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bens Alves\Desktop\"/>
    </mc:Choice>
  </mc:AlternateContent>
  <xr:revisionPtr revIDLastSave="0" documentId="13_ncr:1_{6F193895-F8AB-48E9-966A-2CD91B3DCB80}" xr6:coauthVersionLast="43" xr6:coauthVersionMax="43" xr10:uidLastSave="{00000000-0000-0000-0000-000000000000}"/>
  <bookViews>
    <workbookView xWindow="-108" yWindow="-108" windowWidth="23256" windowHeight="12576" activeTab="4" xr2:uid="{44279159-464D-47CD-B57D-EC4D49438AB3}"/>
  </bookViews>
  <sheets>
    <sheet name="Planilha5" sheetId="5" r:id="rId1"/>
    <sheet name="Planilha2" sheetId="2" r:id="rId2"/>
    <sheet name="Carros no Brasil" sheetId="6" r:id="rId3"/>
    <sheet name="Planilha6" sheetId="10" r:id="rId4"/>
    <sheet name="Base novelas" sheetId="7" r:id="rId5"/>
    <sheet name="Planilha7" sheetId="11" r:id="rId6"/>
    <sheet name="Planilha4" sheetId="9" r:id="rId7"/>
    <sheet name="Contador" sheetId="8" r:id="rId8"/>
  </sheets>
  <definedNames>
    <definedName name="_xlnm._FilterDatabase" localSheetId="4" hidden="1">'Base novelas'!$A$1:$N$310</definedName>
    <definedName name="_xlnm._FilterDatabase" localSheetId="2" hidden="1">'Carros no Brasil'!$A$1:$B$1</definedName>
    <definedName name="_xlnm._FilterDatabase" localSheetId="1" hidden="1">Planilha2!$A$1:$B$93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1" l="1"/>
  <c r="B3" i="11"/>
  <c r="B2" i="11"/>
  <c r="B1" i="11"/>
  <c r="R162" i="7" l="1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2" i="7"/>
  <c r="P3" i="7"/>
  <c r="R3" i="7" s="1"/>
  <c r="P4" i="7"/>
  <c r="R4" i="7" s="1"/>
  <c r="P5" i="7"/>
  <c r="R5" i="7" s="1"/>
  <c r="P6" i="7"/>
  <c r="R6" i="7" s="1"/>
  <c r="P7" i="7"/>
  <c r="R7" i="7" s="1"/>
  <c r="P8" i="7"/>
  <c r="R8" i="7" s="1"/>
  <c r="P9" i="7"/>
  <c r="R9" i="7" s="1"/>
  <c r="P10" i="7"/>
  <c r="R10" i="7" s="1"/>
  <c r="P11" i="7"/>
  <c r="R11" i="7" s="1"/>
  <c r="P12" i="7"/>
  <c r="R12" i="7" s="1"/>
  <c r="P13" i="7"/>
  <c r="R13" i="7" s="1"/>
  <c r="P14" i="7"/>
  <c r="R14" i="7" s="1"/>
  <c r="P15" i="7"/>
  <c r="R15" i="7" s="1"/>
  <c r="P16" i="7"/>
  <c r="R16" i="7" s="1"/>
  <c r="P17" i="7"/>
  <c r="R17" i="7" s="1"/>
  <c r="P18" i="7"/>
  <c r="R18" i="7" s="1"/>
  <c r="P19" i="7"/>
  <c r="R19" i="7" s="1"/>
  <c r="P20" i="7"/>
  <c r="R20" i="7" s="1"/>
  <c r="P21" i="7"/>
  <c r="R21" i="7" s="1"/>
  <c r="P22" i="7"/>
  <c r="R22" i="7" s="1"/>
  <c r="P23" i="7"/>
  <c r="R23" i="7" s="1"/>
  <c r="P24" i="7"/>
  <c r="R24" i="7" s="1"/>
  <c r="P25" i="7"/>
  <c r="R25" i="7" s="1"/>
  <c r="P26" i="7"/>
  <c r="R26" i="7" s="1"/>
  <c r="P27" i="7"/>
  <c r="R27" i="7" s="1"/>
  <c r="P28" i="7"/>
  <c r="R28" i="7" s="1"/>
  <c r="P29" i="7"/>
  <c r="R29" i="7" s="1"/>
  <c r="P30" i="7"/>
  <c r="R30" i="7" s="1"/>
  <c r="P31" i="7"/>
  <c r="R31" i="7" s="1"/>
  <c r="P32" i="7"/>
  <c r="R32" i="7" s="1"/>
  <c r="P33" i="7"/>
  <c r="R33" i="7" s="1"/>
  <c r="P34" i="7"/>
  <c r="R34" i="7" s="1"/>
  <c r="P35" i="7"/>
  <c r="R35" i="7" s="1"/>
  <c r="P36" i="7"/>
  <c r="R36" i="7" s="1"/>
  <c r="P37" i="7"/>
  <c r="R37" i="7" s="1"/>
  <c r="P38" i="7"/>
  <c r="R38" i="7" s="1"/>
  <c r="P39" i="7"/>
  <c r="R39" i="7" s="1"/>
  <c r="P40" i="7"/>
  <c r="R40" i="7" s="1"/>
  <c r="P41" i="7"/>
  <c r="R41" i="7" s="1"/>
  <c r="P42" i="7"/>
  <c r="R42" i="7" s="1"/>
  <c r="P43" i="7"/>
  <c r="R43" i="7" s="1"/>
  <c r="P44" i="7"/>
  <c r="R44" i="7" s="1"/>
  <c r="P45" i="7"/>
  <c r="R45" i="7" s="1"/>
  <c r="P46" i="7"/>
  <c r="R46" i="7" s="1"/>
  <c r="P47" i="7"/>
  <c r="R47" i="7" s="1"/>
  <c r="P48" i="7"/>
  <c r="R48" i="7" s="1"/>
  <c r="P49" i="7"/>
  <c r="R49" i="7" s="1"/>
  <c r="P50" i="7"/>
  <c r="R50" i="7" s="1"/>
  <c r="P51" i="7"/>
  <c r="R51" i="7" s="1"/>
  <c r="P52" i="7"/>
  <c r="R52" i="7" s="1"/>
  <c r="P53" i="7"/>
  <c r="R53" i="7" s="1"/>
  <c r="P54" i="7"/>
  <c r="R54" i="7" s="1"/>
  <c r="P55" i="7"/>
  <c r="R55" i="7" s="1"/>
  <c r="P56" i="7"/>
  <c r="R56" i="7" s="1"/>
  <c r="P57" i="7"/>
  <c r="R57" i="7" s="1"/>
  <c r="P58" i="7"/>
  <c r="R58" i="7" s="1"/>
  <c r="P59" i="7"/>
  <c r="R59" i="7" s="1"/>
  <c r="P60" i="7"/>
  <c r="R60" i="7" s="1"/>
  <c r="P61" i="7"/>
  <c r="R61" i="7" s="1"/>
  <c r="P62" i="7"/>
  <c r="R62" i="7" s="1"/>
  <c r="P63" i="7"/>
  <c r="R63" i="7" s="1"/>
  <c r="P64" i="7"/>
  <c r="R64" i="7" s="1"/>
  <c r="P65" i="7"/>
  <c r="R65" i="7" s="1"/>
  <c r="P66" i="7"/>
  <c r="R66" i="7" s="1"/>
  <c r="P67" i="7"/>
  <c r="R67" i="7" s="1"/>
  <c r="P68" i="7"/>
  <c r="R68" i="7" s="1"/>
  <c r="P69" i="7"/>
  <c r="R69" i="7" s="1"/>
  <c r="P70" i="7"/>
  <c r="R70" i="7" s="1"/>
  <c r="P71" i="7"/>
  <c r="R71" i="7" s="1"/>
  <c r="P72" i="7"/>
  <c r="R72" i="7" s="1"/>
  <c r="P73" i="7"/>
  <c r="R73" i="7" s="1"/>
  <c r="P74" i="7"/>
  <c r="R74" i="7" s="1"/>
  <c r="P75" i="7"/>
  <c r="R75" i="7" s="1"/>
  <c r="P76" i="7"/>
  <c r="R76" i="7" s="1"/>
  <c r="P77" i="7"/>
  <c r="R77" i="7" s="1"/>
  <c r="P78" i="7"/>
  <c r="R78" i="7" s="1"/>
  <c r="P79" i="7"/>
  <c r="R79" i="7" s="1"/>
  <c r="P80" i="7"/>
  <c r="R80" i="7" s="1"/>
  <c r="P81" i="7"/>
  <c r="R81" i="7" s="1"/>
  <c r="P82" i="7"/>
  <c r="R82" i="7" s="1"/>
  <c r="P83" i="7"/>
  <c r="R83" i="7" s="1"/>
  <c r="P84" i="7"/>
  <c r="R84" i="7" s="1"/>
  <c r="P85" i="7"/>
  <c r="R85" i="7" s="1"/>
  <c r="P86" i="7"/>
  <c r="R86" i="7" s="1"/>
  <c r="P87" i="7"/>
  <c r="R87" i="7" s="1"/>
  <c r="P88" i="7"/>
  <c r="R88" i="7" s="1"/>
  <c r="P89" i="7"/>
  <c r="R89" i="7" s="1"/>
  <c r="P90" i="7"/>
  <c r="R90" i="7" s="1"/>
  <c r="P91" i="7"/>
  <c r="R91" i="7" s="1"/>
  <c r="P92" i="7"/>
  <c r="R92" i="7" s="1"/>
  <c r="P93" i="7"/>
  <c r="R93" i="7" s="1"/>
  <c r="P94" i="7"/>
  <c r="R94" i="7" s="1"/>
  <c r="P95" i="7"/>
  <c r="R95" i="7" s="1"/>
  <c r="P96" i="7"/>
  <c r="R96" i="7" s="1"/>
  <c r="P97" i="7"/>
  <c r="R97" i="7" s="1"/>
  <c r="P98" i="7"/>
  <c r="R98" i="7" s="1"/>
  <c r="P99" i="7"/>
  <c r="R99" i="7" s="1"/>
  <c r="P100" i="7"/>
  <c r="R100" i="7" s="1"/>
  <c r="P101" i="7"/>
  <c r="R101" i="7" s="1"/>
  <c r="P102" i="7"/>
  <c r="R102" i="7" s="1"/>
  <c r="P103" i="7"/>
  <c r="R103" i="7" s="1"/>
  <c r="P104" i="7"/>
  <c r="R104" i="7" s="1"/>
  <c r="P105" i="7"/>
  <c r="R105" i="7" s="1"/>
  <c r="P106" i="7"/>
  <c r="R106" i="7" s="1"/>
  <c r="P107" i="7"/>
  <c r="R107" i="7" s="1"/>
  <c r="P108" i="7"/>
  <c r="R108" i="7" s="1"/>
  <c r="P109" i="7"/>
  <c r="R109" i="7" s="1"/>
  <c r="P110" i="7"/>
  <c r="R110" i="7" s="1"/>
  <c r="P111" i="7"/>
  <c r="R111" i="7" s="1"/>
  <c r="P112" i="7"/>
  <c r="R112" i="7" s="1"/>
  <c r="P113" i="7"/>
  <c r="R113" i="7" s="1"/>
  <c r="P114" i="7"/>
  <c r="R114" i="7" s="1"/>
  <c r="P115" i="7"/>
  <c r="R115" i="7" s="1"/>
  <c r="P116" i="7"/>
  <c r="R116" i="7" s="1"/>
  <c r="P117" i="7"/>
  <c r="R117" i="7" s="1"/>
  <c r="P118" i="7"/>
  <c r="R118" i="7" s="1"/>
  <c r="P119" i="7"/>
  <c r="R119" i="7" s="1"/>
  <c r="P120" i="7"/>
  <c r="R120" i="7" s="1"/>
  <c r="P121" i="7"/>
  <c r="R121" i="7" s="1"/>
  <c r="P122" i="7"/>
  <c r="R122" i="7" s="1"/>
  <c r="P123" i="7"/>
  <c r="R123" i="7" s="1"/>
  <c r="P124" i="7"/>
  <c r="R124" i="7" s="1"/>
  <c r="P125" i="7"/>
  <c r="R125" i="7" s="1"/>
  <c r="P126" i="7"/>
  <c r="R126" i="7" s="1"/>
  <c r="P127" i="7"/>
  <c r="R127" i="7" s="1"/>
  <c r="P128" i="7"/>
  <c r="R128" i="7" s="1"/>
  <c r="P129" i="7"/>
  <c r="R129" i="7" s="1"/>
  <c r="P130" i="7"/>
  <c r="R130" i="7" s="1"/>
  <c r="P131" i="7"/>
  <c r="R131" i="7" s="1"/>
  <c r="P132" i="7"/>
  <c r="R132" i="7" s="1"/>
  <c r="P133" i="7"/>
  <c r="R133" i="7" s="1"/>
  <c r="P134" i="7"/>
  <c r="R134" i="7" s="1"/>
  <c r="P135" i="7"/>
  <c r="R135" i="7" s="1"/>
  <c r="P136" i="7"/>
  <c r="R136" i="7" s="1"/>
  <c r="P137" i="7"/>
  <c r="R137" i="7" s="1"/>
  <c r="P138" i="7"/>
  <c r="R138" i="7" s="1"/>
  <c r="P139" i="7"/>
  <c r="R139" i="7" s="1"/>
  <c r="P140" i="7"/>
  <c r="R140" i="7" s="1"/>
  <c r="P141" i="7"/>
  <c r="R141" i="7" s="1"/>
  <c r="P142" i="7"/>
  <c r="R142" i="7" s="1"/>
  <c r="P143" i="7"/>
  <c r="R143" i="7" s="1"/>
  <c r="P144" i="7"/>
  <c r="R144" i="7" s="1"/>
  <c r="P145" i="7"/>
  <c r="R145" i="7" s="1"/>
  <c r="P146" i="7"/>
  <c r="R146" i="7" s="1"/>
  <c r="P147" i="7"/>
  <c r="R147" i="7" s="1"/>
  <c r="P148" i="7"/>
  <c r="R148" i="7" s="1"/>
  <c r="P149" i="7"/>
  <c r="R149" i="7" s="1"/>
  <c r="P150" i="7"/>
  <c r="R150" i="7" s="1"/>
  <c r="P151" i="7"/>
  <c r="R151" i="7" s="1"/>
  <c r="P152" i="7"/>
  <c r="R152" i="7" s="1"/>
  <c r="P153" i="7"/>
  <c r="R153" i="7" s="1"/>
  <c r="P154" i="7"/>
  <c r="R154" i="7" s="1"/>
  <c r="P155" i="7"/>
  <c r="R155" i="7" s="1"/>
  <c r="P156" i="7"/>
  <c r="R156" i="7" s="1"/>
  <c r="P157" i="7"/>
  <c r="R157" i="7" s="1"/>
  <c r="P158" i="7"/>
  <c r="R158" i="7" s="1"/>
  <c r="P159" i="7"/>
  <c r="R159" i="7" s="1"/>
  <c r="P160" i="7"/>
  <c r="R160" i="7" s="1"/>
  <c r="P161" i="7"/>
  <c r="R161" i="7" s="1"/>
  <c r="P162" i="7"/>
  <c r="P163" i="7"/>
  <c r="R163" i="7" s="1"/>
  <c r="P164" i="7"/>
  <c r="R164" i="7" s="1"/>
  <c r="P165" i="7"/>
  <c r="R165" i="7" s="1"/>
  <c r="P166" i="7"/>
  <c r="R166" i="7" s="1"/>
  <c r="P167" i="7"/>
  <c r="R167" i="7" s="1"/>
  <c r="P168" i="7"/>
  <c r="R168" i="7" s="1"/>
  <c r="P169" i="7"/>
  <c r="R169" i="7" s="1"/>
  <c r="P170" i="7"/>
  <c r="R170" i="7" s="1"/>
  <c r="P171" i="7"/>
  <c r="R171" i="7" s="1"/>
  <c r="P172" i="7"/>
  <c r="R172" i="7" s="1"/>
  <c r="P173" i="7"/>
  <c r="R173" i="7" s="1"/>
  <c r="P174" i="7"/>
  <c r="R174" i="7" s="1"/>
  <c r="P175" i="7"/>
  <c r="R175" i="7" s="1"/>
  <c r="P176" i="7"/>
  <c r="R176" i="7" s="1"/>
  <c r="P177" i="7"/>
  <c r="R177" i="7" s="1"/>
  <c r="P178" i="7"/>
  <c r="R178" i="7" s="1"/>
  <c r="P179" i="7"/>
  <c r="R179" i="7" s="1"/>
  <c r="P180" i="7"/>
  <c r="R180" i="7" s="1"/>
  <c r="P181" i="7"/>
  <c r="R181" i="7" s="1"/>
  <c r="P182" i="7"/>
  <c r="R182" i="7" s="1"/>
  <c r="P183" i="7"/>
  <c r="R183" i="7" s="1"/>
  <c r="P184" i="7"/>
  <c r="R184" i="7" s="1"/>
  <c r="P185" i="7"/>
  <c r="R185" i="7" s="1"/>
  <c r="P186" i="7"/>
  <c r="R186" i="7" s="1"/>
  <c r="P187" i="7"/>
  <c r="R187" i="7" s="1"/>
  <c r="P188" i="7"/>
  <c r="R188" i="7" s="1"/>
  <c r="P189" i="7"/>
  <c r="R189" i="7" s="1"/>
  <c r="P190" i="7"/>
  <c r="R190" i="7" s="1"/>
  <c r="P191" i="7"/>
  <c r="R191" i="7" s="1"/>
  <c r="P192" i="7"/>
  <c r="R192" i="7" s="1"/>
  <c r="P193" i="7"/>
  <c r="R193" i="7" s="1"/>
  <c r="P194" i="7"/>
  <c r="R194" i="7" s="1"/>
  <c r="P195" i="7"/>
  <c r="R195" i="7" s="1"/>
  <c r="P196" i="7"/>
  <c r="R196" i="7" s="1"/>
  <c r="P197" i="7"/>
  <c r="R197" i="7" s="1"/>
  <c r="P198" i="7"/>
  <c r="R198" i="7" s="1"/>
  <c r="P199" i="7"/>
  <c r="R199" i="7" s="1"/>
  <c r="P200" i="7"/>
  <c r="R200" i="7" s="1"/>
  <c r="P201" i="7"/>
  <c r="R201" i="7" s="1"/>
  <c r="P202" i="7"/>
  <c r="R202" i="7" s="1"/>
  <c r="P203" i="7"/>
  <c r="R203" i="7" s="1"/>
  <c r="P204" i="7"/>
  <c r="R204" i="7" s="1"/>
  <c r="P205" i="7"/>
  <c r="R205" i="7" s="1"/>
  <c r="P206" i="7"/>
  <c r="R206" i="7" s="1"/>
  <c r="P207" i="7"/>
  <c r="R207" i="7" s="1"/>
  <c r="P208" i="7"/>
  <c r="R208" i="7" s="1"/>
  <c r="P209" i="7"/>
  <c r="R209" i="7" s="1"/>
  <c r="P210" i="7"/>
  <c r="R210" i="7" s="1"/>
  <c r="P211" i="7"/>
  <c r="R211" i="7" s="1"/>
  <c r="P212" i="7"/>
  <c r="R212" i="7" s="1"/>
  <c r="P213" i="7"/>
  <c r="R213" i="7" s="1"/>
  <c r="P214" i="7"/>
  <c r="R214" i="7" s="1"/>
  <c r="P215" i="7"/>
  <c r="R215" i="7" s="1"/>
  <c r="P216" i="7"/>
  <c r="R216" i="7" s="1"/>
  <c r="P217" i="7"/>
  <c r="R217" i="7" s="1"/>
  <c r="P218" i="7"/>
  <c r="R218" i="7" s="1"/>
  <c r="P219" i="7"/>
  <c r="R219" i="7" s="1"/>
  <c r="P220" i="7"/>
  <c r="R220" i="7" s="1"/>
  <c r="P221" i="7"/>
  <c r="R221" i="7" s="1"/>
  <c r="P222" i="7"/>
  <c r="R222" i="7" s="1"/>
  <c r="P223" i="7"/>
  <c r="R223" i="7" s="1"/>
  <c r="P224" i="7"/>
  <c r="R224" i="7" s="1"/>
  <c r="P225" i="7"/>
  <c r="R225" i="7" s="1"/>
  <c r="P226" i="7"/>
  <c r="R226" i="7" s="1"/>
  <c r="P227" i="7"/>
  <c r="R227" i="7" s="1"/>
  <c r="P228" i="7"/>
  <c r="R228" i="7" s="1"/>
  <c r="P229" i="7"/>
  <c r="R229" i="7" s="1"/>
  <c r="P230" i="7"/>
  <c r="R230" i="7" s="1"/>
  <c r="P231" i="7"/>
  <c r="R231" i="7" s="1"/>
  <c r="P232" i="7"/>
  <c r="R232" i="7" s="1"/>
  <c r="P233" i="7"/>
  <c r="R233" i="7" s="1"/>
  <c r="P234" i="7"/>
  <c r="R234" i="7" s="1"/>
  <c r="P235" i="7"/>
  <c r="R235" i="7" s="1"/>
  <c r="P236" i="7"/>
  <c r="R236" i="7" s="1"/>
  <c r="P237" i="7"/>
  <c r="R237" i="7" s="1"/>
  <c r="P238" i="7"/>
  <c r="R238" i="7" s="1"/>
  <c r="P239" i="7"/>
  <c r="R239" i="7" s="1"/>
  <c r="P240" i="7"/>
  <c r="R240" i="7" s="1"/>
  <c r="P241" i="7"/>
  <c r="R241" i="7" s="1"/>
  <c r="P242" i="7"/>
  <c r="R242" i="7" s="1"/>
  <c r="P243" i="7"/>
  <c r="R243" i="7" s="1"/>
  <c r="P244" i="7"/>
  <c r="R244" i="7" s="1"/>
  <c r="P245" i="7"/>
  <c r="R245" i="7" s="1"/>
  <c r="P246" i="7"/>
  <c r="R246" i="7" s="1"/>
  <c r="P247" i="7"/>
  <c r="R247" i="7" s="1"/>
  <c r="P248" i="7"/>
  <c r="R248" i="7" s="1"/>
  <c r="P249" i="7"/>
  <c r="R249" i="7" s="1"/>
  <c r="P250" i="7"/>
  <c r="R250" i="7" s="1"/>
  <c r="P251" i="7"/>
  <c r="R251" i="7" s="1"/>
  <c r="P252" i="7"/>
  <c r="R252" i="7" s="1"/>
  <c r="P253" i="7"/>
  <c r="R253" i="7" s="1"/>
  <c r="P254" i="7"/>
  <c r="R254" i="7" s="1"/>
  <c r="P255" i="7"/>
  <c r="R255" i="7" s="1"/>
  <c r="P256" i="7"/>
  <c r="R256" i="7" s="1"/>
  <c r="P257" i="7"/>
  <c r="R257" i="7" s="1"/>
  <c r="P258" i="7"/>
  <c r="R258" i="7" s="1"/>
  <c r="P259" i="7"/>
  <c r="R259" i="7" s="1"/>
  <c r="P260" i="7"/>
  <c r="R260" i="7" s="1"/>
  <c r="P261" i="7"/>
  <c r="R261" i="7" s="1"/>
  <c r="P262" i="7"/>
  <c r="R262" i="7" s="1"/>
  <c r="P263" i="7"/>
  <c r="R263" i="7" s="1"/>
  <c r="P264" i="7"/>
  <c r="R264" i="7" s="1"/>
  <c r="P265" i="7"/>
  <c r="R265" i="7" s="1"/>
  <c r="P266" i="7"/>
  <c r="R266" i="7" s="1"/>
  <c r="P267" i="7"/>
  <c r="R267" i="7" s="1"/>
  <c r="P268" i="7"/>
  <c r="R268" i="7" s="1"/>
  <c r="P269" i="7"/>
  <c r="R269" i="7" s="1"/>
  <c r="P270" i="7"/>
  <c r="R270" i="7" s="1"/>
  <c r="P271" i="7"/>
  <c r="R271" i="7" s="1"/>
  <c r="P272" i="7"/>
  <c r="R272" i="7" s="1"/>
  <c r="P273" i="7"/>
  <c r="R273" i="7" s="1"/>
  <c r="P274" i="7"/>
  <c r="R274" i="7" s="1"/>
  <c r="P275" i="7"/>
  <c r="R275" i="7" s="1"/>
  <c r="P276" i="7"/>
  <c r="R276" i="7" s="1"/>
  <c r="P277" i="7"/>
  <c r="R277" i="7" s="1"/>
  <c r="P278" i="7"/>
  <c r="R278" i="7" s="1"/>
  <c r="P279" i="7"/>
  <c r="R279" i="7" s="1"/>
  <c r="P280" i="7"/>
  <c r="R280" i="7" s="1"/>
  <c r="P281" i="7"/>
  <c r="R281" i="7" s="1"/>
  <c r="P282" i="7"/>
  <c r="R282" i="7" s="1"/>
  <c r="P283" i="7"/>
  <c r="R283" i="7" s="1"/>
  <c r="P284" i="7"/>
  <c r="R284" i="7" s="1"/>
  <c r="P285" i="7"/>
  <c r="R285" i="7" s="1"/>
  <c r="P286" i="7"/>
  <c r="R286" i="7" s="1"/>
  <c r="P287" i="7"/>
  <c r="R287" i="7" s="1"/>
  <c r="P288" i="7"/>
  <c r="R288" i="7" s="1"/>
  <c r="P289" i="7"/>
  <c r="R289" i="7" s="1"/>
  <c r="P290" i="7"/>
  <c r="R290" i="7" s="1"/>
  <c r="P291" i="7"/>
  <c r="R291" i="7" s="1"/>
  <c r="P292" i="7"/>
  <c r="R292" i="7" s="1"/>
  <c r="P293" i="7"/>
  <c r="R293" i="7" s="1"/>
  <c r="P294" i="7"/>
  <c r="R294" i="7" s="1"/>
  <c r="P295" i="7"/>
  <c r="R295" i="7" s="1"/>
  <c r="P296" i="7"/>
  <c r="R296" i="7" s="1"/>
  <c r="P297" i="7"/>
  <c r="R297" i="7" s="1"/>
  <c r="P298" i="7"/>
  <c r="R298" i="7" s="1"/>
  <c r="P299" i="7"/>
  <c r="R299" i="7" s="1"/>
  <c r="P300" i="7"/>
  <c r="R300" i="7" s="1"/>
  <c r="P301" i="7"/>
  <c r="R301" i="7" s="1"/>
  <c r="P302" i="7"/>
  <c r="R302" i="7" s="1"/>
  <c r="P303" i="7"/>
  <c r="R303" i="7" s="1"/>
  <c r="P304" i="7"/>
  <c r="R304" i="7" s="1"/>
  <c r="P305" i="7"/>
  <c r="R305" i="7" s="1"/>
  <c r="P306" i="7"/>
  <c r="R306" i="7" s="1"/>
  <c r="P307" i="7"/>
  <c r="R307" i="7" s="1"/>
  <c r="P308" i="7"/>
  <c r="R308" i="7" s="1"/>
  <c r="P309" i="7"/>
  <c r="R309" i="7" s="1"/>
  <c r="P310" i="7"/>
  <c r="R310" i="7" s="1"/>
  <c r="P2" i="7"/>
  <c r="R2" i="7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2" i="9"/>
  <c r="A1" i="8"/>
  <c r="N226" i="7"/>
  <c r="N257" i="7"/>
  <c r="N290" i="7"/>
  <c r="N227" i="7"/>
  <c r="N281" i="7"/>
  <c r="N283" i="7"/>
  <c r="N291" i="7"/>
  <c r="N309" i="7"/>
  <c r="N310" i="7"/>
  <c r="N294" i="7"/>
  <c r="N222" i="7"/>
  <c r="N295" i="7"/>
  <c r="N296" i="7"/>
  <c r="N297" i="7"/>
  <c r="N298" i="7"/>
  <c r="N299" i="7"/>
  <c r="N300" i="7"/>
  <c r="N184" i="7"/>
  <c r="N185" i="7"/>
  <c r="N186" i="7"/>
  <c r="N210" i="7"/>
  <c r="N187" i="7"/>
  <c r="N211" i="7"/>
  <c r="N188" i="7"/>
  <c r="N249" i="7"/>
  <c r="N189" i="7"/>
  <c r="N212" i="7"/>
  <c r="N244" i="7"/>
  <c r="N250" i="7"/>
  <c r="N190" i="7"/>
  <c r="N245" i="7"/>
  <c r="N213" i="7"/>
  <c r="N191" i="7"/>
  <c r="N80" i="7"/>
  <c r="N192" i="7"/>
  <c r="N304" i="7"/>
  <c r="N305" i="7"/>
  <c r="N301" i="7"/>
  <c r="N303" i="7"/>
  <c r="N81" i="7"/>
  <c r="N82" i="7"/>
  <c r="N83" i="7"/>
  <c r="N84" i="7"/>
  <c r="N85" i="7"/>
  <c r="N86" i="7"/>
  <c r="N87" i="7"/>
  <c r="N162" i="7"/>
  <c r="N88" i="7"/>
  <c r="N89" i="7"/>
  <c r="N15" i="7"/>
  <c r="N90" i="7"/>
  <c r="N16" i="7"/>
  <c r="N91" i="7"/>
  <c r="N17" i="7"/>
  <c r="N92" i="7"/>
  <c r="N61" i="7"/>
  <c r="N93" i="7"/>
  <c r="N18" i="7"/>
  <c r="N62" i="7"/>
  <c r="N94" i="7"/>
  <c r="N98" i="7"/>
  <c r="N63" i="7"/>
  <c r="N95" i="7"/>
  <c r="N99" i="7"/>
  <c r="N64" i="7"/>
  <c r="N2" i="7"/>
  <c r="N48" i="7"/>
  <c r="N65" i="7"/>
  <c r="N193" i="7"/>
  <c r="N27" i="7"/>
  <c r="N19" i="7"/>
  <c r="N49" i="7"/>
  <c r="N194" i="7"/>
  <c r="N66" i="7"/>
  <c r="N20" i="7"/>
  <c r="N50" i="7"/>
  <c r="N36" i="7"/>
  <c r="N3" i="7"/>
  <c r="N67" i="7"/>
  <c r="N51" i="7"/>
  <c r="N110" i="7"/>
  <c r="N135" i="7"/>
  <c r="N52" i="7"/>
  <c r="N68" i="7"/>
  <c r="N37" i="7"/>
  <c r="N111" i="7"/>
  <c r="N195" i="7"/>
  <c r="N136" i="7"/>
  <c r="N53" i="7"/>
  <c r="N100" i="7"/>
  <c r="N38" i="7"/>
  <c r="N54" i="7"/>
  <c r="N137" i="7"/>
  <c r="N101" i="7"/>
  <c r="N55" i="7"/>
  <c r="N112" i="7"/>
  <c r="N138" i="7"/>
  <c r="N102" i="7"/>
  <c r="N69" i="7"/>
  <c r="N56" i="7"/>
  <c r="N113" i="7"/>
  <c r="N39" i="7"/>
  <c r="N103" i="7"/>
  <c r="N70" i="7"/>
  <c r="N57" i="7"/>
  <c r="N152" i="7"/>
  <c r="N114" i="7"/>
  <c r="N104" i="7"/>
  <c r="N40" i="7"/>
  <c r="N71" i="7"/>
  <c r="N58" i="7"/>
  <c r="N153" i="7"/>
  <c r="N115" i="7"/>
  <c r="N228" i="7"/>
  <c r="N105" i="7"/>
  <c r="N59" i="7"/>
  <c r="N72" i="7"/>
  <c r="N154" i="7"/>
  <c r="N139" i="7"/>
  <c r="N239" i="7"/>
  <c r="N116" i="7"/>
  <c r="N229" i="7"/>
  <c r="N155" i="7"/>
  <c r="N60" i="7"/>
  <c r="N306" i="7"/>
  <c r="N307" i="7"/>
  <c r="N308" i="7"/>
  <c r="N302" i="7"/>
  <c r="N292" i="7"/>
  <c r="N293" i="7"/>
  <c r="N132" i="7"/>
  <c r="N163" i="7"/>
  <c r="N133" i="7"/>
  <c r="N164" i="7"/>
  <c r="N134" i="7"/>
  <c r="N21" i="7"/>
  <c r="N165" i="7"/>
  <c r="N22" i="7"/>
  <c r="N127" i="7"/>
  <c r="N96" i="7"/>
  <c r="N4" i="7"/>
  <c r="N77" i="7"/>
  <c r="N5" i="7"/>
  <c r="N78" i="7"/>
  <c r="N6" i="7"/>
  <c r="N41" i="7"/>
  <c r="N214" i="7"/>
  <c r="N7" i="7"/>
  <c r="N14" i="7"/>
  <c r="N8" i="7"/>
  <c r="N129" i="7"/>
  <c r="N42" i="7"/>
  <c r="N9" i="7"/>
  <c r="N29" i="7"/>
  <c r="N43" i="7"/>
  <c r="N23" i="7"/>
  <c r="N119" i="7"/>
  <c r="N223" i="7"/>
  <c r="N10" i="7"/>
  <c r="N44" i="7"/>
  <c r="N30" i="7"/>
  <c r="N11" i="7"/>
  <c r="N45" i="7"/>
  <c r="N120" i="7"/>
  <c r="N12" i="7"/>
  <c r="N166" i="7"/>
  <c r="N25" i="7"/>
  <c r="N215" i="7"/>
  <c r="N197" i="7"/>
  <c r="N121" i="7"/>
  <c r="N46" i="7"/>
  <c r="N13" i="7"/>
  <c r="N198" i="7"/>
  <c r="N31" i="7"/>
  <c r="N122" i="7"/>
  <c r="N199" i="7"/>
  <c r="N123" i="7"/>
  <c r="N182" i="7"/>
  <c r="N24" i="7"/>
  <c r="N200" i="7"/>
  <c r="N258" i="7"/>
  <c r="N208" i="7"/>
  <c r="N167" i="7"/>
  <c r="N124" i="7"/>
  <c r="N201" i="7"/>
  <c r="N47" i="7"/>
  <c r="N209" i="7"/>
  <c r="N202" i="7"/>
  <c r="N125" i="7"/>
  <c r="N156" i="7"/>
  <c r="N203" i="7"/>
  <c r="N207" i="7"/>
  <c r="N79" i="7"/>
  <c r="N157" i="7"/>
  <c r="N126" i="7"/>
  <c r="N230" i="7"/>
  <c r="N243" i="7"/>
  <c r="N204" i="7"/>
  <c r="N231" i="7"/>
  <c r="N271" i="7"/>
  <c r="N240" i="7"/>
  <c r="N232" i="7"/>
  <c r="N274" i="7"/>
  <c r="N262" i="7"/>
  <c r="N273" i="7"/>
  <c r="N241" i="7"/>
  <c r="N286" i="7"/>
  <c r="N263" i="7"/>
  <c r="N260" i="7"/>
  <c r="N266" i="7"/>
  <c r="N247" i="7"/>
  <c r="N261" i="7"/>
  <c r="N251" i="7"/>
  <c r="N238" i="7"/>
  <c r="N252" i="7"/>
  <c r="N282" i="7"/>
  <c r="N140" i="7"/>
  <c r="N221" i="7"/>
  <c r="N248" i="7"/>
  <c r="N73" i="7"/>
  <c r="N159" i="7"/>
  <c r="N74" i="7"/>
  <c r="N128" i="7"/>
  <c r="N130" i="7"/>
  <c r="N141" i="7"/>
  <c r="N75" i="7"/>
  <c r="N142" i="7"/>
  <c r="N76" i="7"/>
  <c r="N131" i="7"/>
  <c r="N106" i="7"/>
  <c r="N97" i="7"/>
  <c r="N107" i="7"/>
  <c r="N160" i="7"/>
  <c r="N143" i="7"/>
  <c r="N158" i="7"/>
  <c r="N161" i="7"/>
  <c r="N168" i="7"/>
  <c r="N205" i="7"/>
  <c r="N246" i="7"/>
  <c r="N206" i="7"/>
  <c r="N144" i="7"/>
  <c r="N169" i="7"/>
  <c r="N145" i="7"/>
  <c r="N32" i="7"/>
  <c r="N170" i="7"/>
  <c r="N33" i="7"/>
  <c r="N267" i="7"/>
  <c r="N146" i="7"/>
  <c r="N171" i="7"/>
  <c r="N224" i="7"/>
  <c r="N172" i="7"/>
  <c r="N147" i="7"/>
  <c r="N28" i="7"/>
  <c r="N34" i="7"/>
  <c r="N183" i="7"/>
  <c r="N117" i="7"/>
  <c r="N220" i="7"/>
  <c r="N108" i="7"/>
  <c r="N173" i="7"/>
  <c r="N35" i="7"/>
  <c r="N26" i="7"/>
  <c r="N174" i="7"/>
  <c r="N196" i="7"/>
  <c r="N109" i="7"/>
  <c r="N219" i="7"/>
  <c r="N175" i="7"/>
  <c r="N268" i="7"/>
  <c r="N242" i="7"/>
  <c r="N176" i="7"/>
  <c r="N118" i="7"/>
  <c r="N264" i="7"/>
  <c r="N216" i="7"/>
  <c r="N233" i="7"/>
  <c r="N217" i="7"/>
  <c r="N234" i="7"/>
  <c r="N225" i="7"/>
  <c r="N218" i="7"/>
  <c r="N259" i="7"/>
  <c r="N235" i="7"/>
  <c r="N148" i="7"/>
  <c r="N177" i="7"/>
  <c r="N236" i="7"/>
  <c r="N149" i="7"/>
  <c r="N253" i="7"/>
  <c r="N276" i="7"/>
  <c r="N178" i="7"/>
  <c r="N269" i="7"/>
  <c r="N275" i="7"/>
  <c r="N150" i="7"/>
  <c r="N254" i="7"/>
  <c r="N277" i="7"/>
  <c r="N179" i="7"/>
  <c r="N255" i="7"/>
  <c r="N284" i="7"/>
  <c r="N278" i="7"/>
  <c r="N288" i="7"/>
  <c r="N180" i="7"/>
  <c r="N256" i="7"/>
  <c r="N151" i="7"/>
  <c r="N289" i="7"/>
  <c r="N285" i="7"/>
  <c r="N279" i="7"/>
  <c r="N237" i="7"/>
  <c r="N181" i="7"/>
  <c r="N272" i="7"/>
  <c r="N270" i="7"/>
  <c r="N287" i="7"/>
  <c r="N280" i="7"/>
  <c r="N265" i="7"/>
  <c r="L226" i="7"/>
  <c r="L257" i="7"/>
  <c r="L290" i="7"/>
  <c r="L227" i="7"/>
  <c r="L281" i="7"/>
  <c r="L283" i="7"/>
  <c r="L291" i="7"/>
  <c r="L309" i="7"/>
  <c r="L310" i="7"/>
  <c r="L294" i="7"/>
  <c r="L222" i="7"/>
  <c r="L295" i="7"/>
  <c r="L296" i="7"/>
  <c r="L297" i="7"/>
  <c r="L298" i="7"/>
  <c r="L299" i="7"/>
  <c r="L300" i="7"/>
  <c r="L184" i="7"/>
  <c r="L185" i="7"/>
  <c r="L186" i="7"/>
  <c r="L210" i="7"/>
  <c r="L187" i="7"/>
  <c r="L211" i="7"/>
  <c r="L188" i="7"/>
  <c r="L249" i="7"/>
  <c r="L189" i="7"/>
  <c r="L212" i="7"/>
  <c r="L244" i="7"/>
  <c r="L250" i="7"/>
  <c r="L190" i="7"/>
  <c r="L245" i="7"/>
  <c r="L213" i="7"/>
  <c r="L191" i="7"/>
  <c r="L80" i="7"/>
  <c r="L192" i="7"/>
  <c r="L304" i="7"/>
  <c r="L305" i="7"/>
  <c r="L301" i="7"/>
  <c r="L303" i="7"/>
  <c r="L81" i="7"/>
  <c r="L82" i="7"/>
  <c r="L83" i="7"/>
  <c r="L84" i="7"/>
  <c r="L85" i="7"/>
  <c r="L86" i="7"/>
  <c r="L87" i="7"/>
  <c r="L162" i="7"/>
  <c r="L88" i="7"/>
  <c r="L89" i="7"/>
  <c r="L15" i="7"/>
  <c r="L90" i="7"/>
  <c r="L16" i="7"/>
  <c r="L91" i="7"/>
  <c r="L17" i="7"/>
  <c r="L92" i="7"/>
  <c r="L61" i="7"/>
  <c r="L93" i="7"/>
  <c r="L18" i="7"/>
  <c r="L62" i="7"/>
  <c r="L94" i="7"/>
  <c r="L98" i="7"/>
  <c r="L63" i="7"/>
  <c r="L95" i="7"/>
  <c r="L99" i="7"/>
  <c r="L64" i="7"/>
  <c r="L2" i="7"/>
  <c r="L48" i="7"/>
  <c r="L65" i="7"/>
  <c r="L193" i="7"/>
  <c r="L27" i="7"/>
  <c r="L19" i="7"/>
  <c r="L49" i="7"/>
  <c r="L194" i="7"/>
  <c r="L66" i="7"/>
  <c r="L20" i="7"/>
  <c r="L50" i="7"/>
  <c r="L36" i="7"/>
  <c r="L3" i="7"/>
  <c r="L67" i="7"/>
  <c r="L51" i="7"/>
  <c r="L110" i="7"/>
  <c r="L135" i="7"/>
  <c r="L52" i="7"/>
  <c r="L68" i="7"/>
  <c r="L37" i="7"/>
  <c r="L111" i="7"/>
  <c r="L195" i="7"/>
  <c r="L136" i="7"/>
  <c r="L53" i="7"/>
  <c r="L100" i="7"/>
  <c r="L38" i="7"/>
  <c r="L54" i="7"/>
  <c r="L137" i="7"/>
  <c r="L101" i="7"/>
  <c r="L55" i="7"/>
  <c r="L112" i="7"/>
  <c r="L138" i="7"/>
  <c r="L102" i="7"/>
  <c r="L69" i="7"/>
  <c r="L56" i="7"/>
  <c r="L113" i="7"/>
  <c r="L39" i="7"/>
  <c r="L103" i="7"/>
  <c r="L70" i="7"/>
  <c r="L57" i="7"/>
  <c r="L152" i="7"/>
  <c r="L114" i="7"/>
  <c r="L104" i="7"/>
  <c r="L40" i="7"/>
  <c r="L71" i="7"/>
  <c r="L58" i="7"/>
  <c r="L153" i="7"/>
  <c r="L115" i="7"/>
  <c r="L228" i="7"/>
  <c r="L105" i="7"/>
  <c r="L59" i="7"/>
  <c r="L72" i="7"/>
  <c r="L154" i="7"/>
  <c r="L139" i="7"/>
  <c r="L239" i="7"/>
  <c r="L116" i="7"/>
  <c r="L229" i="7"/>
  <c r="L155" i="7"/>
  <c r="L60" i="7"/>
  <c r="L306" i="7"/>
  <c r="L307" i="7"/>
  <c r="L308" i="7"/>
  <c r="L302" i="7"/>
  <c r="L292" i="7"/>
  <c r="L293" i="7"/>
  <c r="L132" i="7"/>
  <c r="L163" i="7"/>
  <c r="L133" i="7"/>
  <c r="L164" i="7"/>
  <c r="L134" i="7"/>
  <c r="L21" i="7"/>
  <c r="L165" i="7"/>
  <c r="L22" i="7"/>
  <c r="L127" i="7"/>
  <c r="L96" i="7"/>
  <c r="L4" i="7"/>
  <c r="L77" i="7"/>
  <c r="L5" i="7"/>
  <c r="L78" i="7"/>
  <c r="L6" i="7"/>
  <c r="L41" i="7"/>
  <c r="L214" i="7"/>
  <c r="L7" i="7"/>
  <c r="L14" i="7"/>
  <c r="L8" i="7"/>
  <c r="L129" i="7"/>
  <c r="L42" i="7"/>
  <c r="L9" i="7"/>
  <c r="L29" i="7"/>
  <c r="L43" i="7"/>
  <c r="L23" i="7"/>
  <c r="L119" i="7"/>
  <c r="L223" i="7"/>
  <c r="L10" i="7"/>
  <c r="L44" i="7"/>
  <c r="L30" i="7"/>
  <c r="L11" i="7"/>
  <c r="L45" i="7"/>
  <c r="L120" i="7"/>
  <c r="L12" i="7"/>
  <c r="L166" i="7"/>
  <c r="L25" i="7"/>
  <c r="L215" i="7"/>
  <c r="L197" i="7"/>
  <c r="L121" i="7"/>
  <c r="L46" i="7"/>
  <c r="L13" i="7"/>
  <c r="L198" i="7"/>
  <c r="L31" i="7"/>
  <c r="L122" i="7"/>
  <c r="L199" i="7"/>
  <c r="L123" i="7"/>
  <c r="L182" i="7"/>
  <c r="L24" i="7"/>
  <c r="L200" i="7"/>
  <c r="L258" i="7"/>
  <c r="L208" i="7"/>
  <c r="L167" i="7"/>
  <c r="L124" i="7"/>
  <c r="L201" i="7"/>
  <c r="L47" i="7"/>
  <c r="L209" i="7"/>
  <c r="L202" i="7"/>
  <c r="L125" i="7"/>
  <c r="L156" i="7"/>
  <c r="L203" i="7"/>
  <c r="L207" i="7"/>
  <c r="L79" i="7"/>
  <c r="L157" i="7"/>
  <c r="L126" i="7"/>
  <c r="L230" i="7"/>
  <c r="L243" i="7"/>
  <c r="L204" i="7"/>
  <c r="L231" i="7"/>
  <c r="L271" i="7"/>
  <c r="L240" i="7"/>
  <c r="L232" i="7"/>
  <c r="L274" i="7"/>
  <c r="L262" i="7"/>
  <c r="L273" i="7"/>
  <c r="L241" i="7"/>
  <c r="L286" i="7"/>
  <c r="L263" i="7"/>
  <c r="L260" i="7"/>
  <c r="L266" i="7"/>
  <c r="L247" i="7"/>
  <c r="L261" i="7"/>
  <c r="L251" i="7"/>
  <c r="L238" i="7"/>
  <c r="L252" i="7"/>
  <c r="L282" i="7"/>
  <c r="L140" i="7"/>
  <c r="L221" i="7"/>
  <c r="L248" i="7"/>
  <c r="L73" i="7"/>
  <c r="L159" i="7"/>
  <c r="L74" i="7"/>
  <c r="L128" i="7"/>
  <c r="L130" i="7"/>
  <c r="L141" i="7"/>
  <c r="L75" i="7"/>
  <c r="L142" i="7"/>
  <c r="L76" i="7"/>
  <c r="L131" i="7"/>
  <c r="L106" i="7"/>
  <c r="L97" i="7"/>
  <c r="L107" i="7"/>
  <c r="L160" i="7"/>
  <c r="L143" i="7"/>
  <c r="L158" i="7"/>
  <c r="L161" i="7"/>
  <c r="L168" i="7"/>
  <c r="L205" i="7"/>
  <c r="L246" i="7"/>
  <c r="L206" i="7"/>
  <c r="L144" i="7"/>
  <c r="L169" i="7"/>
  <c r="L145" i="7"/>
  <c r="L32" i="7"/>
  <c r="L170" i="7"/>
  <c r="L33" i="7"/>
  <c r="L267" i="7"/>
  <c r="L146" i="7"/>
  <c r="L171" i="7"/>
  <c r="L224" i="7"/>
  <c r="L172" i="7"/>
  <c r="L147" i="7"/>
  <c r="L28" i="7"/>
  <c r="L34" i="7"/>
  <c r="L183" i="7"/>
  <c r="L117" i="7"/>
  <c r="L220" i="7"/>
  <c r="L108" i="7"/>
  <c r="L173" i="7"/>
  <c r="L35" i="7"/>
  <c r="L26" i="7"/>
  <c r="L174" i="7"/>
  <c r="L196" i="7"/>
  <c r="L109" i="7"/>
  <c r="L219" i="7"/>
  <c r="L175" i="7"/>
  <c r="L268" i="7"/>
  <c r="L242" i="7"/>
  <c r="L176" i="7"/>
  <c r="L118" i="7"/>
  <c r="L264" i="7"/>
  <c r="L216" i="7"/>
  <c r="L233" i="7"/>
  <c r="L217" i="7"/>
  <c r="L234" i="7"/>
  <c r="L225" i="7"/>
  <c r="L218" i="7"/>
  <c r="L259" i="7"/>
  <c r="L235" i="7"/>
  <c r="L148" i="7"/>
  <c r="L177" i="7"/>
  <c r="L236" i="7"/>
  <c r="L149" i="7"/>
  <c r="L253" i="7"/>
  <c r="L276" i="7"/>
  <c r="L178" i="7"/>
  <c r="L269" i="7"/>
  <c r="L275" i="7"/>
  <c r="L150" i="7"/>
  <c r="L254" i="7"/>
  <c r="L277" i="7"/>
  <c r="L179" i="7"/>
  <c r="L255" i="7"/>
  <c r="L284" i="7"/>
  <c r="L278" i="7"/>
  <c r="L288" i="7"/>
  <c r="L180" i="7"/>
  <c r="L256" i="7"/>
  <c r="L151" i="7"/>
  <c r="L289" i="7"/>
  <c r="L285" i="7"/>
  <c r="L279" i="7"/>
  <c r="L237" i="7"/>
  <c r="L181" i="7"/>
  <c r="L272" i="7"/>
  <c r="L270" i="7"/>
  <c r="L287" i="7"/>
  <c r="L280" i="7"/>
  <c r="L265" i="7"/>
  <c r="K226" i="7"/>
  <c r="K257" i="7"/>
  <c r="K290" i="7"/>
  <c r="K227" i="7"/>
  <c r="K281" i="7"/>
  <c r="K283" i="7"/>
  <c r="K291" i="7"/>
  <c r="K309" i="7"/>
  <c r="K310" i="7"/>
  <c r="K294" i="7"/>
  <c r="K222" i="7"/>
  <c r="K295" i="7"/>
  <c r="K296" i="7"/>
  <c r="K297" i="7"/>
  <c r="K298" i="7"/>
  <c r="K299" i="7"/>
  <c r="K300" i="7"/>
  <c r="K184" i="7"/>
  <c r="K185" i="7"/>
  <c r="K186" i="7"/>
  <c r="K210" i="7"/>
  <c r="K187" i="7"/>
  <c r="K211" i="7"/>
  <c r="K188" i="7"/>
  <c r="K249" i="7"/>
  <c r="K189" i="7"/>
  <c r="K212" i="7"/>
  <c r="K244" i="7"/>
  <c r="K250" i="7"/>
  <c r="K190" i="7"/>
  <c r="K245" i="7"/>
  <c r="K213" i="7"/>
  <c r="K191" i="7"/>
  <c r="K80" i="7"/>
  <c r="K192" i="7"/>
  <c r="K304" i="7"/>
  <c r="K305" i="7"/>
  <c r="K301" i="7"/>
  <c r="K303" i="7"/>
  <c r="K81" i="7"/>
  <c r="K82" i="7"/>
  <c r="K83" i="7"/>
  <c r="K84" i="7"/>
  <c r="K85" i="7"/>
  <c r="K86" i="7"/>
  <c r="K87" i="7"/>
  <c r="K162" i="7"/>
  <c r="K88" i="7"/>
  <c r="K89" i="7"/>
  <c r="K15" i="7"/>
  <c r="K90" i="7"/>
  <c r="K16" i="7"/>
  <c r="K91" i="7"/>
  <c r="K17" i="7"/>
  <c r="K92" i="7"/>
  <c r="K61" i="7"/>
  <c r="K93" i="7"/>
  <c r="K18" i="7"/>
  <c r="K62" i="7"/>
  <c r="K94" i="7"/>
  <c r="K98" i="7"/>
  <c r="K63" i="7"/>
  <c r="K95" i="7"/>
  <c r="K99" i="7"/>
  <c r="K64" i="7"/>
  <c r="K2" i="7"/>
  <c r="K48" i="7"/>
  <c r="K65" i="7"/>
  <c r="K193" i="7"/>
  <c r="K27" i="7"/>
  <c r="K19" i="7"/>
  <c r="K49" i="7"/>
  <c r="K194" i="7"/>
  <c r="K66" i="7"/>
  <c r="K20" i="7"/>
  <c r="K50" i="7"/>
  <c r="K36" i="7"/>
  <c r="K3" i="7"/>
  <c r="K67" i="7"/>
  <c r="K51" i="7"/>
  <c r="K110" i="7"/>
  <c r="K135" i="7"/>
  <c r="K52" i="7"/>
  <c r="K68" i="7"/>
  <c r="K37" i="7"/>
  <c r="K111" i="7"/>
  <c r="K195" i="7"/>
  <c r="K136" i="7"/>
  <c r="K53" i="7"/>
  <c r="K100" i="7"/>
  <c r="K38" i="7"/>
  <c r="K54" i="7"/>
  <c r="K137" i="7"/>
  <c r="K101" i="7"/>
  <c r="K55" i="7"/>
  <c r="K112" i="7"/>
  <c r="K138" i="7"/>
  <c r="K102" i="7"/>
  <c r="K69" i="7"/>
  <c r="K56" i="7"/>
  <c r="K113" i="7"/>
  <c r="K39" i="7"/>
  <c r="K103" i="7"/>
  <c r="K70" i="7"/>
  <c r="K57" i="7"/>
  <c r="K152" i="7"/>
  <c r="K114" i="7"/>
  <c r="K104" i="7"/>
  <c r="K40" i="7"/>
  <c r="K71" i="7"/>
  <c r="K58" i="7"/>
  <c r="K153" i="7"/>
  <c r="K115" i="7"/>
  <c r="K228" i="7"/>
  <c r="K105" i="7"/>
  <c r="K59" i="7"/>
  <c r="K72" i="7"/>
  <c r="K154" i="7"/>
  <c r="K139" i="7"/>
  <c r="K239" i="7"/>
  <c r="K116" i="7"/>
  <c r="K229" i="7"/>
  <c r="K155" i="7"/>
  <c r="K60" i="7"/>
  <c r="K306" i="7"/>
  <c r="K307" i="7"/>
  <c r="K308" i="7"/>
  <c r="K302" i="7"/>
  <c r="K292" i="7"/>
  <c r="K293" i="7"/>
  <c r="K132" i="7"/>
  <c r="K163" i="7"/>
  <c r="K133" i="7"/>
  <c r="K164" i="7"/>
  <c r="K134" i="7"/>
  <c r="K21" i="7"/>
  <c r="K165" i="7"/>
  <c r="K22" i="7"/>
  <c r="K127" i="7"/>
  <c r="K96" i="7"/>
  <c r="K4" i="7"/>
  <c r="K77" i="7"/>
  <c r="K5" i="7"/>
  <c r="K78" i="7"/>
  <c r="K6" i="7"/>
  <c r="K41" i="7"/>
  <c r="K214" i="7"/>
  <c r="K7" i="7"/>
  <c r="K14" i="7"/>
  <c r="K8" i="7"/>
  <c r="K129" i="7"/>
  <c r="K42" i="7"/>
  <c r="K9" i="7"/>
  <c r="K29" i="7"/>
  <c r="K43" i="7"/>
  <c r="K23" i="7"/>
  <c r="K119" i="7"/>
  <c r="K223" i="7"/>
  <c r="K10" i="7"/>
  <c r="K44" i="7"/>
  <c r="K30" i="7"/>
  <c r="K11" i="7"/>
  <c r="K45" i="7"/>
  <c r="K120" i="7"/>
  <c r="K12" i="7"/>
  <c r="K166" i="7"/>
  <c r="K25" i="7"/>
  <c r="K215" i="7"/>
  <c r="K197" i="7"/>
  <c r="K121" i="7"/>
  <c r="K46" i="7"/>
  <c r="K13" i="7"/>
  <c r="K198" i="7"/>
  <c r="K31" i="7"/>
  <c r="K122" i="7"/>
  <c r="K199" i="7"/>
  <c r="K123" i="7"/>
  <c r="K182" i="7"/>
  <c r="K24" i="7"/>
  <c r="K200" i="7"/>
  <c r="K258" i="7"/>
  <c r="K208" i="7"/>
  <c r="K167" i="7"/>
  <c r="K124" i="7"/>
  <c r="K201" i="7"/>
  <c r="K47" i="7"/>
  <c r="K209" i="7"/>
  <c r="K202" i="7"/>
  <c r="K125" i="7"/>
  <c r="K156" i="7"/>
  <c r="K203" i="7"/>
  <c r="K207" i="7"/>
  <c r="K79" i="7"/>
  <c r="K157" i="7"/>
  <c r="K126" i="7"/>
  <c r="K230" i="7"/>
  <c r="K243" i="7"/>
  <c r="K204" i="7"/>
  <c r="K231" i="7"/>
  <c r="K271" i="7"/>
  <c r="K240" i="7"/>
  <c r="K232" i="7"/>
  <c r="K274" i="7"/>
  <c r="K262" i="7"/>
  <c r="K273" i="7"/>
  <c r="K241" i="7"/>
  <c r="K286" i="7"/>
  <c r="K263" i="7"/>
  <c r="K260" i="7"/>
  <c r="K266" i="7"/>
  <c r="K247" i="7"/>
  <c r="K261" i="7"/>
  <c r="K251" i="7"/>
  <c r="K238" i="7"/>
  <c r="K252" i="7"/>
  <c r="K282" i="7"/>
  <c r="K140" i="7"/>
  <c r="K221" i="7"/>
  <c r="K248" i="7"/>
  <c r="K73" i="7"/>
  <c r="K159" i="7"/>
  <c r="K74" i="7"/>
  <c r="K128" i="7"/>
  <c r="K130" i="7"/>
  <c r="K141" i="7"/>
  <c r="K75" i="7"/>
  <c r="K142" i="7"/>
  <c r="K76" i="7"/>
  <c r="K131" i="7"/>
  <c r="K106" i="7"/>
  <c r="K97" i="7"/>
  <c r="K107" i="7"/>
  <c r="K160" i="7"/>
  <c r="K143" i="7"/>
  <c r="K158" i="7"/>
  <c r="K161" i="7"/>
  <c r="K168" i="7"/>
  <c r="K205" i="7"/>
  <c r="K246" i="7"/>
  <c r="K206" i="7"/>
  <c r="K144" i="7"/>
  <c r="K169" i="7"/>
  <c r="K145" i="7"/>
  <c r="K32" i="7"/>
  <c r="K170" i="7"/>
  <c r="K33" i="7"/>
  <c r="K267" i="7"/>
  <c r="K146" i="7"/>
  <c r="K171" i="7"/>
  <c r="K224" i="7"/>
  <c r="K172" i="7"/>
  <c r="K147" i="7"/>
  <c r="K28" i="7"/>
  <c r="K34" i="7"/>
  <c r="K183" i="7"/>
  <c r="K117" i="7"/>
  <c r="K220" i="7"/>
  <c r="K108" i="7"/>
  <c r="K173" i="7"/>
  <c r="K35" i="7"/>
  <c r="K26" i="7"/>
  <c r="K174" i="7"/>
  <c r="K196" i="7"/>
  <c r="K109" i="7"/>
  <c r="K219" i="7"/>
  <c r="K175" i="7"/>
  <c r="K268" i="7"/>
  <c r="K242" i="7"/>
  <c r="K176" i="7"/>
  <c r="K118" i="7"/>
  <c r="K264" i="7"/>
  <c r="K216" i="7"/>
  <c r="K233" i="7"/>
  <c r="K217" i="7"/>
  <c r="K234" i="7"/>
  <c r="K225" i="7"/>
  <c r="K218" i="7"/>
  <c r="K259" i="7"/>
  <c r="K235" i="7"/>
  <c r="K148" i="7"/>
  <c r="K177" i="7"/>
  <c r="K236" i="7"/>
  <c r="K149" i="7"/>
  <c r="K253" i="7"/>
  <c r="K276" i="7"/>
  <c r="K178" i="7"/>
  <c r="K269" i="7"/>
  <c r="K275" i="7"/>
  <c r="K150" i="7"/>
  <c r="K254" i="7"/>
  <c r="K277" i="7"/>
  <c r="K179" i="7"/>
  <c r="K255" i="7"/>
  <c r="K284" i="7"/>
  <c r="K278" i="7"/>
  <c r="K288" i="7"/>
  <c r="K180" i="7"/>
  <c r="K256" i="7"/>
  <c r="K151" i="7"/>
  <c r="K289" i="7"/>
  <c r="K285" i="7"/>
  <c r="K279" i="7"/>
  <c r="K237" i="7"/>
  <c r="K181" i="7"/>
  <c r="K272" i="7"/>
  <c r="K270" i="7"/>
  <c r="K287" i="7"/>
  <c r="K280" i="7"/>
  <c r="K265" i="7"/>
  <c r="H226" i="7"/>
  <c r="I226" i="7" s="1"/>
  <c r="H257" i="7"/>
  <c r="I257" i="7" s="1"/>
  <c r="H290" i="7"/>
  <c r="I290" i="7" s="1"/>
  <c r="H227" i="7"/>
  <c r="I227" i="7" s="1"/>
  <c r="H281" i="7"/>
  <c r="I281" i="7" s="1"/>
  <c r="H283" i="7"/>
  <c r="I283" i="7" s="1"/>
  <c r="H291" i="7"/>
  <c r="I291" i="7" s="1"/>
  <c r="H309" i="7"/>
  <c r="I309" i="7" s="1"/>
  <c r="H310" i="7"/>
  <c r="I310" i="7" s="1"/>
  <c r="H294" i="7"/>
  <c r="I294" i="7" s="1"/>
  <c r="H222" i="7"/>
  <c r="I222" i="7" s="1"/>
  <c r="H295" i="7"/>
  <c r="I295" i="7" s="1"/>
  <c r="H296" i="7"/>
  <c r="I296" i="7" s="1"/>
  <c r="H297" i="7"/>
  <c r="I297" i="7" s="1"/>
  <c r="H298" i="7"/>
  <c r="I298" i="7" s="1"/>
  <c r="H299" i="7"/>
  <c r="I299" i="7" s="1"/>
  <c r="H300" i="7"/>
  <c r="I300" i="7" s="1"/>
  <c r="H184" i="7"/>
  <c r="I184" i="7" s="1"/>
  <c r="H185" i="7"/>
  <c r="I185" i="7" s="1"/>
  <c r="H186" i="7"/>
  <c r="I186" i="7" s="1"/>
  <c r="H210" i="7"/>
  <c r="I210" i="7" s="1"/>
  <c r="H187" i="7"/>
  <c r="I187" i="7" s="1"/>
  <c r="H211" i="7"/>
  <c r="I211" i="7" s="1"/>
  <c r="H188" i="7"/>
  <c r="I188" i="7" s="1"/>
  <c r="H249" i="7"/>
  <c r="I249" i="7" s="1"/>
  <c r="H189" i="7"/>
  <c r="I189" i="7" s="1"/>
  <c r="H212" i="7"/>
  <c r="I212" i="7" s="1"/>
  <c r="H244" i="7"/>
  <c r="I244" i="7" s="1"/>
  <c r="H250" i="7"/>
  <c r="I250" i="7" s="1"/>
  <c r="H190" i="7"/>
  <c r="I190" i="7" s="1"/>
  <c r="H245" i="7"/>
  <c r="I245" i="7" s="1"/>
  <c r="H213" i="7"/>
  <c r="I213" i="7" s="1"/>
  <c r="H191" i="7"/>
  <c r="I191" i="7" s="1"/>
  <c r="H80" i="7"/>
  <c r="I80" i="7" s="1"/>
  <c r="H192" i="7"/>
  <c r="I192" i="7" s="1"/>
  <c r="H304" i="7"/>
  <c r="I304" i="7" s="1"/>
  <c r="H305" i="7"/>
  <c r="I305" i="7" s="1"/>
  <c r="H301" i="7"/>
  <c r="I301" i="7" s="1"/>
  <c r="H303" i="7"/>
  <c r="I303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162" i="7"/>
  <c r="I162" i="7" s="1"/>
  <c r="H88" i="7"/>
  <c r="I88" i="7" s="1"/>
  <c r="H89" i="7"/>
  <c r="I89" i="7" s="1"/>
  <c r="H15" i="7"/>
  <c r="I15" i="7" s="1"/>
  <c r="H90" i="7"/>
  <c r="I90" i="7" s="1"/>
  <c r="H16" i="7"/>
  <c r="I16" i="7" s="1"/>
  <c r="H91" i="7"/>
  <c r="I91" i="7" s="1"/>
  <c r="H17" i="7"/>
  <c r="I17" i="7" s="1"/>
  <c r="H92" i="7"/>
  <c r="I92" i="7" s="1"/>
  <c r="H61" i="7"/>
  <c r="I61" i="7" s="1"/>
  <c r="H93" i="7"/>
  <c r="I93" i="7" s="1"/>
  <c r="H18" i="7"/>
  <c r="I18" i="7" s="1"/>
  <c r="H62" i="7"/>
  <c r="I62" i="7" s="1"/>
  <c r="H94" i="7"/>
  <c r="I94" i="7" s="1"/>
  <c r="H98" i="7"/>
  <c r="I98" i="7" s="1"/>
  <c r="H63" i="7"/>
  <c r="I63" i="7" s="1"/>
  <c r="H95" i="7"/>
  <c r="I95" i="7" s="1"/>
  <c r="H99" i="7"/>
  <c r="I99" i="7" s="1"/>
  <c r="H64" i="7"/>
  <c r="I64" i="7" s="1"/>
  <c r="H2" i="7"/>
  <c r="I2" i="7" s="1"/>
  <c r="H48" i="7"/>
  <c r="I48" i="7" s="1"/>
  <c r="H65" i="7"/>
  <c r="I65" i="7" s="1"/>
  <c r="H193" i="7"/>
  <c r="I193" i="7" s="1"/>
  <c r="H27" i="7"/>
  <c r="I27" i="7" s="1"/>
  <c r="H19" i="7"/>
  <c r="I19" i="7" s="1"/>
  <c r="H49" i="7"/>
  <c r="I49" i="7" s="1"/>
  <c r="H194" i="7"/>
  <c r="I194" i="7" s="1"/>
  <c r="H66" i="7"/>
  <c r="I66" i="7" s="1"/>
  <c r="H20" i="7"/>
  <c r="I20" i="7" s="1"/>
  <c r="H50" i="7"/>
  <c r="I50" i="7" s="1"/>
  <c r="H36" i="7"/>
  <c r="I36" i="7" s="1"/>
  <c r="H3" i="7"/>
  <c r="I3" i="7" s="1"/>
  <c r="H67" i="7"/>
  <c r="I67" i="7" s="1"/>
  <c r="H51" i="7"/>
  <c r="I51" i="7" s="1"/>
  <c r="H110" i="7"/>
  <c r="I110" i="7" s="1"/>
  <c r="H135" i="7"/>
  <c r="I135" i="7" s="1"/>
  <c r="H52" i="7"/>
  <c r="I52" i="7" s="1"/>
  <c r="H68" i="7"/>
  <c r="I68" i="7" s="1"/>
  <c r="H37" i="7"/>
  <c r="I37" i="7" s="1"/>
  <c r="H111" i="7"/>
  <c r="I111" i="7" s="1"/>
  <c r="H195" i="7"/>
  <c r="I195" i="7" s="1"/>
  <c r="H136" i="7"/>
  <c r="I136" i="7" s="1"/>
  <c r="H53" i="7"/>
  <c r="I53" i="7" s="1"/>
  <c r="H100" i="7"/>
  <c r="I100" i="7" s="1"/>
  <c r="H38" i="7"/>
  <c r="I38" i="7" s="1"/>
  <c r="H54" i="7"/>
  <c r="I54" i="7" s="1"/>
  <c r="H137" i="7"/>
  <c r="I137" i="7" s="1"/>
  <c r="H101" i="7"/>
  <c r="I101" i="7" s="1"/>
  <c r="H55" i="7"/>
  <c r="I55" i="7" s="1"/>
  <c r="H112" i="7"/>
  <c r="I112" i="7" s="1"/>
  <c r="H138" i="7"/>
  <c r="I138" i="7" s="1"/>
  <c r="H102" i="7"/>
  <c r="I102" i="7" s="1"/>
  <c r="H69" i="7"/>
  <c r="I69" i="7" s="1"/>
  <c r="H56" i="7"/>
  <c r="I56" i="7" s="1"/>
  <c r="H113" i="7"/>
  <c r="I113" i="7" s="1"/>
  <c r="H39" i="7"/>
  <c r="I39" i="7" s="1"/>
  <c r="H103" i="7"/>
  <c r="I103" i="7" s="1"/>
  <c r="H70" i="7"/>
  <c r="I70" i="7" s="1"/>
  <c r="H57" i="7"/>
  <c r="I57" i="7" s="1"/>
  <c r="H152" i="7"/>
  <c r="I152" i="7" s="1"/>
  <c r="H114" i="7"/>
  <c r="I114" i="7" s="1"/>
  <c r="H104" i="7"/>
  <c r="I104" i="7" s="1"/>
  <c r="H40" i="7"/>
  <c r="I40" i="7" s="1"/>
  <c r="H71" i="7"/>
  <c r="I71" i="7" s="1"/>
  <c r="H58" i="7"/>
  <c r="I58" i="7" s="1"/>
  <c r="H153" i="7"/>
  <c r="I153" i="7" s="1"/>
  <c r="H115" i="7"/>
  <c r="I115" i="7" s="1"/>
  <c r="H228" i="7"/>
  <c r="I228" i="7" s="1"/>
  <c r="H105" i="7"/>
  <c r="I105" i="7" s="1"/>
  <c r="H59" i="7"/>
  <c r="I59" i="7" s="1"/>
  <c r="H72" i="7"/>
  <c r="I72" i="7" s="1"/>
  <c r="H154" i="7"/>
  <c r="I154" i="7" s="1"/>
  <c r="H139" i="7"/>
  <c r="I139" i="7" s="1"/>
  <c r="H239" i="7"/>
  <c r="I239" i="7" s="1"/>
  <c r="H116" i="7"/>
  <c r="I116" i="7" s="1"/>
  <c r="H229" i="7"/>
  <c r="I229" i="7" s="1"/>
  <c r="H155" i="7"/>
  <c r="I155" i="7" s="1"/>
  <c r="H60" i="7"/>
  <c r="I60" i="7" s="1"/>
  <c r="H306" i="7"/>
  <c r="I306" i="7" s="1"/>
  <c r="H307" i="7"/>
  <c r="I307" i="7" s="1"/>
  <c r="H308" i="7"/>
  <c r="I308" i="7" s="1"/>
  <c r="H302" i="7"/>
  <c r="I302" i="7" s="1"/>
  <c r="H292" i="7"/>
  <c r="I292" i="7" s="1"/>
  <c r="H293" i="7"/>
  <c r="I293" i="7" s="1"/>
  <c r="H132" i="7"/>
  <c r="I132" i="7" s="1"/>
  <c r="H163" i="7"/>
  <c r="I163" i="7" s="1"/>
  <c r="H133" i="7"/>
  <c r="I133" i="7" s="1"/>
  <c r="H164" i="7"/>
  <c r="I164" i="7" s="1"/>
  <c r="H134" i="7"/>
  <c r="I134" i="7" s="1"/>
  <c r="H21" i="7"/>
  <c r="I21" i="7" s="1"/>
  <c r="H165" i="7"/>
  <c r="I165" i="7" s="1"/>
  <c r="H22" i="7"/>
  <c r="I22" i="7" s="1"/>
  <c r="H127" i="7"/>
  <c r="I127" i="7" s="1"/>
  <c r="H96" i="7"/>
  <c r="I96" i="7" s="1"/>
  <c r="H4" i="7"/>
  <c r="I4" i="7" s="1"/>
  <c r="H77" i="7"/>
  <c r="I77" i="7" s="1"/>
  <c r="H5" i="7"/>
  <c r="I5" i="7" s="1"/>
  <c r="H78" i="7"/>
  <c r="I78" i="7" s="1"/>
  <c r="H6" i="7"/>
  <c r="I6" i="7" s="1"/>
  <c r="H41" i="7"/>
  <c r="I41" i="7" s="1"/>
  <c r="H214" i="7"/>
  <c r="I214" i="7" s="1"/>
  <c r="H7" i="7"/>
  <c r="I7" i="7" s="1"/>
  <c r="H14" i="7"/>
  <c r="I14" i="7" s="1"/>
  <c r="H8" i="7"/>
  <c r="I8" i="7" s="1"/>
  <c r="H129" i="7"/>
  <c r="I129" i="7" s="1"/>
  <c r="H42" i="7"/>
  <c r="I42" i="7" s="1"/>
  <c r="H9" i="7"/>
  <c r="I9" i="7" s="1"/>
  <c r="H29" i="7"/>
  <c r="I29" i="7" s="1"/>
  <c r="H43" i="7"/>
  <c r="I43" i="7" s="1"/>
  <c r="H23" i="7"/>
  <c r="I23" i="7" s="1"/>
  <c r="H119" i="7"/>
  <c r="I119" i="7" s="1"/>
  <c r="H223" i="7"/>
  <c r="I223" i="7" s="1"/>
  <c r="H10" i="7"/>
  <c r="I10" i="7" s="1"/>
  <c r="H44" i="7"/>
  <c r="I44" i="7" s="1"/>
  <c r="H30" i="7"/>
  <c r="I30" i="7" s="1"/>
  <c r="H11" i="7"/>
  <c r="I11" i="7" s="1"/>
  <c r="H45" i="7"/>
  <c r="I45" i="7" s="1"/>
  <c r="H120" i="7"/>
  <c r="I120" i="7" s="1"/>
  <c r="H12" i="7"/>
  <c r="I12" i="7" s="1"/>
  <c r="H166" i="7"/>
  <c r="I166" i="7" s="1"/>
  <c r="H25" i="7"/>
  <c r="I25" i="7" s="1"/>
  <c r="H215" i="7"/>
  <c r="I215" i="7" s="1"/>
  <c r="H197" i="7"/>
  <c r="I197" i="7" s="1"/>
  <c r="H121" i="7"/>
  <c r="I121" i="7" s="1"/>
  <c r="H46" i="7"/>
  <c r="I46" i="7" s="1"/>
  <c r="H13" i="7"/>
  <c r="I13" i="7" s="1"/>
  <c r="H198" i="7"/>
  <c r="I198" i="7" s="1"/>
  <c r="H31" i="7"/>
  <c r="I31" i="7" s="1"/>
  <c r="H122" i="7"/>
  <c r="I122" i="7" s="1"/>
  <c r="H199" i="7"/>
  <c r="I199" i="7" s="1"/>
  <c r="H123" i="7"/>
  <c r="I123" i="7" s="1"/>
  <c r="H182" i="7"/>
  <c r="I182" i="7" s="1"/>
  <c r="H24" i="7"/>
  <c r="I24" i="7" s="1"/>
  <c r="H200" i="7"/>
  <c r="I200" i="7" s="1"/>
  <c r="H258" i="7"/>
  <c r="I258" i="7" s="1"/>
  <c r="H208" i="7"/>
  <c r="I208" i="7" s="1"/>
  <c r="H167" i="7"/>
  <c r="I167" i="7" s="1"/>
  <c r="H124" i="7"/>
  <c r="I124" i="7" s="1"/>
  <c r="H201" i="7"/>
  <c r="I201" i="7" s="1"/>
  <c r="H47" i="7"/>
  <c r="I47" i="7" s="1"/>
  <c r="H209" i="7"/>
  <c r="I209" i="7" s="1"/>
  <c r="H202" i="7"/>
  <c r="I202" i="7" s="1"/>
  <c r="H125" i="7"/>
  <c r="I125" i="7" s="1"/>
  <c r="H156" i="7"/>
  <c r="I156" i="7" s="1"/>
  <c r="H203" i="7"/>
  <c r="I203" i="7" s="1"/>
  <c r="H207" i="7"/>
  <c r="I207" i="7" s="1"/>
  <c r="H79" i="7"/>
  <c r="I79" i="7" s="1"/>
  <c r="H157" i="7"/>
  <c r="I157" i="7" s="1"/>
  <c r="H126" i="7"/>
  <c r="I126" i="7" s="1"/>
  <c r="H230" i="7"/>
  <c r="I230" i="7" s="1"/>
  <c r="H243" i="7"/>
  <c r="I243" i="7" s="1"/>
  <c r="H204" i="7"/>
  <c r="I204" i="7" s="1"/>
  <c r="H231" i="7"/>
  <c r="I231" i="7" s="1"/>
  <c r="H271" i="7"/>
  <c r="I271" i="7" s="1"/>
  <c r="H240" i="7"/>
  <c r="I240" i="7" s="1"/>
  <c r="H232" i="7"/>
  <c r="I232" i="7" s="1"/>
  <c r="H274" i="7"/>
  <c r="I274" i="7" s="1"/>
  <c r="H262" i="7"/>
  <c r="I262" i="7" s="1"/>
  <c r="H273" i="7"/>
  <c r="I273" i="7" s="1"/>
  <c r="H241" i="7"/>
  <c r="I241" i="7" s="1"/>
  <c r="H286" i="7"/>
  <c r="I286" i="7" s="1"/>
  <c r="H263" i="7"/>
  <c r="I263" i="7" s="1"/>
  <c r="H260" i="7"/>
  <c r="I260" i="7" s="1"/>
  <c r="H266" i="7"/>
  <c r="I266" i="7" s="1"/>
  <c r="H247" i="7"/>
  <c r="I247" i="7" s="1"/>
  <c r="H261" i="7"/>
  <c r="I261" i="7" s="1"/>
  <c r="H251" i="7"/>
  <c r="I251" i="7" s="1"/>
  <c r="H238" i="7"/>
  <c r="I238" i="7" s="1"/>
  <c r="H252" i="7"/>
  <c r="I252" i="7" s="1"/>
  <c r="H282" i="7"/>
  <c r="I282" i="7" s="1"/>
  <c r="H140" i="7"/>
  <c r="I140" i="7" s="1"/>
  <c r="H221" i="7"/>
  <c r="I221" i="7" s="1"/>
  <c r="H248" i="7"/>
  <c r="I248" i="7" s="1"/>
  <c r="H73" i="7"/>
  <c r="I73" i="7" s="1"/>
  <c r="H159" i="7"/>
  <c r="I159" i="7" s="1"/>
  <c r="H74" i="7"/>
  <c r="I74" i="7" s="1"/>
  <c r="H128" i="7"/>
  <c r="I128" i="7" s="1"/>
  <c r="H130" i="7"/>
  <c r="I130" i="7" s="1"/>
  <c r="H141" i="7"/>
  <c r="I141" i="7" s="1"/>
  <c r="H75" i="7"/>
  <c r="I75" i="7" s="1"/>
  <c r="H142" i="7"/>
  <c r="I142" i="7" s="1"/>
  <c r="H76" i="7"/>
  <c r="I76" i="7" s="1"/>
  <c r="H131" i="7"/>
  <c r="I131" i="7" s="1"/>
  <c r="H106" i="7"/>
  <c r="I106" i="7" s="1"/>
  <c r="H97" i="7"/>
  <c r="I97" i="7" s="1"/>
  <c r="H107" i="7"/>
  <c r="I107" i="7" s="1"/>
  <c r="H160" i="7"/>
  <c r="I160" i="7" s="1"/>
  <c r="H143" i="7"/>
  <c r="I143" i="7" s="1"/>
  <c r="H158" i="7"/>
  <c r="I158" i="7" s="1"/>
  <c r="H161" i="7"/>
  <c r="I161" i="7" s="1"/>
  <c r="H168" i="7"/>
  <c r="I168" i="7" s="1"/>
  <c r="H205" i="7"/>
  <c r="I205" i="7" s="1"/>
  <c r="H246" i="7"/>
  <c r="I246" i="7" s="1"/>
  <c r="H206" i="7"/>
  <c r="I206" i="7" s="1"/>
  <c r="H144" i="7"/>
  <c r="I144" i="7" s="1"/>
  <c r="H169" i="7"/>
  <c r="I169" i="7" s="1"/>
  <c r="H145" i="7"/>
  <c r="I145" i="7" s="1"/>
  <c r="H32" i="7"/>
  <c r="I32" i="7" s="1"/>
  <c r="H170" i="7"/>
  <c r="I170" i="7" s="1"/>
  <c r="H33" i="7"/>
  <c r="I33" i="7" s="1"/>
  <c r="H267" i="7"/>
  <c r="I267" i="7" s="1"/>
  <c r="H146" i="7"/>
  <c r="I146" i="7" s="1"/>
  <c r="H171" i="7"/>
  <c r="I171" i="7" s="1"/>
  <c r="H224" i="7"/>
  <c r="I224" i="7" s="1"/>
  <c r="H172" i="7"/>
  <c r="I172" i="7" s="1"/>
  <c r="H147" i="7"/>
  <c r="I147" i="7" s="1"/>
  <c r="H28" i="7"/>
  <c r="I28" i="7" s="1"/>
  <c r="H34" i="7"/>
  <c r="I34" i="7" s="1"/>
  <c r="H183" i="7"/>
  <c r="I183" i="7" s="1"/>
  <c r="H117" i="7"/>
  <c r="I117" i="7" s="1"/>
  <c r="H220" i="7"/>
  <c r="I220" i="7" s="1"/>
  <c r="H108" i="7"/>
  <c r="I108" i="7" s="1"/>
  <c r="H173" i="7"/>
  <c r="I173" i="7" s="1"/>
  <c r="H35" i="7"/>
  <c r="I35" i="7" s="1"/>
  <c r="H26" i="7"/>
  <c r="I26" i="7" s="1"/>
  <c r="H174" i="7"/>
  <c r="I174" i="7" s="1"/>
  <c r="H196" i="7"/>
  <c r="I196" i="7" s="1"/>
  <c r="H109" i="7"/>
  <c r="I109" i="7" s="1"/>
  <c r="H219" i="7"/>
  <c r="I219" i="7" s="1"/>
  <c r="H175" i="7"/>
  <c r="I175" i="7" s="1"/>
  <c r="H268" i="7"/>
  <c r="I268" i="7" s="1"/>
  <c r="H242" i="7"/>
  <c r="I242" i="7" s="1"/>
  <c r="H176" i="7"/>
  <c r="I176" i="7" s="1"/>
  <c r="H118" i="7"/>
  <c r="I118" i="7" s="1"/>
  <c r="H264" i="7"/>
  <c r="I264" i="7" s="1"/>
  <c r="H216" i="7"/>
  <c r="I216" i="7" s="1"/>
  <c r="H233" i="7"/>
  <c r="I233" i="7" s="1"/>
  <c r="H217" i="7"/>
  <c r="I217" i="7" s="1"/>
  <c r="H234" i="7"/>
  <c r="I234" i="7" s="1"/>
  <c r="H225" i="7"/>
  <c r="I225" i="7" s="1"/>
  <c r="H218" i="7"/>
  <c r="I218" i="7" s="1"/>
  <c r="H259" i="7"/>
  <c r="I259" i="7" s="1"/>
  <c r="H235" i="7"/>
  <c r="I235" i="7" s="1"/>
  <c r="H148" i="7"/>
  <c r="I148" i="7" s="1"/>
  <c r="H177" i="7"/>
  <c r="I177" i="7" s="1"/>
  <c r="H236" i="7"/>
  <c r="I236" i="7" s="1"/>
  <c r="H149" i="7"/>
  <c r="I149" i="7" s="1"/>
  <c r="H253" i="7"/>
  <c r="I253" i="7" s="1"/>
  <c r="H276" i="7"/>
  <c r="I276" i="7" s="1"/>
  <c r="H178" i="7"/>
  <c r="I178" i="7" s="1"/>
  <c r="H269" i="7"/>
  <c r="I269" i="7" s="1"/>
  <c r="H275" i="7"/>
  <c r="I275" i="7" s="1"/>
  <c r="H150" i="7"/>
  <c r="I150" i="7" s="1"/>
  <c r="H254" i="7"/>
  <c r="I254" i="7" s="1"/>
  <c r="H277" i="7"/>
  <c r="I277" i="7" s="1"/>
  <c r="H179" i="7"/>
  <c r="I179" i="7" s="1"/>
  <c r="H255" i="7"/>
  <c r="I255" i="7" s="1"/>
  <c r="H284" i="7"/>
  <c r="I284" i="7" s="1"/>
  <c r="H278" i="7"/>
  <c r="I278" i="7" s="1"/>
  <c r="H288" i="7"/>
  <c r="I288" i="7" s="1"/>
  <c r="H180" i="7"/>
  <c r="I180" i="7" s="1"/>
  <c r="H256" i="7"/>
  <c r="I256" i="7" s="1"/>
  <c r="H151" i="7"/>
  <c r="I151" i="7" s="1"/>
  <c r="H289" i="7"/>
  <c r="I289" i="7" s="1"/>
  <c r="H285" i="7"/>
  <c r="I285" i="7" s="1"/>
  <c r="H279" i="7"/>
  <c r="I279" i="7" s="1"/>
  <c r="H237" i="7"/>
  <c r="I237" i="7" s="1"/>
  <c r="H181" i="7"/>
  <c r="I181" i="7" s="1"/>
  <c r="H272" i="7"/>
  <c r="I272" i="7" s="1"/>
  <c r="H270" i="7"/>
  <c r="I270" i="7" s="1"/>
  <c r="H287" i="7"/>
  <c r="I287" i="7" s="1"/>
  <c r="H280" i="7"/>
  <c r="I280" i="7" s="1"/>
  <c r="H265" i="7"/>
  <c r="I265" i="7" s="1"/>
  <c r="E43" i="9" l="1"/>
  <c r="E23" i="9"/>
  <c r="O158" i="7" s="1"/>
  <c r="E7" i="9"/>
  <c r="O36" i="7" s="1"/>
  <c r="E74" i="9"/>
  <c r="O309" i="7" s="1"/>
  <c r="E66" i="9"/>
  <c r="O288" i="7" s="1"/>
  <c r="E58" i="9"/>
  <c r="O272" i="7" s="1"/>
  <c r="E50" i="9"/>
  <c r="O252" i="7" s="1"/>
  <c r="E38" i="9"/>
  <c r="O221" i="7" s="1"/>
  <c r="E18" i="9"/>
  <c r="O130" i="7" s="1"/>
  <c r="E15" i="9"/>
  <c r="O122" i="7" s="1"/>
  <c r="E73" i="9"/>
  <c r="O306" i="7" s="1"/>
  <c r="E69" i="9"/>
  <c r="O293" i="7" s="1"/>
  <c r="E65" i="9"/>
  <c r="E61" i="9"/>
  <c r="O278" i="7" s="1"/>
  <c r="E57" i="9"/>
  <c r="O271" i="7" s="1"/>
  <c r="E53" i="9"/>
  <c r="O261" i="7" s="1"/>
  <c r="E49" i="9"/>
  <c r="O251" i="7" s="1"/>
  <c r="E45" i="9"/>
  <c r="O246" i="7" s="1"/>
  <c r="E41" i="9"/>
  <c r="O237" i="7" s="1"/>
  <c r="E37" i="9"/>
  <c r="O220" i="7" s="1"/>
  <c r="E33" i="9"/>
  <c r="O209" i="7" s="1"/>
  <c r="E29" i="9"/>
  <c r="O185" i="7" s="1"/>
  <c r="E25" i="9"/>
  <c r="E21" i="9"/>
  <c r="O141" i="7" s="1"/>
  <c r="E17" i="9"/>
  <c r="O129" i="7" s="1"/>
  <c r="E13" i="9"/>
  <c r="O101" i="7" s="1"/>
  <c r="E9" i="9"/>
  <c r="O65" i="7" s="1"/>
  <c r="E5" i="9"/>
  <c r="O27" i="7" s="1"/>
  <c r="E39" i="9"/>
  <c r="O223" i="7" s="1"/>
  <c r="E27" i="9"/>
  <c r="O182" i="7" s="1"/>
  <c r="E11" i="9"/>
  <c r="O85" i="7" s="1"/>
  <c r="E70" i="9"/>
  <c r="O301" i="7" s="1"/>
  <c r="E62" i="9"/>
  <c r="O281" i="7" s="1"/>
  <c r="E54" i="9"/>
  <c r="O262" i="7" s="1"/>
  <c r="E34" i="9"/>
  <c r="O213" i="7" s="1"/>
  <c r="E22" i="9"/>
  <c r="O153" i="7" s="1"/>
  <c r="E6" i="9"/>
  <c r="O31" i="7" s="1"/>
  <c r="O41" i="7"/>
  <c r="O45" i="7"/>
  <c r="O47" i="7"/>
  <c r="O38" i="7"/>
  <c r="O46" i="7"/>
  <c r="O39" i="7"/>
  <c r="O33" i="7"/>
  <c r="O125" i="7"/>
  <c r="O123" i="7"/>
  <c r="O119" i="7"/>
  <c r="O120" i="7"/>
  <c r="O286" i="7"/>
  <c r="O287" i="7"/>
  <c r="O276" i="7"/>
  <c r="O279" i="7"/>
  <c r="O208" i="7"/>
  <c r="O189" i="7"/>
  <c r="O186" i="7"/>
  <c r="O196" i="7"/>
  <c r="O192" i="7"/>
  <c r="O188" i="7"/>
  <c r="O184" i="7"/>
  <c r="O161" i="7"/>
  <c r="O160" i="7"/>
  <c r="O105" i="7"/>
  <c r="O100" i="7"/>
  <c r="O102" i="7"/>
  <c r="O99" i="7"/>
  <c r="O103" i="7"/>
  <c r="O104" i="7"/>
  <c r="O61" i="7"/>
  <c r="O73" i="7"/>
  <c r="O63" i="7"/>
  <c r="O64" i="7"/>
  <c r="O70" i="7"/>
  <c r="O72" i="7"/>
  <c r="O66" i="7"/>
  <c r="O67" i="7"/>
  <c r="O241" i="7"/>
  <c r="O239" i="7"/>
  <c r="O240" i="7"/>
  <c r="O242" i="7"/>
  <c r="O81" i="7"/>
  <c r="O93" i="7"/>
  <c r="O84" i="7"/>
  <c r="O80" i="7"/>
  <c r="O86" i="7"/>
  <c r="O83" i="7"/>
  <c r="O88" i="7"/>
  <c r="O92" i="7"/>
  <c r="O94" i="7"/>
  <c r="O214" i="7"/>
  <c r="O210" i="7"/>
  <c r="O307" i="7"/>
  <c r="O308" i="7"/>
  <c r="O244" i="7"/>
  <c r="O229" i="7"/>
  <c r="O233" i="7"/>
  <c r="O234" i="7"/>
  <c r="O230" i="7"/>
  <c r="O226" i="7"/>
  <c r="O231" i="7"/>
  <c r="E68" i="9"/>
  <c r="E60" i="9"/>
  <c r="E52" i="9"/>
  <c r="E26" i="9"/>
  <c r="E10" i="9"/>
  <c r="E44" i="9"/>
  <c r="O243" i="7" s="1"/>
  <c r="E36" i="9"/>
  <c r="O219" i="7" s="1"/>
  <c r="E28" i="9"/>
  <c r="O183" i="7" s="1"/>
  <c r="E24" i="9"/>
  <c r="O159" i="7" s="1"/>
  <c r="E20" i="9"/>
  <c r="E16" i="9"/>
  <c r="E12" i="9"/>
  <c r="O97" i="7" s="1"/>
  <c r="E8" i="9"/>
  <c r="E75" i="9"/>
  <c r="O310" i="7" s="1"/>
  <c r="E67" i="9"/>
  <c r="O289" i="7" s="1"/>
  <c r="E59" i="9"/>
  <c r="O273" i="7" s="1"/>
  <c r="E55" i="9"/>
  <c r="O264" i="7" s="1"/>
  <c r="E46" i="9"/>
  <c r="O247" i="7" s="1"/>
  <c r="E35" i="9"/>
  <c r="E19" i="9"/>
  <c r="O131" i="7" s="1"/>
  <c r="E3" i="9"/>
  <c r="E76" i="9"/>
  <c r="E64" i="9"/>
  <c r="E47" i="9"/>
  <c r="O248" i="7" s="1"/>
  <c r="E48" i="9"/>
  <c r="E40" i="9"/>
  <c r="O225" i="7" s="1"/>
  <c r="E32" i="9"/>
  <c r="O207" i="7" s="1"/>
  <c r="E4" i="9"/>
  <c r="E71" i="9"/>
  <c r="O303" i="7" s="1"/>
  <c r="E63" i="9"/>
  <c r="O283" i="7" s="1"/>
  <c r="E51" i="9"/>
  <c r="E30" i="9"/>
  <c r="E14" i="9"/>
  <c r="E2" i="9"/>
  <c r="O14" i="7" s="1"/>
  <c r="E72" i="9"/>
  <c r="O304" i="7" s="1"/>
  <c r="E56" i="9"/>
  <c r="E42" i="9"/>
  <c r="O238" i="7" s="1"/>
  <c r="E31" i="9"/>
  <c r="J254" i="7"/>
  <c r="J270" i="7"/>
  <c r="J266" i="7"/>
  <c r="J169" i="7"/>
  <c r="J157" i="7"/>
  <c r="J11" i="7"/>
  <c r="J293" i="7"/>
  <c r="J135" i="7"/>
  <c r="J15" i="7"/>
  <c r="J257" i="7"/>
  <c r="J106" i="7"/>
  <c r="J150" i="7"/>
  <c r="J144" i="7"/>
  <c r="J260" i="7"/>
  <c r="J30" i="7"/>
  <c r="J115" i="7"/>
  <c r="J110" i="7"/>
  <c r="J89" i="7"/>
  <c r="J191" i="7"/>
  <c r="J300" i="7"/>
  <c r="J226" i="7"/>
  <c r="J206" i="7"/>
  <c r="J149" i="7"/>
  <c r="J174" i="7"/>
  <c r="J248" i="7"/>
  <c r="J181" i="7"/>
  <c r="J151" i="7"/>
  <c r="J264" i="7"/>
  <c r="J196" i="7"/>
  <c r="J33" i="7"/>
  <c r="J158" i="7"/>
  <c r="J217" i="7"/>
  <c r="J108" i="7"/>
  <c r="J75" i="7"/>
  <c r="J41" i="7"/>
  <c r="J102" i="7"/>
  <c r="J184" i="7"/>
  <c r="J183" i="7"/>
  <c r="J220" i="7"/>
  <c r="J123" i="7"/>
  <c r="J138" i="7"/>
  <c r="J269" i="7"/>
  <c r="J235" i="7"/>
  <c r="J172" i="7"/>
  <c r="J182" i="7"/>
  <c r="J228" i="7"/>
  <c r="J2" i="7"/>
  <c r="J80" i="7"/>
  <c r="J284" i="7"/>
  <c r="J267" i="7"/>
  <c r="J272" i="7"/>
  <c r="J233" i="7"/>
  <c r="J141" i="7"/>
  <c r="J79" i="7"/>
  <c r="J6" i="7"/>
  <c r="J292" i="7"/>
  <c r="J64" i="7"/>
  <c r="J237" i="7"/>
  <c r="J278" i="7"/>
  <c r="J259" i="7"/>
  <c r="J268" i="7"/>
  <c r="J238" i="7"/>
  <c r="J274" i="7"/>
  <c r="J97" i="7"/>
  <c r="J231" i="7"/>
  <c r="J122" i="7"/>
  <c r="J10" i="7"/>
  <c r="J134" i="7"/>
  <c r="J58" i="7"/>
  <c r="J55" i="7"/>
  <c r="J19" i="7"/>
  <c r="J92" i="7"/>
  <c r="J298" i="7"/>
  <c r="J265" i="7"/>
  <c r="J112" i="7"/>
  <c r="J302" i="7"/>
  <c r="J199" i="7"/>
  <c r="J185" i="7"/>
  <c r="J192" i="7"/>
  <c r="J78" i="7"/>
  <c r="J44" i="7"/>
  <c r="J207" i="7"/>
  <c r="J186" i="7"/>
  <c r="J190" i="7"/>
  <c r="J88" i="7"/>
  <c r="J99" i="7"/>
  <c r="J51" i="7"/>
  <c r="J153" i="7"/>
  <c r="J255" i="7"/>
  <c r="J218" i="7"/>
  <c r="J219" i="7"/>
  <c r="J170" i="7"/>
  <c r="J131" i="7"/>
  <c r="J140" i="7"/>
  <c r="J273" i="7"/>
  <c r="J125" i="7"/>
  <c r="J198" i="7"/>
  <c r="J12" i="7"/>
  <c r="J14" i="7"/>
  <c r="J165" i="7"/>
  <c r="J133" i="7"/>
  <c r="J306" i="7"/>
  <c r="J116" i="7"/>
  <c r="J72" i="7"/>
  <c r="J40" i="7"/>
  <c r="J57" i="7"/>
  <c r="J113" i="7"/>
  <c r="J137" i="7"/>
  <c r="J53" i="7"/>
  <c r="J37" i="7"/>
  <c r="J36" i="7"/>
  <c r="J194" i="7"/>
  <c r="J193" i="7"/>
  <c r="J98" i="7"/>
  <c r="J93" i="7"/>
  <c r="J91" i="7"/>
  <c r="J86" i="7"/>
  <c r="J82" i="7"/>
  <c r="J305" i="7"/>
  <c r="J250" i="7"/>
  <c r="J249" i="7"/>
  <c r="J210" i="7"/>
  <c r="J296" i="7"/>
  <c r="J310" i="7"/>
  <c r="J281" i="7"/>
  <c r="J279" i="7"/>
  <c r="J178" i="7"/>
  <c r="J118" i="7"/>
  <c r="J34" i="7"/>
  <c r="J205" i="7"/>
  <c r="J74" i="7"/>
  <c r="J241" i="7"/>
  <c r="J204" i="7"/>
  <c r="J156" i="7"/>
  <c r="J208" i="7"/>
  <c r="J31" i="7"/>
  <c r="J166" i="7"/>
  <c r="J223" i="7"/>
  <c r="J8" i="7"/>
  <c r="J77" i="7"/>
  <c r="J164" i="7"/>
  <c r="J307" i="7"/>
  <c r="J154" i="7"/>
  <c r="J71" i="7"/>
  <c r="J39" i="7"/>
  <c r="J101" i="7"/>
  <c r="J111" i="7"/>
  <c r="J3" i="7"/>
  <c r="J27" i="7"/>
  <c r="J63" i="7"/>
  <c r="J17" i="7"/>
  <c r="J87" i="7"/>
  <c r="J301" i="7"/>
  <c r="J187" i="7"/>
  <c r="J297" i="7"/>
  <c r="J283" i="7"/>
  <c r="J117" i="7"/>
  <c r="J252" i="7"/>
  <c r="J203" i="7"/>
  <c r="J129" i="7"/>
  <c r="J139" i="7"/>
  <c r="J195" i="7"/>
  <c r="J162" i="7"/>
  <c r="J285" i="7"/>
  <c r="J177" i="7"/>
  <c r="J28" i="7"/>
  <c r="J160" i="7"/>
  <c r="J240" i="7"/>
  <c r="J258" i="7"/>
  <c r="J119" i="7"/>
  <c r="J289" i="7"/>
  <c r="J179" i="7"/>
  <c r="J148" i="7"/>
  <c r="J109" i="7"/>
  <c r="J147" i="7"/>
  <c r="J32" i="7"/>
  <c r="J76" i="7"/>
  <c r="J282" i="7"/>
  <c r="J271" i="7"/>
  <c r="J202" i="7"/>
  <c r="J13" i="7"/>
  <c r="J120" i="7"/>
  <c r="J7" i="7"/>
  <c r="J163" i="7"/>
  <c r="J239" i="7"/>
  <c r="J70" i="7"/>
  <c r="J136" i="7"/>
  <c r="J50" i="7"/>
  <c r="J65" i="7"/>
  <c r="J16" i="7"/>
  <c r="J213" i="7"/>
  <c r="J227" i="7"/>
  <c r="J126" i="7"/>
  <c r="J46" i="7"/>
  <c r="J43" i="7"/>
  <c r="J127" i="7"/>
  <c r="J132" i="7"/>
  <c r="J105" i="7"/>
  <c r="J114" i="7"/>
  <c r="J69" i="7"/>
  <c r="J38" i="7"/>
  <c r="J52" i="7"/>
  <c r="J20" i="7"/>
  <c r="J48" i="7"/>
  <c r="J62" i="7"/>
  <c r="J90" i="7"/>
  <c r="J84" i="7"/>
  <c r="J212" i="7"/>
  <c r="J222" i="7"/>
  <c r="J216" i="7"/>
  <c r="J263" i="7"/>
  <c r="J246" i="7"/>
  <c r="J128" i="7"/>
  <c r="J286" i="7"/>
  <c r="J167" i="7"/>
  <c r="J25" i="7"/>
  <c r="J5" i="7"/>
  <c r="J308" i="7"/>
  <c r="J103" i="7"/>
  <c r="J67" i="7"/>
  <c r="J95" i="7"/>
  <c r="J303" i="7"/>
  <c r="J180" i="7"/>
  <c r="J276" i="7"/>
  <c r="J176" i="7"/>
  <c r="J26" i="7"/>
  <c r="J171" i="7"/>
  <c r="J168" i="7"/>
  <c r="J159" i="7"/>
  <c r="J251" i="7"/>
  <c r="J243" i="7"/>
  <c r="J201" i="7"/>
  <c r="J197" i="7"/>
  <c r="J9" i="7"/>
  <c r="J4" i="7"/>
  <c r="J280" i="7"/>
  <c r="J288" i="7"/>
  <c r="J253" i="7"/>
  <c r="J225" i="7"/>
  <c r="J242" i="7"/>
  <c r="J35" i="7"/>
  <c r="J146" i="7"/>
  <c r="J161" i="7"/>
  <c r="J107" i="7"/>
  <c r="J73" i="7"/>
  <c r="J261" i="7"/>
  <c r="J262" i="7"/>
  <c r="J230" i="7"/>
  <c r="J124" i="7"/>
  <c r="J200" i="7"/>
  <c r="J215" i="7"/>
  <c r="J23" i="7"/>
  <c r="J42" i="7"/>
  <c r="J96" i="7"/>
  <c r="J21" i="7"/>
  <c r="J60" i="7"/>
  <c r="J59" i="7"/>
  <c r="J104" i="7"/>
  <c r="J56" i="7"/>
  <c r="J54" i="7"/>
  <c r="J68" i="7"/>
  <c r="J49" i="7"/>
  <c r="J94" i="7"/>
  <c r="J61" i="7"/>
  <c r="J85" i="7"/>
  <c r="J81" i="7"/>
  <c r="J309" i="7"/>
  <c r="J287" i="7"/>
  <c r="J277" i="7"/>
  <c r="J234" i="7"/>
  <c r="J173" i="7"/>
  <c r="J145" i="7"/>
  <c r="J142" i="7"/>
  <c r="J247" i="7"/>
  <c r="J209" i="7"/>
  <c r="J24" i="7"/>
  <c r="J45" i="7"/>
  <c r="J214" i="7"/>
  <c r="J155" i="7"/>
  <c r="J256" i="7"/>
  <c r="J236" i="7"/>
  <c r="J175" i="7"/>
  <c r="J224" i="7"/>
  <c r="J143" i="7"/>
  <c r="J221" i="7"/>
  <c r="J232" i="7"/>
  <c r="J47" i="7"/>
  <c r="J121" i="7"/>
  <c r="J29" i="7"/>
  <c r="J22" i="7"/>
  <c r="J229" i="7"/>
  <c r="J152" i="7"/>
  <c r="J100" i="7"/>
  <c r="J66" i="7"/>
  <c r="J18" i="7"/>
  <c r="J83" i="7"/>
  <c r="J189" i="7"/>
  <c r="J275" i="7"/>
  <c r="J130" i="7"/>
  <c r="J188" i="7"/>
  <c r="J295" i="7"/>
  <c r="J245" i="7"/>
  <c r="J304" i="7"/>
  <c r="J244" i="7"/>
  <c r="J299" i="7"/>
  <c r="J294" i="7"/>
  <c r="J290" i="7"/>
  <c r="J211" i="7"/>
  <c r="J291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2" i="2"/>
  <c r="O232" i="7" l="1"/>
  <c r="O227" i="7"/>
  <c r="O228" i="7"/>
  <c r="O305" i="7"/>
  <c r="O212" i="7"/>
  <c r="O87" i="7"/>
  <c r="O96" i="7"/>
  <c r="O95" i="7"/>
  <c r="O89" i="7"/>
  <c r="O76" i="7"/>
  <c r="O62" i="7"/>
  <c r="O74" i="7"/>
  <c r="O69" i="7"/>
  <c r="O156" i="7"/>
  <c r="O40" i="7"/>
  <c r="O42" i="7"/>
  <c r="O37" i="7"/>
  <c r="O236" i="7"/>
  <c r="O235" i="7"/>
  <c r="O211" i="7"/>
  <c r="O82" i="7"/>
  <c r="O91" i="7"/>
  <c r="O90" i="7"/>
  <c r="O71" i="7"/>
  <c r="O75" i="7"/>
  <c r="O68" i="7"/>
  <c r="O140" i="7"/>
  <c r="O44" i="7"/>
  <c r="O43" i="7"/>
  <c r="O144" i="7"/>
  <c r="O292" i="7"/>
  <c r="O263" i="7"/>
  <c r="O138" i="7"/>
  <c r="O34" i="7"/>
  <c r="O299" i="7"/>
  <c r="O147" i="7"/>
  <c r="O137" i="7"/>
  <c r="O245" i="7"/>
  <c r="O108" i="7"/>
  <c r="O107" i="7"/>
  <c r="O109" i="7"/>
  <c r="O136" i="7"/>
  <c r="O135" i="7"/>
  <c r="O139" i="7"/>
  <c r="O149" i="7"/>
  <c r="O194" i="7"/>
  <c r="O187" i="7"/>
  <c r="O193" i="7"/>
  <c r="O280" i="7"/>
  <c r="O277" i="7"/>
  <c r="O126" i="7"/>
  <c r="O121" i="7"/>
  <c r="O152" i="7"/>
  <c r="O294" i="7"/>
  <c r="O260" i="7"/>
  <c r="O28" i="7"/>
  <c r="O151" i="7"/>
  <c r="O142" i="7"/>
  <c r="O148" i="7"/>
  <c r="O145" i="7"/>
  <c r="O155" i="7"/>
  <c r="O302" i="7"/>
  <c r="O297" i="7"/>
  <c r="O98" i="7"/>
  <c r="O106" i="7"/>
  <c r="O146" i="7"/>
  <c r="O150" i="7"/>
  <c r="O143" i="7"/>
  <c r="O195" i="7"/>
  <c r="O190" i="7"/>
  <c r="O191" i="7"/>
  <c r="O124" i="7"/>
  <c r="O154" i="7"/>
  <c r="O300" i="7"/>
  <c r="O30" i="7"/>
  <c r="O29" i="7"/>
  <c r="O222" i="7"/>
  <c r="O32" i="7"/>
  <c r="O157" i="7"/>
  <c r="O282" i="7"/>
  <c r="O295" i="7"/>
  <c r="O298" i="7"/>
  <c r="O224" i="7"/>
  <c r="O35" i="7"/>
  <c r="O296" i="7"/>
  <c r="O127" i="7"/>
  <c r="O128" i="7"/>
  <c r="O257" i="7"/>
  <c r="O259" i="7"/>
  <c r="O258" i="7"/>
  <c r="O205" i="7"/>
  <c r="O206" i="7"/>
  <c r="O5" i="7"/>
  <c r="O9" i="7"/>
  <c r="O13" i="7"/>
  <c r="O3" i="7"/>
  <c r="O7" i="7"/>
  <c r="O11" i="7"/>
  <c r="O8" i="7"/>
  <c r="O6" i="7"/>
  <c r="O10" i="7"/>
  <c r="O12" i="7"/>
  <c r="O2" i="7"/>
  <c r="O4" i="7"/>
  <c r="O133" i="7"/>
  <c r="O132" i="7"/>
  <c r="O134" i="7"/>
  <c r="O275" i="7"/>
  <c r="O274" i="7"/>
  <c r="O113" i="7"/>
  <c r="O117" i="7"/>
  <c r="O111" i="7"/>
  <c r="O116" i="7"/>
  <c r="O112" i="7"/>
  <c r="O118" i="7"/>
  <c r="O115" i="7"/>
  <c r="O114" i="7"/>
  <c r="O110" i="7"/>
  <c r="O249" i="7"/>
  <c r="O250" i="7"/>
  <c r="O17" i="7"/>
  <c r="O21" i="7"/>
  <c r="O15" i="7"/>
  <c r="O19" i="7"/>
  <c r="O23" i="7"/>
  <c r="O16" i="7"/>
  <c r="O24" i="7"/>
  <c r="O18" i="7"/>
  <c r="O20" i="7"/>
  <c r="O22" i="7"/>
  <c r="O49" i="7"/>
  <c r="O53" i="7"/>
  <c r="O57" i="7"/>
  <c r="O52" i="7"/>
  <c r="O58" i="7"/>
  <c r="O48" i="7"/>
  <c r="O54" i="7"/>
  <c r="O59" i="7"/>
  <c r="O50" i="7"/>
  <c r="O55" i="7"/>
  <c r="O60" i="7"/>
  <c r="O51" i="7"/>
  <c r="O56" i="7"/>
  <c r="O77" i="7"/>
  <c r="O79" i="7"/>
  <c r="O78" i="7"/>
  <c r="O290" i="7"/>
  <c r="O291" i="7"/>
  <c r="O253" i="7"/>
  <c r="O255" i="7"/>
  <c r="O256" i="7"/>
  <c r="O254" i="7"/>
  <c r="O285" i="7"/>
  <c r="O284" i="7"/>
  <c r="O217" i="7"/>
  <c r="O218" i="7"/>
  <c r="O216" i="7"/>
  <c r="O215" i="7"/>
  <c r="O265" i="7"/>
  <c r="O269" i="7"/>
  <c r="O267" i="7"/>
  <c r="O268" i="7"/>
  <c r="O270" i="7"/>
  <c r="O266" i="7"/>
  <c r="O197" i="7"/>
  <c r="O201" i="7"/>
  <c r="O202" i="7"/>
  <c r="O198" i="7"/>
  <c r="O203" i="7"/>
  <c r="O199" i="7"/>
  <c r="O204" i="7"/>
  <c r="O200" i="7"/>
  <c r="O25" i="7"/>
  <c r="O26" i="7"/>
  <c r="O165" i="7"/>
  <c r="O169" i="7"/>
  <c r="O173" i="7"/>
  <c r="O177" i="7"/>
  <c r="O181" i="7"/>
  <c r="O164" i="7"/>
  <c r="O170" i="7"/>
  <c r="O175" i="7"/>
  <c r="O180" i="7"/>
  <c r="O166" i="7"/>
  <c r="O171" i="7"/>
  <c r="O176" i="7"/>
  <c r="O168" i="7"/>
  <c r="O179" i="7"/>
  <c r="O162" i="7"/>
  <c r="O167" i="7"/>
  <c r="O172" i="7"/>
  <c r="O178" i="7"/>
  <c r="O163" i="7"/>
  <c r="O174" i="7"/>
</calcChain>
</file>

<file path=xl/sharedStrings.xml><?xml version="1.0" encoding="utf-8"?>
<sst xmlns="http://schemas.openxmlformats.org/spreadsheetml/2006/main" count="1760" uniqueCount="501">
  <si>
    <t>Título</t>
  </si>
  <si>
    <t>Capítulos</t>
  </si>
  <si>
    <t>Autoria</t>
  </si>
  <si>
    <t>Direção</t>
  </si>
  <si>
    <t>Meu Pedacinho de Chão</t>
  </si>
  <si>
    <t>Benedito Ruy Barbosa</t>
  </si>
  <si>
    <t>Dionísio Azevedo</t>
  </si>
  <si>
    <t>Bicho do Mato</t>
  </si>
  <si>
    <t>Chico de Assis</t>
  </si>
  <si>
    <t>Moacyr Deriquém</t>
  </si>
  <si>
    <t>A Patota</t>
  </si>
  <si>
    <t>Maria Clara Machado</t>
  </si>
  <si>
    <t>Reynaldo Boury</t>
  </si>
  <si>
    <t>Gilberto Braga</t>
  </si>
  <si>
    <t>Herval Rossano</t>
  </si>
  <si>
    <t>Marcos Rey</t>
  </si>
  <si>
    <t>Sylvan Paezzo</t>
  </si>
  <si>
    <t>Lafayette Galvão</t>
  </si>
  <si>
    <t>Manoel Carlos</t>
  </si>
  <si>
    <t>Rubens Ewald Filho</t>
  </si>
  <si>
    <t>Sérgio Mattar</t>
  </si>
  <si>
    <t>Wilson Aguiar Filho</t>
  </si>
  <si>
    <t>Gracindo Júnior</t>
  </si>
  <si>
    <t>Teixeira Filho</t>
  </si>
  <si>
    <t>Wolf Maya</t>
  </si>
  <si>
    <t>Walter George Durst</t>
  </si>
  <si>
    <t>Gonzaga Blota</t>
  </si>
  <si>
    <t>Paraíso</t>
  </si>
  <si>
    <t>Pão Pão, Beijo Beijo</t>
  </si>
  <si>
    <t>Walther Negrão</t>
  </si>
  <si>
    <t>Ivani Ribeiro</t>
  </si>
  <si>
    <t>Livre para Voar</t>
  </si>
  <si>
    <t>De Quina pra Lua</t>
  </si>
  <si>
    <t xml:space="preserve">Atílio Riccó </t>
  </si>
  <si>
    <t>Ricardo Waddington</t>
  </si>
  <si>
    <t xml:space="preserve">Reynaldo Boury </t>
  </si>
  <si>
    <t>Jayme Monjardim</t>
  </si>
  <si>
    <t>Daniel Más</t>
  </si>
  <si>
    <t>Vida Nova</t>
  </si>
  <si>
    <t>Pacto de Sangue</t>
  </si>
  <si>
    <t>Regina Braga</t>
  </si>
  <si>
    <t>Roberto Talma</t>
  </si>
  <si>
    <t>Gente Fina</t>
  </si>
  <si>
    <t>Barriga de Aluguel</t>
  </si>
  <si>
    <t>Glória Perez</t>
  </si>
  <si>
    <t>Sérgio Marques</t>
  </si>
  <si>
    <t>Denise Saraceni</t>
  </si>
  <si>
    <t>Despedida de Solteiro</t>
  </si>
  <si>
    <t>Marcílio Moraes</t>
  </si>
  <si>
    <t>Tropicaliente</t>
  </si>
  <si>
    <t>Dias Gomes</t>
  </si>
  <si>
    <t>História de Amor</t>
  </si>
  <si>
    <t>Quem É Você?</t>
  </si>
  <si>
    <t>Anjo de Mim</t>
  </si>
  <si>
    <t>O Amor Está no Ar</t>
  </si>
  <si>
    <t>Alcides Nogueira</t>
  </si>
  <si>
    <t>Maria Adelaide Amaral</t>
  </si>
  <si>
    <t>Era uma Vez...</t>
  </si>
  <si>
    <t>Jorge Fernando</t>
  </si>
  <si>
    <t>Força de um Desejo</t>
  </si>
  <si>
    <t xml:space="preserve">Gilberto Braga </t>
  </si>
  <si>
    <t>Marcos Paulo</t>
  </si>
  <si>
    <t>Esplendor</t>
  </si>
  <si>
    <t>Ana Maria Moretzsohn</t>
  </si>
  <si>
    <t>Walcyr Carrasco</t>
  </si>
  <si>
    <t>Walter Avancini</t>
  </si>
  <si>
    <t>Dennis Carvalho</t>
  </si>
  <si>
    <t>Estrela-Guia</t>
  </si>
  <si>
    <t>A Padroeira</t>
  </si>
  <si>
    <t xml:space="preserve">Roberto Talma </t>
  </si>
  <si>
    <t>Coração de Estudante</t>
  </si>
  <si>
    <t>Emanuel Jacobina</t>
  </si>
  <si>
    <t>Sabor da Paixão</t>
  </si>
  <si>
    <t>Ricardo Linhares</t>
  </si>
  <si>
    <t>Chocolate com Pimenta</t>
  </si>
  <si>
    <t xml:space="preserve">Rogério Gomes </t>
  </si>
  <si>
    <t>Como uma Onda</t>
  </si>
  <si>
    <t xml:space="preserve">Dennis Carvalho </t>
  </si>
  <si>
    <t>Alma Gêmea</t>
  </si>
  <si>
    <t>Rogério Gomes</t>
  </si>
  <si>
    <t>Eterna Magia</t>
  </si>
  <si>
    <t>Elizabeth Jhin</t>
  </si>
  <si>
    <t xml:space="preserve">Carlos Manga </t>
  </si>
  <si>
    <t>Desejo Proibido</t>
  </si>
  <si>
    <t>Negócio da China</t>
  </si>
  <si>
    <t>Miguel Falabella</t>
  </si>
  <si>
    <t>Cama de Gato</t>
  </si>
  <si>
    <t xml:space="preserve">Ricardo Waddington </t>
  </si>
  <si>
    <t>Duca Rachid e Thelma Guedes</t>
  </si>
  <si>
    <t>Escrito nas Estrelas</t>
  </si>
  <si>
    <t>Marcos Schechtman</t>
  </si>
  <si>
    <t>A Vida da Gente</t>
  </si>
  <si>
    <t>Lícia Manzo</t>
  </si>
  <si>
    <t>Amor Eterno Amor</t>
  </si>
  <si>
    <t>Lado a Lado</t>
  </si>
  <si>
    <t>Flor do Caribe</t>
  </si>
  <si>
    <t>Joia Rara</t>
  </si>
  <si>
    <t>Luiz Fernando Carvalho</t>
  </si>
  <si>
    <t>Boogie Oogie</t>
  </si>
  <si>
    <t>Rui Vilhena</t>
  </si>
  <si>
    <t>Sete Vidas</t>
  </si>
  <si>
    <t>Além do Tempo</t>
  </si>
  <si>
    <t>Sol Nascente</t>
  </si>
  <si>
    <t>Leonardo Nogueira</t>
  </si>
  <si>
    <t>Novo Mundo</t>
  </si>
  <si>
    <t>Thereza Falcão</t>
  </si>
  <si>
    <t>Vinícius Coimbra</t>
  </si>
  <si>
    <t>Tempo de Amar</t>
  </si>
  <si>
    <t>Marcos Bernstein</t>
  </si>
  <si>
    <t>Fred Mayrink</t>
  </si>
  <si>
    <t>Espelho da Vida</t>
  </si>
  <si>
    <t>Pedro Vasconcelos</t>
  </si>
  <si>
    <t xml:space="preserve">João Ximenes Braga </t>
  </si>
  <si>
    <t>Êta Mundo Bom!</t>
  </si>
  <si>
    <t>Dt Inicio</t>
  </si>
  <si>
    <t>20/10/1975</t>
  </si>
  <si>
    <t>11/10/1976</t>
  </si>
  <si>
    <t>25/10/1977</t>
  </si>
  <si>
    <t>9/10/1978</t>
  </si>
  <si>
    <t>10/10/1983</t>
  </si>
  <si>
    <t>21/10/1985</t>
  </si>
  <si>
    <t>7/10/1991</t>
  </si>
  <si>
    <t>5/10/1998</t>
  </si>
  <si>
    <t>16/10/2006</t>
  </si>
  <si>
    <t>6/10/2008</t>
  </si>
  <si>
    <t>5/10/2009</t>
  </si>
  <si>
    <t>Helena</t>
  </si>
  <si>
    <t>O Noviço</t>
  </si>
  <si>
    <t>Senhora</t>
  </si>
  <si>
    <t>A Moreninha</t>
  </si>
  <si>
    <t>Vejo a Lua no Céu</t>
  </si>
  <si>
    <t>O Feijão e o Sonho</t>
  </si>
  <si>
    <t>Escrava Isaura</t>
  </si>
  <si>
    <t>À Sombra dos Laranjais</t>
  </si>
  <si>
    <t>Dona Xepa</t>
  </si>
  <si>
    <t>Sinhazinha Flô</t>
  </si>
  <si>
    <t>Maria, Maria</t>
  </si>
  <si>
    <t>Gina</t>
  </si>
  <si>
    <t>A Sucessora</t>
  </si>
  <si>
    <t>Memórias de Amor</t>
  </si>
  <si>
    <t>Cabocla</t>
  </si>
  <si>
    <t>Olhai os Lírios do Campo</t>
  </si>
  <si>
    <t>Marina</t>
  </si>
  <si>
    <t>As Três Marias</t>
  </si>
  <si>
    <t>Ciranda de Pedra</t>
  </si>
  <si>
    <t>Terras do Sem-Fim</t>
  </si>
  <si>
    <t>O Homem Proibido</t>
  </si>
  <si>
    <t>Voltei pra Você</t>
  </si>
  <si>
    <t>Amor com Amor se Paga</t>
  </si>
  <si>
    <t>A Gata Comeu</t>
  </si>
  <si>
    <t>Sinhá Moça</t>
  </si>
  <si>
    <t>Direito de Amar</t>
  </si>
  <si>
    <t>Bambolê</t>
  </si>
  <si>
    <t>Fera Radical</t>
  </si>
  <si>
    <t>O Sexo dos Anjos</t>
  </si>
  <si>
    <t>Salomé</t>
  </si>
  <si>
    <t>Felicidade</t>
  </si>
  <si>
    <t>Mulheres de Areia</t>
  </si>
  <si>
    <t>Sonho Meu</t>
  </si>
  <si>
    <t>Irmãos Coragem</t>
  </si>
  <si>
    <t>Anjo Mau</t>
  </si>
  <si>
    <t>Pecado Capital</t>
  </si>
  <si>
    <t>O Cravo e a Rosa</t>
  </si>
  <si>
    <t>Agora É que São Elas</t>
  </si>
  <si>
    <t>O Profeta</t>
  </si>
  <si>
    <t>Araguaia</t>
  </si>
  <si>
    <t>Cordel Encantado</t>
  </si>
  <si>
    <t>Orgulho e Paixão</t>
  </si>
  <si>
    <t>Dias</t>
  </si>
  <si>
    <t>Mário Lago</t>
  </si>
  <si>
    <t>Geraldo Vietri</t>
  </si>
  <si>
    <t>Luís Carlos Fusco</t>
  </si>
  <si>
    <t>Solange Castro Neves</t>
  </si>
  <si>
    <t>Audiência</t>
  </si>
  <si>
    <t>Dt Término</t>
  </si>
  <si>
    <t>Rótulos de Linha</t>
  </si>
  <si>
    <t>Total Geral</t>
  </si>
  <si>
    <t>Média de Audiência2</t>
  </si>
  <si>
    <t>1972</t>
  </si>
  <si>
    <t>1973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</si>
  <si>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</si>
  <si>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</si>
  <si>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</si>
  <si>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</si>
  <si>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</si>
  <si>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</si>
  <si>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</si>
  <si>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</si>
  <si>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</si>
  <si>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</si>
  <si>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</si>
  <si>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</si>
  <si>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</si>
  <si>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</si>
  <si>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</si>
  <si>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</si>
  <si>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</si>
  <si>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</si>
  <si>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</si>
  <si>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</si>
  <si>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</si>
  <si>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</si>
  <si>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</si>
  <si>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</si>
  <si>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</si>
  <si>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</si>
  <si>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</si>
  <si>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</si>
  <si>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</si>
  <si>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</si>
  <si>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</si>
  <si>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</si>
  <si>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</si>
  <si>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</si>
  <si>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</si>
  <si>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</si>
  <si>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</si>
  <si>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</si>
  <si>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</si>
  <si>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</si>
  <si>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</si>
  <si>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</si>
  <si>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</si>
  <si>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</si>
  <si>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</si>
  <si>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</si>
  <si>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Cabocla (Remake)</t>
  </si>
  <si>
    <t>Sinhá Moça (Remake)</t>
  </si>
  <si>
    <t>Ciranda de Pedra (Remake)</t>
  </si>
  <si>
    <t>Paraíso (Remake)</t>
  </si>
  <si>
    <t>Meu Pedacinho de Chão (Remake)</t>
  </si>
  <si>
    <t>Quantidade Veiculos</t>
  </si>
  <si>
    <t>Acesso a Internet</t>
  </si>
  <si>
    <t>O Astro</t>
  </si>
  <si>
    <t>Gabriela</t>
  </si>
  <si>
    <t>Saramandaia</t>
  </si>
  <si>
    <t>O Rebu</t>
  </si>
  <si>
    <t>George Moura</t>
  </si>
  <si>
    <t>Verdades Secretas</t>
  </si>
  <si>
    <t>Liberdade, Liberdade</t>
  </si>
  <si>
    <t>Mário Teixeira</t>
  </si>
  <si>
    <t>Os Dias Eram Assim</t>
  </si>
  <si>
    <t>Ângela Chaves</t>
  </si>
  <si>
    <t>Onde Nascem os Fortes</t>
  </si>
  <si>
    <t>Ilusões Perdidas</t>
  </si>
  <si>
    <t>Enia Petri</t>
  </si>
  <si>
    <t>Leonardo de Castro</t>
  </si>
  <si>
    <t>Paixão de Outono</t>
  </si>
  <si>
    <t>Glória Magadan</t>
  </si>
  <si>
    <t>Um Rosto de Mulher</t>
  </si>
  <si>
    <t>Eu Compro esta Mulher</t>
  </si>
  <si>
    <t>O Sheik de Agadir</t>
  </si>
  <si>
    <t>A Rainha Louca</t>
  </si>
  <si>
    <t>A Gata de Vison</t>
  </si>
  <si>
    <t>A Última Valsa</t>
  </si>
  <si>
    <t>A Ponte dos Suspiros</t>
  </si>
  <si>
    <t>Verão Vermelho</t>
  </si>
  <si>
    <t>Assim na Terra como no Céu</t>
  </si>
  <si>
    <t>O Cafona</t>
  </si>
  <si>
    <t>Bráulio Pedroso</t>
  </si>
  <si>
    <t>Bandeira 2</t>
  </si>
  <si>
    <t>O Bofe</t>
  </si>
  <si>
    <t>O Bem-Amado</t>
  </si>
  <si>
    <t>Os Ossos do Barão</t>
  </si>
  <si>
    <t>Jorge Andrade</t>
  </si>
  <si>
    <t>O Espigão</t>
  </si>
  <si>
    <t>O Grito</t>
  </si>
  <si>
    <t>Nina</t>
  </si>
  <si>
    <t>O Pulo do Gato</t>
  </si>
  <si>
    <t>Sinal de Alerta</t>
  </si>
  <si>
    <t>Eu Prometo</t>
  </si>
  <si>
    <t>Janete Clair</t>
  </si>
  <si>
    <t>Araponga</t>
  </si>
  <si>
    <t>Lauro César Muniz</t>
  </si>
  <si>
    <t>O Ébrio</t>
  </si>
  <si>
    <t>José Castellar</t>
  </si>
  <si>
    <t>O Rei dos Ciganos</t>
  </si>
  <si>
    <t>Moysés Weltman</t>
  </si>
  <si>
    <t>A Sombra da Rebecca</t>
  </si>
  <si>
    <t>Anastácia, a Mulher sem Destino</t>
  </si>
  <si>
    <t>Emiliano Queiroz</t>
  </si>
  <si>
    <t>Sangue e Areia</t>
  </si>
  <si>
    <t>Passo dos Ventos</t>
  </si>
  <si>
    <t>Rosa Rebelde</t>
  </si>
  <si>
    <t>Véu de Noiva</t>
  </si>
  <si>
    <t>O Homem que Deve Morrer</t>
  </si>
  <si>
    <t>Selva de Pedra</t>
  </si>
  <si>
    <t>Cavalo de Aço</t>
  </si>
  <si>
    <t>O Semideus</t>
  </si>
  <si>
    <t>Fogo sobre Terra</t>
  </si>
  <si>
    <t>Escalada</t>
  </si>
  <si>
    <t>O Casarão</t>
  </si>
  <si>
    <t>Duas Vidas</t>
  </si>
  <si>
    <t>Espelho Mágico</t>
  </si>
  <si>
    <t>Dancin’ Days</t>
  </si>
  <si>
    <t>Pai Herói</t>
  </si>
  <si>
    <t>Os Gigantes</t>
  </si>
  <si>
    <t>Água Viva</t>
  </si>
  <si>
    <t>Coração Alado</t>
  </si>
  <si>
    <t>Baila Comigo</t>
  </si>
  <si>
    <t>Brilhante</t>
  </si>
  <si>
    <t>Sétimo Sentido</t>
  </si>
  <si>
    <t>Sol de Verão</t>
  </si>
  <si>
    <t>Louco Amor</t>
  </si>
  <si>
    <t>Champagne</t>
  </si>
  <si>
    <t>Cassiano Gabus Mendes</t>
  </si>
  <si>
    <t>Partido Alto</t>
  </si>
  <si>
    <t>Aguinaldo Silva</t>
  </si>
  <si>
    <t>Corpo a Corpo</t>
  </si>
  <si>
    <t>Roque Santeiro</t>
  </si>
  <si>
    <t>Roda de Fogo</t>
  </si>
  <si>
    <t>O Outro</t>
  </si>
  <si>
    <t>Mandala</t>
  </si>
  <si>
    <t>Vale Tudo</t>
  </si>
  <si>
    <t>O Salvador da Pátria</t>
  </si>
  <si>
    <t>Tieta</t>
  </si>
  <si>
    <t>Rainha da Sucata</t>
  </si>
  <si>
    <t>Sílvio de Abreu</t>
  </si>
  <si>
    <t>Meu Bem, Meu Mal</t>
  </si>
  <si>
    <t>O Dono do Mundo</t>
  </si>
  <si>
    <t>Pedra sobre Pedra</t>
  </si>
  <si>
    <t>De Corpo e Alma</t>
  </si>
  <si>
    <t>Renascer</t>
  </si>
  <si>
    <t>Fera Ferida</t>
  </si>
  <si>
    <t>Pátria Minha</t>
  </si>
  <si>
    <t>A Próxima Vítima</t>
  </si>
  <si>
    <t>Explode Coração</t>
  </si>
  <si>
    <t>O Fim do Mundo</t>
  </si>
  <si>
    <t>O Rei do Gado</t>
  </si>
  <si>
    <t>A Indomada</t>
  </si>
  <si>
    <t>Por Amor</t>
  </si>
  <si>
    <t>Torre de Babel</t>
  </si>
  <si>
    <t>Suave Veneno</t>
  </si>
  <si>
    <t>Terra Nostra</t>
  </si>
  <si>
    <t>Laços de Família</t>
  </si>
  <si>
    <t>Porto dos Milagres</t>
  </si>
  <si>
    <t>O Clone</t>
  </si>
  <si>
    <t>Esperança</t>
  </si>
  <si>
    <t>Mulheres Apaixonadas</t>
  </si>
  <si>
    <t>Celebridade</t>
  </si>
  <si>
    <t>Senhora do Destino</t>
  </si>
  <si>
    <t>América</t>
  </si>
  <si>
    <t>Belíssima</t>
  </si>
  <si>
    <t>Páginas da Vida</t>
  </si>
  <si>
    <t>Paraíso Tropical</t>
  </si>
  <si>
    <t>Duas Caras</t>
  </si>
  <si>
    <t>A Favorita</t>
  </si>
  <si>
    <t>João Emanuel Carneiro</t>
  </si>
  <si>
    <t>Caminho das Índias</t>
  </si>
  <si>
    <t>Viver a Vida</t>
  </si>
  <si>
    <t>Passione</t>
  </si>
  <si>
    <t>Insensato Coração</t>
  </si>
  <si>
    <t>Fina Estampa</t>
  </si>
  <si>
    <t>Avenida Brasil</t>
  </si>
  <si>
    <t>Salve Jorge</t>
  </si>
  <si>
    <t>Amor à Vida</t>
  </si>
  <si>
    <t>Em Família</t>
  </si>
  <si>
    <t>Império</t>
  </si>
  <si>
    <t>Babilônia</t>
  </si>
  <si>
    <t>A Regra do Jogo</t>
  </si>
  <si>
    <t>Velho Chico</t>
  </si>
  <si>
    <t>A Lei do Amor</t>
  </si>
  <si>
    <t>A Força do Querer</t>
  </si>
  <si>
    <t>O Outro Lado do Paraíso</t>
  </si>
  <si>
    <t>Segundo Sol</t>
  </si>
  <si>
    <t>O Sétimo Guardião</t>
  </si>
  <si>
    <t>Rosinha do Sobrado</t>
  </si>
  <si>
    <t>Padre Tião</t>
  </si>
  <si>
    <t>O Santo Mestiço</t>
  </si>
  <si>
    <t>A Grande Mentira</t>
  </si>
  <si>
    <t>Hedy Maia</t>
  </si>
  <si>
    <t>A Cabana do Pai Tomás</t>
  </si>
  <si>
    <t>Pigmalião 70</t>
  </si>
  <si>
    <t>Vicente Sesso</t>
  </si>
  <si>
    <t>A Próxima Atração</t>
  </si>
  <si>
    <t>Minha Doce Namorada</t>
  </si>
  <si>
    <t>O Primeiro Amor</t>
  </si>
  <si>
    <t>Uma Rosa com Amor</t>
  </si>
  <si>
    <t>Carinhoso</t>
  </si>
  <si>
    <t>Supermanoela</t>
  </si>
  <si>
    <t>Corrida do Ouro</t>
  </si>
  <si>
    <t>Cuca Legal</t>
  </si>
  <si>
    <t>Bravo!</t>
  </si>
  <si>
    <t>Estúpido Cupido</t>
  </si>
  <si>
    <t>Mário Prata</t>
  </si>
  <si>
    <t>Locomotivas</t>
  </si>
  <si>
    <t>Sem Lenço, Sem Documento</t>
  </si>
  <si>
    <t>Te Contei?</t>
  </si>
  <si>
    <t>Pecado Rasgado</t>
  </si>
  <si>
    <t>Feijão Maravilha</t>
  </si>
  <si>
    <t>Marron Glacê</t>
  </si>
  <si>
    <t>Chega Mais</t>
  </si>
  <si>
    <t>Carlos Eduardo Novaes</t>
  </si>
  <si>
    <t>Plumas e Paetês</t>
  </si>
  <si>
    <t>O Amor é Nosso!</t>
  </si>
  <si>
    <t>Roberto Freire</t>
  </si>
  <si>
    <t>Jogo da Vida</t>
  </si>
  <si>
    <t>Elas por Elas</t>
  </si>
  <si>
    <t>Final Feliz</t>
  </si>
  <si>
    <t>Guerra dos Sexos</t>
  </si>
  <si>
    <t>Transas e Caretas</t>
  </si>
  <si>
    <t>Vereda Tropical</t>
  </si>
  <si>
    <t>Carlos Lombardi</t>
  </si>
  <si>
    <t>Um Sonho a Mais</t>
  </si>
  <si>
    <t>Ti Ti Ti</t>
  </si>
  <si>
    <t>Cambalacho</t>
  </si>
  <si>
    <t>Hipertensão</t>
  </si>
  <si>
    <t>Brega e Chique</t>
  </si>
  <si>
    <t>Sassaricando</t>
  </si>
  <si>
    <t>Bebê a Bordo</t>
  </si>
  <si>
    <t>Que Rei Sou Eu?</t>
  </si>
  <si>
    <t>Top Model</t>
  </si>
  <si>
    <t>Antônio Calmon</t>
  </si>
  <si>
    <t>Mico Preto</t>
  </si>
  <si>
    <t>Euclydes Marinho</t>
  </si>
  <si>
    <t>Lua Cheia de Amor</t>
  </si>
  <si>
    <t>Maria Carmem Barbosa</t>
  </si>
  <si>
    <t>Vamp</t>
  </si>
  <si>
    <t>Perigosas Peruas</t>
  </si>
  <si>
    <t>Deus nos Acuda</t>
  </si>
  <si>
    <t>O Mapa da Mina</t>
  </si>
  <si>
    <t>Olho no Olho</t>
  </si>
  <si>
    <t>A Viagem</t>
  </si>
  <si>
    <t>Quatro por Quatro</t>
  </si>
  <si>
    <t>Cara &amp; Coroa</t>
  </si>
  <si>
    <t>Vira Lata</t>
  </si>
  <si>
    <t>Salsa e Merengue</t>
  </si>
  <si>
    <t>Zazá</t>
  </si>
  <si>
    <t>Corpo Dourado</t>
  </si>
  <si>
    <t>Meu Bem Querer</t>
  </si>
  <si>
    <t>Andando nas Nuvens</t>
  </si>
  <si>
    <t>Vila Madalena</t>
  </si>
  <si>
    <t>Uga-Uga</t>
  </si>
  <si>
    <t>Um Anjo Caiu do Céu</t>
  </si>
  <si>
    <t>As Filhas da Mãe</t>
  </si>
  <si>
    <t>Desejos de Mulher</t>
  </si>
  <si>
    <t>O Beijo do Vampiro</t>
  </si>
  <si>
    <t>Kubanacan</t>
  </si>
  <si>
    <t>Da Cor do Pecado</t>
  </si>
  <si>
    <t>Começar de Novo</t>
  </si>
  <si>
    <t>A Lua Me Disse</t>
  </si>
  <si>
    <t>Maria Carmen Barbosa</t>
  </si>
  <si>
    <t>Bang Bang</t>
  </si>
  <si>
    <t>Cobras &amp; Lagartos</t>
  </si>
  <si>
    <t>Pé na Jaca</t>
  </si>
  <si>
    <t>Sete Pecados</t>
  </si>
  <si>
    <t>Beleza Pura</t>
  </si>
  <si>
    <t>Andréa Maltarolli</t>
  </si>
  <si>
    <t>Três Irmãs</t>
  </si>
  <si>
    <t>Caras &amp; Bocas</t>
  </si>
  <si>
    <t>Tempos Modernos</t>
  </si>
  <si>
    <t>Bosco Brasil</t>
  </si>
  <si>
    <t>Morde &amp; Assopra</t>
  </si>
  <si>
    <t>Aquele Beijo</t>
  </si>
  <si>
    <t>Cheias de Charme</t>
  </si>
  <si>
    <t>Filipe Miguez</t>
  </si>
  <si>
    <t>Silvio de Abreu</t>
  </si>
  <si>
    <t>Sangue Bom</t>
  </si>
  <si>
    <t>Além do Horizonte</t>
  </si>
  <si>
    <t>Geração Brasil</t>
  </si>
  <si>
    <t>Alto Astral</t>
  </si>
  <si>
    <t>Daniel Ortiz</t>
  </si>
  <si>
    <t>I Love Paraisópolis</t>
  </si>
  <si>
    <t>Totalmente Demais</t>
  </si>
  <si>
    <t>Rosane Svartman</t>
  </si>
  <si>
    <t>Haja Coração</t>
  </si>
  <si>
    <t>Rock Story</t>
  </si>
  <si>
    <t>Maria Helena Nascimento</t>
  </si>
  <si>
    <t>Pega Pega</t>
  </si>
  <si>
    <t>Claudia Souto</t>
  </si>
  <si>
    <t>Deus Salve o Rei</t>
  </si>
  <si>
    <t>Daniel Adjafre</t>
  </si>
  <si>
    <t>O Tempo Não Para</t>
  </si>
  <si>
    <t>Novela</t>
  </si>
  <si>
    <t>Inicio</t>
  </si>
  <si>
    <t>Final</t>
  </si>
  <si>
    <t>Capitulos</t>
  </si>
  <si>
    <t>Autor</t>
  </si>
  <si>
    <t>Audiencia</t>
  </si>
  <si>
    <t>Faixa</t>
  </si>
  <si>
    <t>Minutos</t>
  </si>
  <si>
    <t>Horas</t>
  </si>
  <si>
    <t>Maiores</t>
  </si>
  <si>
    <t>Mais Famosas</t>
  </si>
  <si>
    <t>Audiência Média Por Autor</t>
  </si>
  <si>
    <t>Posição Autor</t>
  </si>
  <si>
    <t>Número de Paravras</t>
  </si>
  <si>
    <t>Posição Qtd Novelas</t>
  </si>
  <si>
    <t>Classificação</t>
  </si>
  <si>
    <t>Rótulos de Coluna</t>
  </si>
  <si>
    <t>&lt;20</t>
  </si>
  <si>
    <t>&lt;30 &gt;20</t>
  </si>
  <si>
    <t>&lt;40 &gt;30</t>
  </si>
  <si>
    <t>&gt;40</t>
  </si>
  <si>
    <t>Contagem de Classificação</t>
  </si>
  <si>
    <t>Menu</t>
  </si>
  <si>
    <t>18 hrs</t>
  </si>
  <si>
    <t>19 hrs</t>
  </si>
  <si>
    <t>23 hrs</t>
  </si>
  <si>
    <t>22 hrs</t>
  </si>
  <si>
    <t>21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</si>
</sst>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64" fontId="0" fillId="0" borderId="0" xfId="1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quotePrefix="1"/>
  </cellXfs>
  <cellStyles count="5">
    <cellStyle name="Normal" xfId="0" builtinId="0"/>
    <cellStyle name="Normal 2" xfId="2" xr:uid="{F9DFC35F-27EB-4C38-850C-41B524B1FFB6}"/>
    <cellStyle name="Porcentagem 2" xfId="3" xr:uid="{DB2DBB9C-9B12-464E-9CD9-D8FD91C1A2B2}"/>
    <cellStyle name="Vírgula" xfId="1" builtinId="3"/>
    <cellStyle name="Vírgula 2" xfId="4" xr:uid="{5E8FF6A0-3AB7-4661-BDA4-073DF0927C1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Novelas.xlsx]Planilha5!Tabela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Planilha5!$B$3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Planilha5!$A$4:$A$51</c:f>
              <c:strCache>
                <c:ptCount val="47"/>
                <c:pt idx="0">
                  <c:v>1972</c:v>
                </c:pt>
                <c:pt idx="1">
                  <c:v>1973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  <c:pt idx="40">
                  <c:v>2013</c:v>
                </c:pt>
                <c:pt idx="41">
                  <c:v>2014</c:v>
                </c:pt>
                <c:pt idx="42">
                  <c:v>2015</c:v>
                </c:pt>
                <c:pt idx="43">
                  <c:v>2016</c:v>
                </c:pt>
                <c:pt idx="44">
                  <c:v>2017</c:v>
                </c:pt>
                <c:pt idx="45">
                  <c:v>2018</c:v>
                </c:pt>
                <c:pt idx="46">
                  <c:v>2019</c:v>
                </c:pt>
              </c:strCache>
            </c:strRef>
          </c:cat>
          <c:val>
            <c:numRef>
              <c:f>Planilha5!$B$4:$B$51</c:f>
              <c:numCache>
                <c:formatCode>0</c:formatCode>
                <c:ptCount val="47"/>
                <c:pt idx="0">
                  <c:v>27.97</c:v>
                </c:pt>
                <c:pt idx="1">
                  <c:v>27.06</c:v>
                </c:pt>
                <c:pt idx="2">
                  <c:v>37.163333333333334</c:v>
                </c:pt>
                <c:pt idx="3">
                  <c:v>39.43</c:v>
                </c:pt>
                <c:pt idx="4">
                  <c:v>44.00333333333333</c:v>
                </c:pt>
                <c:pt idx="5">
                  <c:v>40.300000000000004</c:v>
                </c:pt>
                <c:pt idx="6">
                  <c:v>38.82</c:v>
                </c:pt>
                <c:pt idx="7">
                  <c:v>35.5</c:v>
                </c:pt>
                <c:pt idx="8">
                  <c:v>30.65</c:v>
                </c:pt>
                <c:pt idx="9">
                  <c:v>27.68</c:v>
                </c:pt>
                <c:pt idx="10">
                  <c:v>39.21</c:v>
                </c:pt>
                <c:pt idx="11">
                  <c:v>38.200000000000003</c:v>
                </c:pt>
                <c:pt idx="12">
                  <c:v>43.78</c:v>
                </c:pt>
                <c:pt idx="13">
                  <c:v>37.159999999999997</c:v>
                </c:pt>
                <c:pt idx="14">
                  <c:v>38.909999999999997</c:v>
                </c:pt>
                <c:pt idx="15">
                  <c:v>39.034999999999997</c:v>
                </c:pt>
                <c:pt idx="16">
                  <c:v>35.17</c:v>
                </c:pt>
                <c:pt idx="17">
                  <c:v>36.650000000000006</c:v>
                </c:pt>
                <c:pt idx="18">
                  <c:v>34.045000000000002</c:v>
                </c:pt>
                <c:pt idx="19">
                  <c:v>33.72</c:v>
                </c:pt>
                <c:pt idx="20">
                  <c:v>43.760000000000005</c:v>
                </c:pt>
                <c:pt idx="21">
                  <c:v>41.594999999999999</c:v>
                </c:pt>
                <c:pt idx="22">
                  <c:v>32.479999999999997</c:v>
                </c:pt>
                <c:pt idx="23">
                  <c:v>32.795000000000002</c:v>
                </c:pt>
                <c:pt idx="24">
                  <c:v>27.835000000000001</c:v>
                </c:pt>
                <c:pt idx="25">
                  <c:v>30.689999999999998</c:v>
                </c:pt>
                <c:pt idx="26">
                  <c:v>26.79</c:v>
                </c:pt>
                <c:pt idx="27">
                  <c:v>26.065000000000001</c:v>
                </c:pt>
                <c:pt idx="28">
                  <c:v>30.79</c:v>
                </c:pt>
                <c:pt idx="29">
                  <c:v>28.164999999999999</c:v>
                </c:pt>
                <c:pt idx="30">
                  <c:v>26.265000000000001</c:v>
                </c:pt>
                <c:pt idx="31">
                  <c:v>34.774999999999999</c:v>
                </c:pt>
                <c:pt idx="32">
                  <c:v>27.18</c:v>
                </c:pt>
                <c:pt idx="33">
                  <c:v>36.03</c:v>
                </c:pt>
                <c:pt idx="34">
                  <c:v>29.274999999999999</c:v>
                </c:pt>
                <c:pt idx="35">
                  <c:v>22.715</c:v>
                </c:pt>
                <c:pt idx="36">
                  <c:v>22.95</c:v>
                </c:pt>
                <c:pt idx="37">
                  <c:v>24.950000000000003</c:v>
                </c:pt>
                <c:pt idx="38">
                  <c:v>24.380000000000003</c:v>
                </c:pt>
                <c:pt idx="39">
                  <c:v>22.41</c:v>
                </c:pt>
                <c:pt idx="40">
                  <c:v>19.734999999999999</c:v>
                </c:pt>
                <c:pt idx="41">
                  <c:v>18.094999999999999</c:v>
                </c:pt>
                <c:pt idx="42">
                  <c:v>18.45</c:v>
                </c:pt>
                <c:pt idx="43">
                  <c:v>23.454999999999998</c:v>
                </c:pt>
                <c:pt idx="44">
                  <c:v>22.494999999999997</c:v>
                </c:pt>
                <c:pt idx="45">
                  <c:v>22.06</c:v>
                </c:pt>
                <c:pt idx="46">
                  <c:v>17.79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C-4187-8CD5-B872B5713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75705104"/>
        <c:axId val="275708056"/>
      </c:lineChart>
      <c:catAx>
        <c:axId val="2757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708056"/>
        <c:crosses val="autoZero"/>
        <c:auto val="1"/>
        <c:lblAlgn val="ctr"/>
        <c:lblOffset val="100"/>
        <c:noMultiLvlLbl val="0"/>
      </c:catAx>
      <c:valAx>
        <c:axId val="2757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57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37</xdr:row>
      <xdr:rowOff>3810</xdr:rowOff>
    </xdr:from>
    <xdr:to>
      <xdr:col>13</xdr:col>
      <xdr:colOff>320040</xdr:colOff>
      <xdr:row>52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0BD15C-2E5E-42F9-B592-B0B1E1DD5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s Alves" refreshedDate="43632.453508217593" createdVersion="6" refreshedVersion="6" minRefreshableVersion="3" recordCount="92" xr:uid="{ADF1AFDF-D17D-47FE-A683-CB79F3F15D32}">
  <cacheSource type="worksheet">
    <worksheetSource ref="A1:I93" sheet="Planilha2"/>
  </cacheSource>
  <cacheFields count="10">
    <cacheField name="Dt Inicio" numFmtId="14">
      <sharedItems containsDate="1" containsMixedTypes="1" minDate="1971-08-16T00:00:00" maxDate="2018-09-26T00:00:00"/>
    </cacheField>
    <cacheField name="Dt Término" numFmtId="14">
      <sharedItems containsSemiMixedTypes="0" containsNonDate="0" containsDate="1" containsString="0" minDate="1972-05-06T00:00:00" maxDate="2019-04-02T00:00:00" count="92">
        <d v="1972-05-06T00:00:00"/>
        <d v="1972-11-17T00:00:00"/>
        <d v="1973-03-30T00:00:00"/>
        <d v="1975-05-30T00:00:00"/>
        <d v="1975-06-27T00:00:00"/>
        <d v="1975-10-17T00:00:00"/>
        <d v="1976-02-06T00:00:00"/>
        <d v="1976-06-25T00:00:00"/>
        <d v="1976-10-09T00:00:00"/>
        <d v="1977-02-05T00:00:00"/>
        <d v="1977-05-23T00:00:00"/>
        <d v="1977-10-24T00:00:00"/>
        <d v="1978-01-28T00:00:00"/>
        <d v="1978-06-24T00:00:00"/>
        <d v="1978-10-07T00:00:00"/>
        <d v="1979-03-03T00:00:00"/>
        <d v="1979-06-02T00:00:00"/>
        <d v="1979-12-14T00:00:00"/>
        <d v="1980-05-24T00:00:00"/>
        <d v="1980-11-08T00:00:00"/>
        <d v="1981-05-16T00:00:00"/>
        <d v="1981-11-14T00:00:00"/>
        <d v="1982-02-27T00:00:00"/>
        <d v="1982-08-21T00:00:00"/>
        <d v="1983-03-26T00:00:00"/>
        <d v="1983-10-08T00:00:00"/>
        <d v="1984-03-16T00:00:00"/>
        <d v="1984-09-14T00:00:00"/>
        <d v="1985-04-12T00:00:00"/>
        <d v="1985-10-18T00:00:00"/>
        <d v="1986-04-25T00:00:00"/>
        <d v="1986-11-15T00:00:00"/>
        <d v="1987-09-05T00:00:00"/>
        <d v="1988-03-26T00:00:00"/>
        <d v="1988-11-18T00:00:00"/>
        <d v="1989-05-06T00:00:00"/>
        <d v="1989-09-23T00:00:00"/>
        <d v="1990-03-10T00:00:00"/>
        <d v="1990-08-17T00:00:00"/>
        <d v="1991-05-31T00:00:00"/>
        <d v="1991-10-04T00:00:00"/>
        <d v="1992-05-30T00:00:00"/>
        <d v="1993-01-29T00:00:00"/>
        <d v="1993-09-24T00:00:00"/>
        <d v="1994-05-13T00:00:00"/>
        <d v="1994-12-30T00:00:00"/>
        <d v="1995-06-30T00:00:00"/>
        <d v="1996-03-01T00:00:00"/>
        <d v="1996-09-06T00:00:00"/>
        <d v="1997-03-28T00:00:00"/>
        <d v="1997-09-05T00:00:00"/>
        <d v="1998-03-27T00:00:00"/>
        <d v="1998-10-02T00:00:00"/>
        <d v="1999-05-07T00:00:00"/>
        <d v="2000-01-28T00:00:00"/>
        <d v="2000-06-23T00:00:00"/>
        <d v="2001-03-10T00:00:00"/>
        <d v="2001-06-15T00:00:00"/>
        <d v="2002-02-22T00:00:00"/>
        <d v="2002-09-27T00:00:00"/>
        <d v="2003-03-21T00:00:00"/>
        <d v="2003-09-05T00:00:00"/>
        <d v="2004-05-07T00:00:00"/>
        <d v="2004-11-19T00:00:00"/>
        <d v="2005-06-17T00:00:00"/>
        <d v="2006-03-10T00:00:00"/>
        <d v="2006-10-13T00:00:00"/>
        <d v="2007-05-11T00:00:00"/>
        <d v="2007-11-02T00:00:00"/>
        <d v="2008-05-02T00:00:00"/>
        <d v="2008-10-03T00:00:00"/>
        <d v="2009-03-13T00:00:00"/>
        <d v="2009-10-02T00:00:00"/>
        <d v="2010-04-09T00:00:00"/>
        <d v="2010-09-24T00:00:00"/>
        <d v="2011-04-08T00:00:00"/>
        <d v="2011-09-23T00:00:00"/>
        <d v="2012-03-02T00:00:00"/>
        <d v="2012-09-07T00:00:00"/>
        <d v="2013-03-08T00:00:00"/>
        <d v="2013-09-13T00:00:00"/>
        <d v="2014-04-04T00:00:00"/>
        <d v="2014-08-01T00:00:00"/>
        <d v="2015-03-06T00:00:00"/>
        <d v="2015-07-10T00:00:00"/>
        <d v="2016-01-15T00:00:00"/>
        <d v="2016-08-26T00:00:00"/>
        <d v="2017-03-21T00:00:00"/>
        <d v="2017-09-25T00:00:00"/>
        <d v="2018-03-19T00:00:00"/>
        <d v="2018-09-24T00:00:00"/>
        <d v="2019-04-01T00:00:00"/>
      </sharedItems>
      <fieldGroup par="9" base="1">
        <rangePr groupBy="months" startDate="1972-05-06T00:00:00" endDate="2019-04-02T00:00:00"/>
        <groupItems count="14">
          <s v="&lt;06/05/197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4/2019"/>
        </groupItems>
      </fieldGroup>
    </cacheField>
    <cacheField name="Dias" numFmtId="164">
      <sharedItems containsSemiMixedTypes="0" containsString="0" containsNumber="1" containsInteger="1" minValue="25" maxValue="284"/>
    </cacheField>
    <cacheField name="Título" numFmtId="0">
      <sharedItems/>
    </cacheField>
    <cacheField name="Capítulos" numFmtId="0">
      <sharedItems containsSemiMixedTypes="0" containsString="0" containsNumber="1" containsInteger="1" minValue="20" maxValue="243"/>
    </cacheField>
    <cacheField name="Autoria" numFmtId="0">
      <sharedItems count="39">
        <s v="Benedito Ruy Barbosa"/>
        <s v="Chico de Assis"/>
        <s v="Maria Clara Machado"/>
        <s v="Gilberto Braga"/>
        <s v="Mário Lago"/>
        <s v="Marcos Rey"/>
        <s v="Sylvan Paezzo"/>
        <s v="Lafayette Galvão"/>
        <s v="Manoel Carlos"/>
        <s v="Rubens Ewald Filho"/>
        <s v="Wilson Aguiar Filho"/>
        <s v="Geraldo Vietri"/>
        <s v="Walther Negrão"/>
        <s v="Teixeira Filho"/>
        <s v="Walter George Durst"/>
        <s v="Ivani Ribeiro"/>
        <s v="Alcides Nogueira"/>
        <s v="Daniel Más"/>
        <s v="Regina Braga"/>
        <s v="Luís Carlos Fusco"/>
        <s v="Glória Perez"/>
        <s v="Sérgio Marques"/>
        <s v="Marcílio Moraes"/>
        <s v="Dias Gomes"/>
        <s v="Solange Castro Neves"/>
        <s v="Maria Adelaide Amaral"/>
        <s v="Gilberto Braga "/>
        <s v="Ana Maria Moretzsohn"/>
        <s v="Walcyr Carrasco"/>
        <s v="Emanuel Jacobina"/>
        <s v="Ricardo Linhares"/>
        <s v="Duca Rachid e Thelma Guedes"/>
        <s v="Elizabeth Jhin"/>
        <s v="Miguel Falabella"/>
        <s v="Lícia Manzo"/>
        <s v="João Ximenes Braga "/>
        <s v="Rui Vilhena"/>
        <s v="Thereza Falcão"/>
        <s v="Marcos Bernstein"/>
      </sharedItems>
    </cacheField>
    <cacheField name="Direção" numFmtId="0">
      <sharedItems count="30">
        <s v="Dionísio Azevedo"/>
        <s v="Moacyr Deriquém"/>
        <s v="Reynaldo Boury"/>
        <s v="Herval Rossano"/>
        <s v="Sérgio Mattar"/>
        <s v="Gracindo Júnior"/>
        <s v="Wolf Maya"/>
        <s v="Gonzaga Blota"/>
        <s v="Atílio Riccó "/>
        <s v="Reynaldo Boury "/>
        <s v="Jayme Monjardim"/>
        <s v="Roberto Talma"/>
        <s v="Denise Saraceni"/>
        <s v="Luiz Fernando Carvalho"/>
        <s v="Ricardo Waddington"/>
        <s v="Jorge Fernando"/>
        <s v="Marcos Paulo"/>
        <s v="Walter Avancini"/>
        <s v="Roberto Talma "/>
        <s v="Rogério Gomes "/>
        <s v="Dennis Carvalho "/>
        <s v="Rogério Gomes"/>
        <s v="Carlos Manga "/>
        <s v="Ricardo Waddington "/>
        <s v="Marcos Schechtman"/>
        <s v="Dennis Carvalho"/>
        <s v="Leonardo Nogueira"/>
        <s v="Vinícius Coimbra"/>
        <s v="Fred Mayrink"/>
        <s v="Pedro Vasconcelos"/>
      </sharedItems>
    </cacheField>
    <cacheField name="Audiência" numFmtId="0">
      <sharedItems containsSemiMixedTypes="0" containsString="0" containsNumber="1" minValue="17.45" maxValue="49.18"/>
    </cacheField>
    <cacheField name="Trimestres" numFmtId="0" databaseField="0">
      <fieldGroup base="1">
        <rangePr groupBy="quarters" startDate="1972-05-06T00:00:00" endDate="2019-04-02T00:00:00"/>
        <groupItems count="6">
          <s v="&lt;06/05/1972"/>
          <s v="Trim1"/>
          <s v="Trim2"/>
          <s v="Trim3"/>
          <s v="Trim4"/>
          <s v="&gt;02/04/2019"/>
        </groupItems>
      </fieldGroup>
    </cacheField>
    <cacheField name="Anos" numFmtId="0" databaseField="0">
      <fieldGroup base="1">
        <rangePr groupBy="years" startDate="1972-05-06T00:00:00" endDate="2019-04-02T00:00:00"/>
        <groupItems count="50">
          <s v="&lt;06/05/1972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02/04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s Alves" refreshedDate="43632.623650578702" createdVersion="6" refreshedVersion="6" minRefreshableVersion="3" recordCount="309" xr:uid="{59AC0D9F-4FBF-4317-9347-7F8C31D7CD82}">
  <cacheSource type="worksheet">
    <worksheetSource ref="A1:Q310" sheet="Base novelas"/>
  </cacheSource>
  <cacheFields count="17">
    <cacheField name="Novela" numFmtId="0">
      <sharedItems/>
    </cacheField>
    <cacheField name="Inicio" numFmtId="0">
      <sharedItems containsDate="1" containsMixedTypes="1" minDate="1965-04-26T00:00:00" maxDate="2018-04-24T00:00:00"/>
    </cacheField>
    <cacheField name="Final" numFmtId="0">
      <sharedItems containsSemiMixedTypes="0" containsDate="1" containsString="0" containsMixedTypes="1" minDate="1965-07-30T00:00:00" maxDate="2018-07-17T00:00:00"/>
    </cacheField>
    <cacheField name="Capitulos" numFmtId="0">
      <sharedItems containsSemiMixedTypes="0" containsString="0" containsNumber="1" containsInteger="1" minValue="15" maxValue="308"/>
    </cacheField>
    <cacheField name="Autor" numFmtId="0">
      <sharedItems count="75">
        <s v="Cassiano Gabus Mendes"/>
        <s v="Carlos Eduardo Novaes"/>
        <s v="Lauro César Muniz"/>
        <s v="Marcílio Moraes"/>
        <s v="Regina Braga"/>
        <s v="Ivani Ribeiro"/>
        <s v="Sílvio de Abreu"/>
        <s v="Aguinaldo Silva"/>
        <s v="Gilberto Braga"/>
        <s v="Mário Prata"/>
        <s v="Janete Clair"/>
        <s v="Rubens Ewald Filho"/>
        <s v="Manoel Carlos"/>
        <s v="Glória Perez"/>
        <s v="Carlos Lombardi"/>
        <s v="Marcos Rey"/>
        <s v="Roberto Freire"/>
        <s v="Sylvan Paezzo"/>
        <s v="Lafayette Galvão"/>
        <s v="Vicente Sesso"/>
        <s v="Benedito Ruy Barbosa"/>
        <s v="João Emanuel Carneiro"/>
        <s v="Geraldo Vietri"/>
        <s v="Mário Lago"/>
        <s v="Wilson Aguiar Filho"/>
        <s v="Walther Negrão"/>
        <s v="Maria Carmem Barbosa"/>
        <s v="Luís Carlos Fusco"/>
        <s v="Dias Gomes"/>
        <s v="Antônio Calmon"/>
        <s v="Teixeira Filho"/>
        <s v="Maria Carmen Barbosa"/>
        <s v="Euclydes Marinho"/>
        <s v="Bráulio Pedroso"/>
        <s v="Ana Maria Moretzsohn"/>
        <s v="Solange Castro Neves"/>
        <s v="Sérgio Marques"/>
        <s v="Chico de Assis"/>
        <s v="Daniel Más"/>
        <s v="Emanuel Jacobina"/>
        <s v="Walcyr Carrasco"/>
        <s v="Claudia Souto"/>
        <s v="Maria Adelaide Amaral"/>
        <s v="Andréa Maltarolli"/>
        <s v="Walter George Durst"/>
        <s v="Rosane Svartman"/>
        <s v="Maria Clara Machado"/>
        <s v="Jorge Andrade"/>
        <s v="Maria Helena Nascimento"/>
        <s v="Daniel Adjafre"/>
        <s v="Duca Rachid e Thelma Guedes"/>
        <s v="Ricardo Linhares"/>
        <s v="Daniel Ortiz"/>
        <s v="Filipe Miguez"/>
        <s v="Gilberto Braga "/>
        <s v="Alcides Nogueira"/>
        <s v="Bosco Brasil"/>
        <s v="Thereza Falcão"/>
        <s v="Silvio de Abreu"/>
        <s v="Miguel Falabella"/>
        <s v="Elizabeth Jhin"/>
        <s v="Mário Teixeira"/>
        <s v="Ângela Chaves"/>
        <s v="Lícia Manzo"/>
        <s v="Marcos Bernstein"/>
        <s v="João Ximenes Braga "/>
        <s v="Rui Vilhena"/>
        <s v="George Moura"/>
        <s v="Hedy Maia"/>
        <s v="Glória Magadan"/>
        <s v="Emiliano Queiroz"/>
        <s v="José Castellar"/>
        <s v="Moysés Weltman"/>
        <s v="Enia Petri"/>
        <s v="Leonardo de Castro"/>
      </sharedItems>
    </cacheField>
    <cacheField name="Audiencia" numFmtId="0">
      <sharedItems containsSemiMixedTypes="0" containsString="0" containsNumber="1" minValue="1.1299999999999999" maxValue="64.97"/>
    </cacheField>
    <cacheField name="Faixa" numFmtId="0">
      <sharedItems containsSemiMixedTypes="0" containsString="0" containsNumber="1" containsInteger="1" minValue="18" maxValue="23"/>
    </cacheField>
    <cacheField name="Minutos" numFmtId="0">
      <sharedItems containsSemiMixedTypes="0" containsString="0" containsNumber="1" containsInteger="1" minValue="750" maxValue="15400"/>
    </cacheField>
    <cacheField name="Horas" numFmtId="1">
      <sharedItems containsSemiMixedTypes="0" containsString="0" containsNumber="1" minValue="12.5" maxValue="256.66666666666669"/>
    </cacheField>
    <cacheField name="Maiores" numFmtId="0">
      <sharedItems containsSemiMixedTypes="0" containsString="0" containsNumber="1" containsInteger="1" minValue="1" maxValue="309"/>
    </cacheField>
    <cacheField name="Mais Famosas" numFmtId="0">
      <sharedItems containsSemiMixedTypes="0" containsString="0" containsNumber="1" containsInteger="1" minValue="1" maxValue="309"/>
    </cacheField>
    <cacheField name="Audiência Média Por Autor" numFmtId="2">
      <sharedItems containsSemiMixedTypes="0" containsString="0" containsNumber="1" minValue="1.1299999999999999" maxValue="50.644166666666678"/>
    </cacheField>
    <cacheField name="Posição Autor" numFmtId="0">
      <sharedItems containsSemiMixedTypes="0" containsString="0" containsNumber="1" containsInteger="1" minValue="1" maxValue="75" count="7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</sharedItems>
    </cacheField>
    <cacheField name="Número de Paravras" numFmtId="0">
      <sharedItems containsSemiMixedTypes="0" containsString="0" containsNumber="1" containsInteger="1" minValue="1" maxValue="6"/>
    </cacheField>
    <cacheField name="Posição Qtd Novelas" numFmtId="0">
      <sharedItems containsSemiMixedTypes="0" containsString="0" containsNumber="1" containsInteger="1" minValue="1" maxValue="45" count="15">
        <n v="7"/>
        <n v="45"/>
        <n v="11"/>
        <n v="30"/>
        <n v="16"/>
        <n v="5"/>
        <n v="4"/>
        <n v="25"/>
        <n v="2"/>
        <n v="12"/>
        <n v="14"/>
        <n v="17"/>
        <n v="1"/>
        <n v="19"/>
        <n v="21"/>
      </sharedItems>
    </cacheField>
    <cacheField name="Classificação" numFmtId="0">
      <sharedItems count="4">
        <s v="&gt;40"/>
        <s v="&lt;40 &gt;30"/>
        <s v="&lt;30 &gt;20"/>
        <s v="&lt;20"/>
      </sharedItems>
    </cacheField>
    <cacheField name="Ano" numFmtId="0">
      <sharedItems containsSemiMixedTypes="0" containsString="0" containsNumber="1" containsInteger="1" minValue="1965" maxValue="2019" count="55">
        <n v="1984"/>
        <n v="1991"/>
        <n v="1976"/>
        <n v="1977"/>
        <n v="1978"/>
        <n v="1980"/>
        <n v="1981"/>
        <n v="1982"/>
        <n v="1986"/>
        <n v="1987"/>
        <n v="1989"/>
        <n v="1993"/>
        <n v="1975"/>
        <n v="1974"/>
        <n v="1998"/>
        <n v="1990"/>
        <n v="1994"/>
        <n v="1983"/>
        <n v="1985"/>
        <n v="1995"/>
        <n v="1999"/>
        <n v="2006"/>
        <n v="2011"/>
        <n v="1979"/>
        <n v="1988"/>
        <n v="2002"/>
        <n v="1992"/>
        <n v="1997"/>
        <n v="2001"/>
        <n v="2005"/>
        <n v="2008"/>
        <n v="2012"/>
        <n v="2015"/>
        <n v="2019"/>
        <n v="2004"/>
        <n v="2007"/>
        <n v="1968"/>
        <n v="1969"/>
        <n v="1970"/>
        <n v="1971"/>
        <n v="1972"/>
        <n v="1973"/>
        <n v="2003"/>
        <n v="2010"/>
        <n v="2014"/>
        <n v="1996"/>
        <n v="2009"/>
        <n v="2013"/>
        <n v="2017"/>
        <n v="2000"/>
        <n v="2016"/>
        <n v="2018"/>
        <n v="1966"/>
        <n v="1965"/>
        <n v="196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d v="1971-08-16T00:00:00"/>
    <x v="0"/>
    <n v="264"/>
    <s v="Meu Pedacinho de Chão"/>
    <n v="185"/>
    <x v="0"/>
    <x v="0"/>
    <n v="25.38"/>
  </r>
  <r>
    <d v="1972-05-08T00:00:00"/>
    <x v="1"/>
    <n v="193"/>
    <s v="Bicho do Mato"/>
    <n v="141"/>
    <x v="1"/>
    <x v="1"/>
    <n v="30.56"/>
  </r>
  <r>
    <d v="1972-09-27T00:00:00"/>
    <x v="2"/>
    <n v="184"/>
    <s v="A Patota"/>
    <n v="101"/>
    <x v="2"/>
    <x v="2"/>
    <n v="27.06"/>
  </r>
  <r>
    <d v="1975-05-05T00:00:00"/>
    <x v="3"/>
    <n v="25"/>
    <s v="Helena"/>
    <n v="20"/>
    <x v="3"/>
    <x v="3"/>
    <n v="39.75"/>
  </r>
  <r>
    <d v="1975-06-02T00:00:00"/>
    <x v="4"/>
    <n v="25"/>
    <s v="O Noviço"/>
    <n v="20"/>
    <x v="4"/>
    <x v="3"/>
    <n v="35.65"/>
  </r>
  <r>
    <d v="1975-06-30T00:00:00"/>
    <x v="5"/>
    <n v="109"/>
    <s v="Senhora"/>
    <n v="80"/>
    <x v="3"/>
    <x v="3"/>
    <n v="36.090000000000003"/>
  </r>
  <r>
    <s v="20/10/1975"/>
    <x v="6"/>
    <n v="109"/>
    <s v="A Moreninha"/>
    <n v="79"/>
    <x v="5"/>
    <x v="3"/>
    <n v="35.78"/>
  </r>
  <r>
    <d v="1976-02-09T00:00:00"/>
    <x v="7"/>
    <n v="137"/>
    <s v="Vejo a Lua no Céu"/>
    <n v="119"/>
    <x v="6"/>
    <x v="3"/>
    <n v="39.03"/>
  </r>
  <r>
    <d v="1976-06-28T00:00:00"/>
    <x v="8"/>
    <n v="103"/>
    <s v="O Feijão e o Sonho"/>
    <n v="87"/>
    <x v="0"/>
    <x v="3"/>
    <n v="43.48"/>
  </r>
  <r>
    <s v="11/10/1976"/>
    <x v="9"/>
    <n v="117"/>
    <s v="Escrava Isaura"/>
    <n v="100"/>
    <x v="3"/>
    <x v="3"/>
    <n v="46.9"/>
  </r>
  <r>
    <d v="1977-02-07T00:00:00"/>
    <x v="10"/>
    <n v="105"/>
    <s v="À Sombra dos Laranjais"/>
    <n v="91"/>
    <x v="0"/>
    <x v="3"/>
    <n v="38.56"/>
  </r>
  <r>
    <d v="1977-05-24T00:00:00"/>
    <x v="11"/>
    <n v="153"/>
    <s v="Dona Xepa"/>
    <n v="132"/>
    <x v="3"/>
    <x v="3"/>
    <n v="46.55"/>
  </r>
  <r>
    <s v="25/10/1977"/>
    <x v="12"/>
    <n v="95"/>
    <s v="Sinhazinha Flô"/>
    <n v="82"/>
    <x v="7"/>
    <x v="3"/>
    <n v="38.520000000000003"/>
  </r>
  <r>
    <d v="1978-01-30T00:00:00"/>
    <x v="13"/>
    <n v="145"/>
    <s v="Maria, Maria"/>
    <n v="125"/>
    <x v="8"/>
    <x v="3"/>
    <n v="40.98"/>
  </r>
  <r>
    <d v="1978-06-26T00:00:00"/>
    <x v="14"/>
    <n v="103"/>
    <s v="Gina"/>
    <n v="89"/>
    <x v="9"/>
    <x v="4"/>
    <n v="41.4"/>
  </r>
  <r>
    <s v="9/10/1978"/>
    <x v="15"/>
    <n v="145"/>
    <s v="A Sucessora"/>
    <n v="125"/>
    <x v="8"/>
    <x v="3"/>
    <n v="38.729999999999997"/>
  </r>
  <r>
    <d v="1979-03-05T00:00:00"/>
    <x v="16"/>
    <n v="89"/>
    <s v="Memórias de Amor"/>
    <n v="79"/>
    <x v="10"/>
    <x v="5"/>
    <n v="36.090000000000003"/>
  </r>
  <r>
    <d v="1979-06-04T00:00:00"/>
    <x v="17"/>
    <n v="193"/>
    <s v="Cabocla"/>
    <n v="167"/>
    <x v="0"/>
    <x v="3"/>
    <n v="41.64"/>
  </r>
  <r>
    <d v="1980-01-21T00:00:00"/>
    <x v="18"/>
    <n v="124"/>
    <s v="Olhai os Lírios do Campo"/>
    <n v="114"/>
    <x v="11"/>
    <x v="3"/>
    <n v="36"/>
  </r>
  <r>
    <d v="1980-05-26T00:00:00"/>
    <x v="19"/>
    <n v="166"/>
    <s v="Marina"/>
    <n v="137"/>
    <x v="10"/>
    <x v="3"/>
    <n v="35"/>
  </r>
  <r>
    <d v="1980-09-10T00:00:00"/>
    <x v="20"/>
    <n v="248"/>
    <s v="As Três Marias"/>
    <n v="161"/>
    <x v="12"/>
    <x v="3"/>
    <n v="27.73"/>
  </r>
  <r>
    <d v="1981-05-18T00:00:00"/>
    <x v="21"/>
    <n v="180"/>
    <s v="Ciranda de Pedra"/>
    <n v="155"/>
    <x v="13"/>
    <x v="6"/>
    <n v="33.57"/>
  </r>
  <r>
    <d v="1981-09-16T00:00:00"/>
    <x v="22"/>
    <n v="164"/>
    <s v="Terras do Sem-Fim"/>
    <n v="89"/>
    <x v="14"/>
    <x v="3"/>
    <n v="22.13"/>
  </r>
  <r>
    <d v="1982-03-01T00:00:00"/>
    <x v="23"/>
    <n v="173"/>
    <s v="O Homem Proibido"/>
    <n v="148"/>
    <x v="13"/>
    <x v="7"/>
    <n v="33.229999999999997"/>
  </r>
  <r>
    <d v="1982-08-23T00:00:00"/>
    <x v="24"/>
    <n v="215"/>
    <s v="Paraíso"/>
    <n v="185"/>
    <x v="0"/>
    <x v="7"/>
    <n v="37.5"/>
  </r>
  <r>
    <d v="1983-03-28T00:00:00"/>
    <x v="25"/>
    <n v="194"/>
    <s v="Pão Pão, Beijo Beijo"/>
    <n v="167"/>
    <x v="12"/>
    <x v="7"/>
    <n v="40.92"/>
  </r>
  <r>
    <s v="10/10/1983"/>
    <x v="26"/>
    <n v="158"/>
    <s v="Voltei pra Você"/>
    <n v="137"/>
    <x v="0"/>
    <x v="7"/>
    <n v="36.380000000000003"/>
  </r>
  <r>
    <d v="1984-03-19T00:00:00"/>
    <x v="27"/>
    <n v="179"/>
    <s v="Amor com Amor se Paga"/>
    <n v="155"/>
    <x v="15"/>
    <x v="7"/>
    <n v="40.020000000000003"/>
  </r>
  <r>
    <d v="1984-09-17T00:00:00"/>
    <x v="28"/>
    <n v="207"/>
    <s v="Livre para Voar"/>
    <n v="184"/>
    <x v="12"/>
    <x v="6"/>
    <n v="38.82"/>
  </r>
  <r>
    <d v="1985-04-15T00:00:00"/>
    <x v="29"/>
    <n v="186"/>
    <s v="A Gata Comeu"/>
    <n v="160"/>
    <x v="15"/>
    <x v="3"/>
    <n v="48.74"/>
  </r>
  <r>
    <s v="21/10/1985"/>
    <x v="30"/>
    <n v="186"/>
    <s v="De Quina pra Lua"/>
    <n v="164"/>
    <x v="16"/>
    <x v="8"/>
    <n v="31.22"/>
  </r>
  <r>
    <d v="1986-04-28T00:00:00"/>
    <x v="31"/>
    <n v="201"/>
    <s v="Sinhá Moça"/>
    <n v="172"/>
    <x v="0"/>
    <x v="9"/>
    <n v="43.1"/>
  </r>
  <r>
    <d v="1987-02-16T00:00:00"/>
    <x v="32"/>
    <n v="201"/>
    <s v="Direito de Amar"/>
    <n v="172"/>
    <x v="12"/>
    <x v="10"/>
    <n v="38.909999999999997"/>
  </r>
  <r>
    <d v="1987-09-07T00:00:00"/>
    <x v="33"/>
    <n v="201"/>
    <s v="Bambolê"/>
    <n v="172"/>
    <x v="17"/>
    <x v="6"/>
    <n v="35.36"/>
  </r>
  <r>
    <d v="1988-03-28T00:00:00"/>
    <x v="34"/>
    <n v="235"/>
    <s v="Fera Radical"/>
    <n v="203"/>
    <x v="12"/>
    <x v="7"/>
    <n v="42.71"/>
  </r>
  <r>
    <d v="1988-09-21T00:00:00"/>
    <x v="35"/>
    <n v="227"/>
    <s v="Vida Nova"/>
    <n v="143"/>
    <x v="0"/>
    <x v="2"/>
    <n v="36.11"/>
  </r>
  <r>
    <d v="1989-05-08T00:00:00"/>
    <x v="36"/>
    <n v="138"/>
    <s v="Pacto de Sangue"/>
    <n v="119"/>
    <x v="18"/>
    <x v="3"/>
    <n v="34.229999999999997"/>
  </r>
  <r>
    <d v="1989-09-25T00:00:00"/>
    <x v="37"/>
    <n v="166"/>
    <s v="O Sexo dos Anjos"/>
    <n v="142"/>
    <x v="15"/>
    <x v="11"/>
    <n v="38.53"/>
  </r>
  <r>
    <d v="1990-03-12T00:00:00"/>
    <x v="38"/>
    <n v="158"/>
    <s v="Gente Fina"/>
    <n v="137"/>
    <x v="19"/>
    <x v="3"/>
    <n v="34.770000000000003"/>
  </r>
  <r>
    <d v="1990-08-20T00:00:00"/>
    <x v="39"/>
    <n v="284"/>
    <s v="Barriga de Aluguel"/>
    <n v="243"/>
    <x v="20"/>
    <x v="6"/>
    <n v="36.71"/>
  </r>
  <r>
    <d v="1991-06-03T00:00:00"/>
    <x v="40"/>
    <n v="123"/>
    <s v="Salomé"/>
    <n v="107"/>
    <x v="21"/>
    <x v="3"/>
    <n v="31.38"/>
  </r>
  <r>
    <s v="7/10/1991"/>
    <x v="41"/>
    <n v="236"/>
    <s v="Felicidade"/>
    <n v="203"/>
    <x v="8"/>
    <x v="12"/>
    <n v="33.72"/>
  </r>
  <r>
    <d v="1992-06-01T00:00:00"/>
    <x v="42"/>
    <n v="242"/>
    <s v="Despedida de Solteiro"/>
    <n v="207"/>
    <x v="12"/>
    <x v="2"/>
    <n v="38.340000000000003"/>
  </r>
  <r>
    <d v="1993-02-01T00:00:00"/>
    <x v="43"/>
    <n v="235"/>
    <s v="Mulheres de Areia"/>
    <n v="201"/>
    <x v="15"/>
    <x v="6"/>
    <n v="49.18"/>
  </r>
  <r>
    <d v="1993-09-27T00:00:00"/>
    <x v="44"/>
    <n v="228"/>
    <s v="Sonho Meu"/>
    <n v="197"/>
    <x v="22"/>
    <x v="2"/>
    <n v="44.1"/>
  </r>
  <r>
    <d v="1994-05-16T00:00:00"/>
    <x v="45"/>
    <n v="228"/>
    <s v="Tropicaliente"/>
    <n v="194"/>
    <x v="12"/>
    <x v="7"/>
    <n v="39.090000000000003"/>
  </r>
  <r>
    <d v="1995-01-02T00:00:00"/>
    <x v="46"/>
    <n v="179"/>
    <s v="Irmãos Coragem"/>
    <n v="155"/>
    <x v="23"/>
    <x v="13"/>
    <n v="32.479999999999997"/>
  </r>
  <r>
    <d v="1995-07-03T00:00:00"/>
    <x v="47"/>
    <n v="242"/>
    <s v="História de Amor"/>
    <n v="209"/>
    <x v="8"/>
    <x v="14"/>
    <n v="34.200000000000003"/>
  </r>
  <r>
    <d v="1996-03-04T00:00:00"/>
    <x v="48"/>
    <n v="186"/>
    <s v="Quem É Você?"/>
    <n v="159"/>
    <x v="24"/>
    <x v="3"/>
    <n v="31.39"/>
  </r>
  <r>
    <d v="1996-09-09T00:00:00"/>
    <x v="49"/>
    <n v="200"/>
    <s v="Anjo de Mim"/>
    <n v="173"/>
    <x v="12"/>
    <x v="14"/>
    <n v="28.56"/>
  </r>
  <r>
    <d v="1997-03-31T00:00:00"/>
    <x v="50"/>
    <n v="158"/>
    <s v="O Amor Está no Ar"/>
    <n v="137"/>
    <x v="16"/>
    <x v="6"/>
    <n v="27.11"/>
  </r>
  <r>
    <d v="1997-09-08T00:00:00"/>
    <x v="51"/>
    <n v="200"/>
    <s v="Anjo Mau"/>
    <n v="173"/>
    <x v="25"/>
    <x v="12"/>
    <n v="31.8"/>
  </r>
  <r>
    <d v="1998-03-30T00:00:00"/>
    <x v="52"/>
    <n v="186"/>
    <s v="Era uma Vez..."/>
    <n v="161"/>
    <x v="12"/>
    <x v="15"/>
    <n v="29.58"/>
  </r>
  <r>
    <s v="5/10/1998"/>
    <x v="53"/>
    <n v="214"/>
    <s v="Pecado Capital"/>
    <n v="185"/>
    <x v="20"/>
    <x v="6"/>
    <n v="26.79"/>
  </r>
  <r>
    <d v="1999-05-10T00:00:00"/>
    <x v="54"/>
    <n v="263"/>
    <s v="Força de um Desejo"/>
    <n v="226"/>
    <x v="26"/>
    <x v="16"/>
    <n v="24.62"/>
  </r>
  <r>
    <d v="2000-01-31T00:00:00"/>
    <x v="55"/>
    <n v="144"/>
    <s v="Esplendor"/>
    <n v="125"/>
    <x v="27"/>
    <x v="6"/>
    <n v="27.51"/>
  </r>
  <r>
    <d v="2000-06-26T00:00:00"/>
    <x v="56"/>
    <n v="257"/>
    <s v="O Cravo e a Rosa"/>
    <n v="221"/>
    <x v="28"/>
    <x v="17"/>
    <n v="30.64"/>
  </r>
  <r>
    <d v="2001-03-12T00:00:00"/>
    <x v="57"/>
    <n v="95"/>
    <s v="Estrela-Guia"/>
    <n v="83"/>
    <x v="27"/>
    <x v="12"/>
    <n v="30.94"/>
  </r>
  <r>
    <d v="2001-06-18T00:00:00"/>
    <x v="58"/>
    <n v="249"/>
    <s v="A Padroeira"/>
    <n v="215"/>
    <x v="28"/>
    <x v="18"/>
    <n v="26.13"/>
  </r>
  <r>
    <d v="2002-02-25T00:00:00"/>
    <x v="59"/>
    <n v="214"/>
    <s v="Coração de Estudante"/>
    <n v="185"/>
    <x v="29"/>
    <x v="14"/>
    <n v="30.2"/>
  </r>
  <r>
    <d v="2002-09-30T00:00:00"/>
    <x v="60"/>
    <n v="172"/>
    <s v="Sabor da Paixão"/>
    <n v="149"/>
    <x v="27"/>
    <x v="12"/>
    <n v="24.09"/>
  </r>
  <r>
    <d v="2003-03-24T00:00:00"/>
    <x v="61"/>
    <n v="165"/>
    <s v="Agora É que São Elas"/>
    <n v="143"/>
    <x v="30"/>
    <x v="11"/>
    <n v="28.44"/>
  </r>
  <r>
    <d v="2003-09-08T00:00:00"/>
    <x v="62"/>
    <n v="242"/>
    <s v="Chocolate com Pimenta"/>
    <n v="209"/>
    <x v="28"/>
    <x v="15"/>
    <n v="35.4"/>
  </r>
  <r>
    <d v="2004-05-10T00:00:00"/>
    <x v="63"/>
    <n v="193"/>
    <s v="Cabocla"/>
    <n v="167"/>
    <x v="0"/>
    <x v="19"/>
    <n v="34.15"/>
  </r>
  <r>
    <d v="2004-09-22T00:00:00"/>
    <x v="64"/>
    <n v="268"/>
    <s v="Como uma Onda"/>
    <n v="179"/>
    <x v="12"/>
    <x v="20"/>
    <n v="27.18"/>
  </r>
  <r>
    <d v="2005-06-20T00:00:00"/>
    <x v="65"/>
    <n v="263"/>
    <s v="Alma Gêmea"/>
    <n v="227"/>
    <x v="28"/>
    <x v="15"/>
    <n v="38.68"/>
  </r>
  <r>
    <d v="2006-03-13T00:00:00"/>
    <x v="66"/>
    <n v="214"/>
    <s v="Sinhá Moça"/>
    <n v="185"/>
    <x v="0"/>
    <x v="21"/>
    <n v="33.380000000000003"/>
  </r>
  <r>
    <s v="16/10/2006"/>
    <x v="67"/>
    <n v="207"/>
    <s v="O Profeta"/>
    <n v="178"/>
    <x v="31"/>
    <x v="11"/>
    <n v="32.72"/>
  </r>
  <r>
    <d v="2007-05-14T00:00:00"/>
    <x v="68"/>
    <n v="172"/>
    <s v="Eterna Magia"/>
    <n v="148"/>
    <x v="32"/>
    <x v="22"/>
    <n v="25.83"/>
  </r>
  <r>
    <d v="2007-09-05T00:00:00"/>
    <x v="69"/>
    <n v="240"/>
    <s v="Desejo Proibido"/>
    <n v="154"/>
    <x v="12"/>
    <x v="16"/>
    <n v="23.37"/>
  </r>
  <r>
    <d v="2008-05-05T00:00:00"/>
    <x v="70"/>
    <n v="151"/>
    <s v="Ciranda de Pedra"/>
    <n v="131"/>
    <x v="16"/>
    <x v="12"/>
    <n v="22.06"/>
  </r>
  <r>
    <s v="6/10/2008"/>
    <x v="71"/>
    <n v="158"/>
    <s v="Negócio da China"/>
    <n v="136"/>
    <x v="33"/>
    <x v="11"/>
    <n v="20.38"/>
  </r>
  <r>
    <d v="2009-03-16T00:00:00"/>
    <x v="72"/>
    <n v="200"/>
    <s v="Paraíso"/>
    <n v="173"/>
    <x v="0"/>
    <x v="21"/>
    <n v="25.52"/>
  </r>
  <r>
    <s v="5/10/2009"/>
    <x v="73"/>
    <n v="186"/>
    <s v="Cama de Gato"/>
    <n v="161"/>
    <x v="31"/>
    <x v="23"/>
    <n v="24.35"/>
  </r>
  <r>
    <d v="2010-04-12T00:00:00"/>
    <x v="74"/>
    <n v="165"/>
    <s v="Escrito nas Estrelas"/>
    <n v="143"/>
    <x v="32"/>
    <x v="21"/>
    <n v="25.55"/>
  </r>
  <r>
    <d v="2010-09-27T00:00:00"/>
    <x v="75"/>
    <n v="193"/>
    <s v="Araguaia"/>
    <n v="166"/>
    <x v="12"/>
    <x v="24"/>
    <n v="22.87"/>
  </r>
  <r>
    <d v="2011-04-11T00:00:00"/>
    <x v="76"/>
    <n v="165"/>
    <s v="Cordel Encantado"/>
    <n v="143"/>
    <x v="31"/>
    <x v="23"/>
    <n v="25.89"/>
  </r>
  <r>
    <d v="2011-09-26T00:00:00"/>
    <x v="77"/>
    <n v="158"/>
    <s v="A Vida da Gente"/>
    <n v="137"/>
    <x v="34"/>
    <x v="10"/>
    <n v="21.81"/>
  </r>
  <r>
    <d v="2012-03-05T00:00:00"/>
    <x v="78"/>
    <n v="186"/>
    <s v="Amor Eterno Amor"/>
    <n v="161"/>
    <x v="32"/>
    <x v="21"/>
    <n v="23.01"/>
  </r>
  <r>
    <d v="2012-09-10T00:00:00"/>
    <x v="79"/>
    <n v="179"/>
    <s v="Lado a Lado"/>
    <n v="154"/>
    <x v="35"/>
    <x v="25"/>
    <n v="18.190000000000001"/>
  </r>
  <r>
    <d v="2013-03-11T00:00:00"/>
    <x v="80"/>
    <n v="186"/>
    <s v="Flor do Caribe"/>
    <n v="159"/>
    <x v="12"/>
    <x v="10"/>
    <n v="21.28"/>
  </r>
  <r>
    <d v="2013-09-16T00:00:00"/>
    <x v="81"/>
    <n v="200"/>
    <s v="Joia Rara"/>
    <n v="173"/>
    <x v="31"/>
    <x v="23"/>
    <n v="18.399999999999999"/>
  </r>
  <r>
    <d v="2014-04-07T00:00:00"/>
    <x v="82"/>
    <n v="116"/>
    <s v="Meu Pedacinho de Chão"/>
    <n v="96"/>
    <x v="0"/>
    <x v="13"/>
    <n v="17.79"/>
  </r>
  <r>
    <d v="2014-08-04T00:00:00"/>
    <x v="83"/>
    <n v="214"/>
    <s v="Boogie Oogie"/>
    <n v="185"/>
    <x v="36"/>
    <x v="14"/>
    <n v="17.45"/>
  </r>
  <r>
    <d v="2015-03-09T00:00:00"/>
    <x v="84"/>
    <n v="123"/>
    <s v="Sete Vidas"/>
    <n v="106"/>
    <x v="34"/>
    <x v="10"/>
    <n v="19.45"/>
  </r>
  <r>
    <d v="2015-07-13T00:00:00"/>
    <x v="85"/>
    <n v="186"/>
    <s v="Além do Tempo"/>
    <n v="161"/>
    <x v="32"/>
    <x v="21"/>
    <n v="19.829999999999998"/>
  </r>
  <r>
    <d v="2016-01-18T00:00:00"/>
    <x v="86"/>
    <n v="221"/>
    <s v="Êta Mundo Bom!"/>
    <n v="190"/>
    <x v="28"/>
    <x v="15"/>
    <n v="27.08"/>
  </r>
  <r>
    <d v="2016-08-29T00:00:00"/>
    <x v="87"/>
    <n v="204"/>
    <s v="Sol Nascente"/>
    <n v="175"/>
    <x v="12"/>
    <x v="26"/>
    <n v="21.18"/>
  </r>
  <r>
    <d v="2017-03-22T00:00:00"/>
    <x v="88"/>
    <n v="187"/>
    <s v="Novo Mundo"/>
    <n v="160"/>
    <x v="37"/>
    <x v="27"/>
    <n v="23.81"/>
  </r>
  <r>
    <d v="2017-09-26T00:00:00"/>
    <x v="89"/>
    <n v="174"/>
    <s v="Tempo de Amar"/>
    <n v="148"/>
    <x v="16"/>
    <x v="10"/>
    <n v="22.65"/>
  </r>
  <r>
    <d v="2018-03-20T00:00:00"/>
    <x v="90"/>
    <n v="188"/>
    <s v="Orgulho e Paixão"/>
    <n v="162"/>
    <x v="38"/>
    <x v="28"/>
    <n v="21.47"/>
  </r>
  <r>
    <d v="2018-09-25T00:00:00"/>
    <x v="91"/>
    <n v="188"/>
    <s v="Espelho da Vida"/>
    <n v="160"/>
    <x v="32"/>
    <x v="29"/>
    <n v="17.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Champagne"/>
    <d v="1983-10-24T00:00:00"/>
    <d v="1984-05-04T00:00:00"/>
    <n v="167"/>
    <x v="0"/>
    <n v="46.84"/>
    <n v="21"/>
    <n v="8350"/>
    <n v="139.16666666666666"/>
    <n v="155"/>
    <n v="70"/>
    <n v="50.644166666666678"/>
    <x v="0"/>
    <n v="1"/>
    <x v="0"/>
    <x v="0"/>
    <x v="0"/>
  </r>
  <r>
    <s v="Meu Bem, Meu Mal"/>
    <d v="1990-10-29T00:00:00"/>
    <d v="1991-05-17T00:00:00"/>
    <n v="173"/>
    <x v="0"/>
    <n v="50.34"/>
    <n v="21"/>
    <n v="8650"/>
    <n v="144.16666666666666"/>
    <n v="135"/>
    <n v="45"/>
    <n v="50.644166666666678"/>
    <x v="0"/>
    <n v="4"/>
    <x v="0"/>
    <x v="0"/>
    <x v="1"/>
  </r>
  <r>
    <s v="Anjo Mau"/>
    <d v="1976-02-02T00:00:00"/>
    <d v="1976-08-23T00:00:00"/>
    <n v="174"/>
    <x v="0"/>
    <n v="55.22"/>
    <n v="19"/>
    <n v="8700"/>
    <n v="145"/>
    <n v="130"/>
    <n v="21"/>
    <n v="50.644166666666678"/>
    <x v="0"/>
    <n v="2"/>
    <x v="0"/>
    <x v="0"/>
    <x v="2"/>
  </r>
  <r>
    <s v="Locomotivas"/>
    <d v="1977-03-01T00:00:00"/>
    <d v="1977-09-12T00:00:00"/>
    <n v="168"/>
    <x v="0"/>
    <n v="58.68"/>
    <n v="19"/>
    <n v="8400"/>
    <n v="140"/>
    <n v="153"/>
    <n v="10"/>
    <n v="50.644166666666678"/>
    <x v="0"/>
    <n v="1"/>
    <x v="0"/>
    <x v="0"/>
    <x v="3"/>
  </r>
  <r>
    <s v="Te Contei?"/>
    <d v="1978-03-06T00:00:00"/>
    <d v="1978-09-02T00:00:00"/>
    <n v="156"/>
    <x v="0"/>
    <n v="52.5"/>
    <n v="19"/>
    <n v="7800"/>
    <n v="130"/>
    <n v="194"/>
    <n v="31"/>
    <n v="50.644166666666678"/>
    <x v="0"/>
    <n v="2"/>
    <x v="0"/>
    <x v="0"/>
    <x v="4"/>
  </r>
  <r>
    <s v="Marron Glacê"/>
    <d v="1979-08-06T00:00:00"/>
    <d v="1980-02-29T00:00:00"/>
    <n v="179"/>
    <x v="0"/>
    <n v="51.47"/>
    <n v="19"/>
    <n v="8950"/>
    <n v="149.16666666666666"/>
    <n v="105"/>
    <n v="39"/>
    <n v="50.644166666666678"/>
    <x v="0"/>
    <n v="2"/>
    <x v="0"/>
    <x v="0"/>
    <x v="5"/>
  </r>
  <r>
    <s v="Plumas e Paetês"/>
    <d v="1980-09-08T00:00:00"/>
    <d v="1981-04-24T00:00:00"/>
    <n v="191"/>
    <x v="0"/>
    <n v="46.55"/>
    <n v="19"/>
    <n v="9550"/>
    <n v="159.16666666666666"/>
    <n v="73"/>
    <n v="73"/>
    <n v="50.644166666666678"/>
    <x v="0"/>
    <n v="3"/>
    <x v="0"/>
    <x v="0"/>
    <x v="6"/>
  </r>
  <r>
    <s v="Elas por Elas"/>
    <d v="1982-05-10T00:00:00"/>
    <d v="1982-11-26T00:00:00"/>
    <n v="173"/>
    <x v="0"/>
    <n v="40.61"/>
    <n v="19"/>
    <n v="8650"/>
    <n v="144.16666666666666"/>
    <n v="135"/>
    <n v="113"/>
    <n v="50.644166666666678"/>
    <x v="0"/>
    <n v="3"/>
    <x v="0"/>
    <x v="0"/>
    <x v="7"/>
  </r>
  <r>
    <s v="Ti Ti Ti"/>
    <d v="1985-08-05T00:00:00"/>
    <d v="1986-03-07T00:00:00"/>
    <n v="185"/>
    <x v="0"/>
    <n v="51.8"/>
    <n v="19"/>
    <n v="9250"/>
    <n v="154.16666666666666"/>
    <n v="79"/>
    <n v="38"/>
    <n v="50.644166666666678"/>
    <x v="0"/>
    <n v="3"/>
    <x v="0"/>
    <x v="0"/>
    <x v="8"/>
  </r>
  <r>
    <s v="Brega e Chique"/>
    <d v="1987-04-20T00:00:00"/>
    <d v="1987-11-06T00:00:00"/>
    <n v="173"/>
    <x v="0"/>
    <n v="57.54"/>
    <n v="19"/>
    <n v="8650"/>
    <n v="144.16666666666666"/>
    <n v="135"/>
    <n v="12"/>
    <n v="50.644166666666678"/>
    <x v="0"/>
    <n v="3"/>
    <x v="0"/>
    <x v="0"/>
    <x v="9"/>
  </r>
  <r>
    <s v="Que Rei Sou Eu?"/>
    <d v="1989-02-13T00:00:00"/>
    <d v="1989-09-15T00:00:00"/>
    <n v="185"/>
    <x v="0"/>
    <n v="52.31"/>
    <n v="19"/>
    <n v="9250"/>
    <n v="154.16666666666666"/>
    <n v="79"/>
    <n v="32"/>
    <n v="50.644166666666678"/>
    <x v="0"/>
    <n v="4"/>
    <x v="0"/>
    <x v="0"/>
    <x v="10"/>
  </r>
  <r>
    <s v="O Mapa da Mina"/>
    <d v="1993-03-29T00:00:00"/>
    <d v="1993-09-03T00:00:00"/>
    <n v="137"/>
    <x v="0"/>
    <n v="43.87"/>
    <n v="19"/>
    <n v="6850"/>
    <n v="114.16666666666667"/>
    <n v="240"/>
    <n v="93"/>
    <n v="50.644166666666678"/>
    <x v="0"/>
    <n v="4"/>
    <x v="0"/>
    <x v="0"/>
    <x v="11"/>
  </r>
  <r>
    <s v="Chega Mais"/>
    <d v="1980-03-03T00:00:00"/>
    <d v="1980-09-05T00:00:00"/>
    <n v="161"/>
    <x v="1"/>
    <n v="49"/>
    <n v="19"/>
    <n v="8050"/>
    <n v="134.16666666666666"/>
    <n v="172"/>
    <n v="52"/>
    <n v="49"/>
    <x v="1"/>
    <n v="2"/>
    <x v="1"/>
    <x v="0"/>
    <x v="5"/>
  </r>
  <r>
    <s v="Escalada"/>
    <d v="1975-01-06T00:00:00"/>
    <d v="1975-08-25T00:00:00"/>
    <n v="199"/>
    <x v="2"/>
    <n v="47.96"/>
    <n v="21"/>
    <n v="9950"/>
    <n v="165.83333333333334"/>
    <n v="62"/>
    <n v="59"/>
    <n v="48.451000000000001"/>
    <x v="2"/>
    <n v="1"/>
    <x v="2"/>
    <x v="0"/>
    <x v="12"/>
  </r>
  <r>
    <s v="O Casarão"/>
    <d v="1976-06-07T00:00:00"/>
    <d v="1976-12-10T00:00:00"/>
    <n v="159"/>
    <x v="2"/>
    <n v="51.82"/>
    <n v="21"/>
    <n v="7950"/>
    <n v="132.5"/>
    <n v="188"/>
    <n v="36"/>
    <n v="48.451000000000001"/>
    <x v="2"/>
    <n v="2"/>
    <x v="2"/>
    <x v="0"/>
    <x v="2"/>
  </r>
  <r>
    <s v="Espelho Mágico"/>
    <d v="1977-06-14T00:00:00"/>
    <d v="1977-12-05T00:00:00"/>
    <n v="150"/>
    <x v="2"/>
    <n v="48.91"/>
    <n v="21"/>
    <n v="7500"/>
    <n v="125"/>
    <n v="216"/>
    <n v="54"/>
    <n v="48.451000000000001"/>
    <x v="2"/>
    <n v="2"/>
    <x v="2"/>
    <x v="0"/>
    <x v="3"/>
  </r>
  <r>
    <s v="Os Gigantes"/>
    <d v="1979-08-20T00:00:00"/>
    <d v="1980-02-01T00:00:00"/>
    <n v="143"/>
    <x v="2"/>
    <n v="49.29"/>
    <n v="21"/>
    <n v="7150"/>
    <n v="119.16666666666667"/>
    <n v="225"/>
    <n v="49"/>
    <n v="48.451000000000001"/>
    <x v="2"/>
    <n v="2"/>
    <x v="2"/>
    <x v="0"/>
    <x v="5"/>
  </r>
  <r>
    <s v="Roda de Fogo"/>
    <d v="1986-08-25T00:00:00"/>
    <d v="1987-03-20T00:00:00"/>
    <n v="179"/>
    <x v="2"/>
    <n v="55.46"/>
    <n v="21"/>
    <n v="8950"/>
    <n v="149.16666666666666"/>
    <n v="105"/>
    <n v="20"/>
    <n v="48.451000000000001"/>
    <x v="2"/>
    <n v="3"/>
    <x v="2"/>
    <x v="0"/>
    <x v="9"/>
  </r>
  <r>
    <s v="O Salvador da Pátria"/>
    <d v="1989-01-09T00:00:00"/>
    <d v="1989-08-11T00:00:00"/>
    <n v="185"/>
    <x v="2"/>
    <n v="62.05"/>
    <n v="21"/>
    <n v="9250"/>
    <n v="154.16666666666666"/>
    <n v="79"/>
    <n v="3"/>
    <n v="48.451000000000001"/>
    <x v="2"/>
    <n v="4"/>
    <x v="2"/>
    <x v="0"/>
    <x v="10"/>
  </r>
  <r>
    <s v="Carinhoso"/>
    <d v="1973-07-03T00:00:00"/>
    <d v="1974-01-21T00:00:00"/>
    <n v="174"/>
    <x v="2"/>
    <n v="47.85"/>
    <n v="19"/>
    <n v="8700"/>
    <n v="145"/>
    <n v="130"/>
    <n v="60"/>
    <n v="48.451000000000001"/>
    <x v="2"/>
    <n v="1"/>
    <x v="2"/>
    <x v="0"/>
    <x v="13"/>
  </r>
  <r>
    <s v="Corrida do Ouro"/>
    <d v="1974-07-03T00:00:00"/>
    <d v="1975-01-25T00:00:00"/>
    <n v="178"/>
    <x v="2"/>
    <n v="43.91"/>
    <n v="19"/>
    <n v="8900"/>
    <n v="148.33333333333334"/>
    <n v="125"/>
    <n v="92"/>
    <n v="48.451000000000001"/>
    <x v="2"/>
    <n v="3"/>
    <x v="2"/>
    <x v="0"/>
    <x v="12"/>
  </r>
  <r>
    <s v="Transas e Caretas"/>
    <d v="1984-01-09T00:00:00"/>
    <d v="1984-07-20T00:00:00"/>
    <n v="167"/>
    <x v="2"/>
    <n v="46.06"/>
    <n v="19"/>
    <n v="8350"/>
    <n v="139.16666666666666"/>
    <n v="155"/>
    <n v="76"/>
    <n v="48.451000000000001"/>
    <x v="2"/>
    <n v="3"/>
    <x v="2"/>
    <x v="0"/>
    <x v="0"/>
  </r>
  <r>
    <s v="Zazá"/>
    <d v="1997-05-05T00:00:00"/>
    <d v="1998-01-09T00:00:00"/>
    <n v="215"/>
    <x v="2"/>
    <n v="31.2"/>
    <n v="19"/>
    <n v="10750"/>
    <n v="179.16666666666666"/>
    <n v="24"/>
    <n v="188"/>
    <n v="48.451000000000001"/>
    <x v="2"/>
    <n v="1"/>
    <x v="2"/>
    <x v="1"/>
    <x v="14"/>
  </r>
  <r>
    <s v="Mico Preto"/>
    <d v="1990-05-07T00:00:00"/>
    <d v="1990-11-30T00:00:00"/>
    <n v="179"/>
    <x v="3"/>
    <n v="51.99"/>
    <n v="19"/>
    <n v="8950"/>
    <n v="149.16666666666666"/>
    <n v="105"/>
    <n v="35"/>
    <n v="48.045000000000002"/>
    <x v="3"/>
    <n v="2"/>
    <x v="3"/>
    <x v="0"/>
    <x v="15"/>
  </r>
  <r>
    <s v="Sonho Meu"/>
    <n v="34239"/>
    <n v="34467"/>
    <n v="197"/>
    <x v="3"/>
    <n v="44.1"/>
    <n v="18"/>
    <n v="9850"/>
    <n v="164.16666666666666"/>
    <n v="64"/>
    <n v="89"/>
    <n v="48.045000000000002"/>
    <x v="3"/>
    <n v="2"/>
    <x v="3"/>
    <x v="0"/>
    <x v="16"/>
  </r>
  <r>
    <s v="Selva de Pedra"/>
    <d v="1986-02-24T00:00:00"/>
    <d v="1986-08-22T00:00:00"/>
    <n v="155"/>
    <x v="4"/>
    <n v="59.6"/>
    <n v="21"/>
    <n v="7750"/>
    <n v="129.16666666666666"/>
    <n v="196"/>
    <n v="9"/>
    <n v="46.914999999999999"/>
    <x v="4"/>
    <n v="3"/>
    <x v="3"/>
    <x v="0"/>
    <x v="8"/>
  </r>
  <r>
    <s v="Pacto de Sangue"/>
    <n v="32636"/>
    <n v="32774"/>
    <n v="119"/>
    <x v="4"/>
    <n v="34.229999999999997"/>
    <n v="18"/>
    <n v="5950"/>
    <n v="99.166666666666671"/>
    <n v="265"/>
    <n v="162"/>
    <n v="46.914999999999999"/>
    <x v="4"/>
    <n v="3"/>
    <x v="3"/>
    <x v="1"/>
    <x v="10"/>
  </r>
  <r>
    <s v="Final Feliz"/>
    <d v="1982-11-29T00:00:00"/>
    <d v="1983-06-03T00:00:00"/>
    <n v="161"/>
    <x v="5"/>
    <n v="46.98"/>
    <n v="19"/>
    <n v="8050"/>
    <n v="134.16666666666666"/>
    <n v="172"/>
    <n v="67"/>
    <n v="46.887142857142855"/>
    <x v="5"/>
    <n v="2"/>
    <x v="4"/>
    <x v="0"/>
    <x v="17"/>
  </r>
  <r>
    <s v="Hipertensão"/>
    <d v="1986-10-06T00:00:00"/>
    <d v="1987-04-17T00:00:00"/>
    <n v="167"/>
    <x v="5"/>
    <n v="52.72"/>
    <n v="19"/>
    <n v="8350"/>
    <n v="139.16666666666666"/>
    <n v="155"/>
    <n v="27"/>
    <n v="46.887142857142855"/>
    <x v="5"/>
    <n v="1"/>
    <x v="4"/>
    <x v="0"/>
    <x v="9"/>
  </r>
  <r>
    <s v="A Viagem"/>
    <d v="1994-04-11T00:00:00"/>
    <d v="1994-10-21T00:00:00"/>
    <n v="167"/>
    <x v="5"/>
    <n v="52.04"/>
    <n v="19"/>
    <n v="8350"/>
    <n v="139.16666666666666"/>
    <n v="155"/>
    <n v="34"/>
    <n v="46.887142857142855"/>
    <x v="5"/>
    <n v="2"/>
    <x v="4"/>
    <x v="0"/>
    <x v="16"/>
  </r>
  <r>
    <s v="Amor com Amor se Paga"/>
    <n v="30760"/>
    <n v="30939"/>
    <n v="155"/>
    <x v="5"/>
    <n v="40.020000000000003"/>
    <n v="18"/>
    <n v="7750"/>
    <n v="129.16666666666666"/>
    <n v="196"/>
    <n v="116"/>
    <n v="46.887142857142855"/>
    <x v="5"/>
    <n v="5"/>
    <x v="4"/>
    <x v="0"/>
    <x v="0"/>
  </r>
  <r>
    <s v="A Gata Comeu"/>
    <n v="31152"/>
    <n v="31338"/>
    <n v="160"/>
    <x v="5"/>
    <n v="48.74"/>
    <n v="18"/>
    <n v="8000"/>
    <n v="133.33333333333334"/>
    <n v="183"/>
    <n v="55"/>
    <n v="46.887142857142855"/>
    <x v="5"/>
    <n v="3"/>
    <x v="4"/>
    <x v="0"/>
    <x v="18"/>
  </r>
  <r>
    <s v="O Sexo dos Anjos"/>
    <n v="32776"/>
    <n v="32942"/>
    <n v="142"/>
    <x v="5"/>
    <n v="38.53"/>
    <n v="18"/>
    <n v="7100"/>
    <n v="118.33333333333333"/>
    <n v="234"/>
    <n v="130"/>
    <n v="46.887142857142855"/>
    <x v="5"/>
    <n v="4"/>
    <x v="4"/>
    <x v="1"/>
    <x v="15"/>
  </r>
  <r>
    <s v="Mulheres de Areia"/>
    <n v="34001"/>
    <n v="34236"/>
    <n v="201"/>
    <x v="5"/>
    <n v="49.18"/>
    <n v="18"/>
    <n v="10050"/>
    <n v="167.5"/>
    <n v="61"/>
    <n v="51"/>
    <n v="46.887142857142855"/>
    <x v="5"/>
    <n v="3"/>
    <x v="4"/>
    <x v="0"/>
    <x v="11"/>
  </r>
  <r>
    <s v="Rainha da Sucata"/>
    <d v="1990-04-02T00:00:00"/>
    <d v="1990-10-26T00:00:00"/>
    <n v="179"/>
    <x v="6"/>
    <n v="60.91"/>
    <n v="21"/>
    <n v="8950"/>
    <n v="149.16666666666666"/>
    <n v="105"/>
    <n v="6"/>
    <n v="46.417499999999997"/>
    <x v="6"/>
    <n v="3"/>
    <x v="0"/>
    <x v="0"/>
    <x v="15"/>
  </r>
  <r>
    <s v="A Próxima Vítima"/>
    <d v="1995-03-13T00:00:00"/>
    <d v="1995-11-03T00:00:00"/>
    <n v="203"/>
    <x v="6"/>
    <n v="47.41"/>
    <n v="21"/>
    <n v="10150"/>
    <n v="169.16666666666666"/>
    <n v="48"/>
    <n v="64"/>
    <n v="46.417499999999997"/>
    <x v="6"/>
    <n v="3"/>
    <x v="0"/>
    <x v="0"/>
    <x v="19"/>
  </r>
  <r>
    <s v="Torre de Babel"/>
    <d v="1998-05-25T00:00:00"/>
    <d v="1999-01-15T00:00:00"/>
    <n v="203"/>
    <x v="6"/>
    <n v="43.56"/>
    <n v="21"/>
    <n v="10150"/>
    <n v="169.16666666666666"/>
    <n v="48"/>
    <n v="96"/>
    <n v="46.417499999999997"/>
    <x v="6"/>
    <n v="3"/>
    <x v="0"/>
    <x v="0"/>
    <x v="20"/>
  </r>
  <r>
    <s v="Belíssima"/>
    <d v="2005-11-07T00:00:00"/>
    <d v="2006-07-07T00:00:00"/>
    <n v="209"/>
    <x v="6"/>
    <n v="48.43"/>
    <n v="21"/>
    <n v="10450"/>
    <n v="174.16666666666666"/>
    <n v="31"/>
    <n v="57"/>
    <n v="46.417499999999997"/>
    <x v="6"/>
    <n v="1"/>
    <x v="0"/>
    <x v="0"/>
    <x v="21"/>
  </r>
  <r>
    <s v="Passione"/>
    <d v="2010-05-17T00:00:00"/>
    <d v="2011-01-14T00:00:00"/>
    <n v="209"/>
    <x v="6"/>
    <n v="35.130000000000003"/>
    <n v="21"/>
    <n v="10450"/>
    <n v="174.16666666666666"/>
    <n v="31"/>
    <n v="157"/>
    <n v="46.417499999999997"/>
    <x v="6"/>
    <n v="1"/>
    <x v="0"/>
    <x v="1"/>
    <x v="22"/>
  </r>
  <r>
    <s v="Pecado Rasgado"/>
    <d v="1978-09-04T00:00:00"/>
    <d v="1979-03-17T00:00:00"/>
    <n v="168"/>
    <x v="6"/>
    <n v="50.44"/>
    <n v="19"/>
    <n v="8400"/>
    <n v="140"/>
    <n v="153"/>
    <n v="44"/>
    <n v="46.417499999999997"/>
    <x v="6"/>
    <n v="2"/>
    <x v="0"/>
    <x v="0"/>
    <x v="23"/>
  </r>
  <r>
    <s v="Jogo da Vida"/>
    <d v="1981-10-26T00:00:00"/>
    <d v="1982-05-07T00:00:00"/>
    <n v="167"/>
    <x v="6"/>
    <n v="42.54"/>
    <n v="19"/>
    <n v="8350"/>
    <n v="139.16666666666666"/>
    <n v="155"/>
    <n v="105"/>
    <n v="46.417499999999997"/>
    <x v="6"/>
    <n v="3"/>
    <x v="0"/>
    <x v="0"/>
    <x v="7"/>
  </r>
  <r>
    <s v="Guerra dos Sexos"/>
    <d v="1983-06-06T00:00:00"/>
    <d v="1984-01-06T00:00:00"/>
    <n v="185"/>
    <x v="6"/>
    <n v="50.86"/>
    <n v="19"/>
    <n v="9250"/>
    <n v="154.16666666666666"/>
    <n v="79"/>
    <n v="41"/>
    <n v="46.417499999999997"/>
    <x v="6"/>
    <n v="3"/>
    <x v="0"/>
    <x v="0"/>
    <x v="0"/>
  </r>
  <r>
    <s v="Cambalacho"/>
    <d v="1986-03-10T00:00:00"/>
    <d v="1986-10-03T00:00:00"/>
    <n v="179"/>
    <x v="6"/>
    <n v="56.45"/>
    <n v="19"/>
    <n v="8950"/>
    <n v="149.16666666666666"/>
    <n v="105"/>
    <n v="16"/>
    <n v="46.417499999999997"/>
    <x v="6"/>
    <n v="1"/>
    <x v="0"/>
    <x v="0"/>
    <x v="8"/>
  </r>
  <r>
    <s v="Sassaricando"/>
    <d v="1987-11-09T00:00:00"/>
    <d v="1988-06-10T00:00:00"/>
    <n v="185"/>
    <x v="6"/>
    <n v="53.04"/>
    <n v="19"/>
    <n v="9250"/>
    <n v="154.16666666666666"/>
    <n v="79"/>
    <n v="26"/>
    <n v="46.417499999999997"/>
    <x v="6"/>
    <n v="1"/>
    <x v="0"/>
    <x v="0"/>
    <x v="24"/>
  </r>
  <r>
    <s v="Deus nos Acuda"/>
    <d v="1992-08-31T00:00:00"/>
    <d v="1993-03-26T00:00:00"/>
    <n v="178"/>
    <x v="6"/>
    <n v="40.22"/>
    <n v="19"/>
    <n v="8900"/>
    <n v="148.33333333333334"/>
    <n v="125"/>
    <n v="114"/>
    <n v="46.417499999999997"/>
    <x v="6"/>
    <n v="3"/>
    <x v="0"/>
    <x v="0"/>
    <x v="11"/>
  </r>
  <r>
    <s v="As Filhas da Mãe"/>
    <d v="2001-08-27T00:00:00"/>
    <d v="2002-01-18T00:00:00"/>
    <n v="125"/>
    <x v="6"/>
    <n v="28.02"/>
    <n v="19"/>
    <n v="6250"/>
    <n v="104.16666666666667"/>
    <n v="259"/>
    <n v="215"/>
    <n v="46.417499999999997"/>
    <x v="6"/>
    <n v="4"/>
    <x v="0"/>
    <x v="2"/>
    <x v="25"/>
  </r>
  <r>
    <s v="Partido Alto"/>
    <d v="1984-05-07T00:00:00"/>
    <d v="1984-11-23T00:00:00"/>
    <n v="174"/>
    <x v="7"/>
    <n v="46.86"/>
    <n v="21"/>
    <n v="8700"/>
    <n v="145"/>
    <n v="130"/>
    <n v="69"/>
    <n v="46.068461538461548"/>
    <x v="7"/>
    <n v="2"/>
    <x v="5"/>
    <x v="0"/>
    <x v="0"/>
  </r>
  <r>
    <s v="O Outro"/>
    <d v="1987-03-23T00:00:00"/>
    <d v="1987-10-09T00:00:00"/>
    <n v="173"/>
    <x v="7"/>
    <n v="57.01"/>
    <n v="21"/>
    <n v="8650"/>
    <n v="144.16666666666666"/>
    <n v="135"/>
    <n v="14"/>
    <n v="46.068461538461548"/>
    <x v="7"/>
    <n v="2"/>
    <x v="5"/>
    <x v="0"/>
    <x v="9"/>
  </r>
  <r>
    <s v="Tieta"/>
    <d v="1989-08-14T00:00:00"/>
    <d v="1990-03-30T00:00:00"/>
    <n v="197"/>
    <x v="7"/>
    <n v="64.97"/>
    <n v="21"/>
    <n v="9850"/>
    <n v="164.16666666666666"/>
    <n v="64"/>
    <n v="1"/>
    <n v="46.068461538461548"/>
    <x v="7"/>
    <n v="1"/>
    <x v="5"/>
    <x v="0"/>
    <x v="15"/>
  </r>
  <r>
    <s v="Pedra sobre Pedra"/>
    <d v="1992-01-06T00:00:00"/>
    <d v="1992-07-31T00:00:00"/>
    <n v="179"/>
    <x v="7"/>
    <n v="54.39"/>
    <n v="21"/>
    <n v="8950"/>
    <n v="149.16666666666666"/>
    <n v="105"/>
    <n v="22"/>
    <n v="46.068461538461548"/>
    <x v="7"/>
    <n v="3"/>
    <x v="5"/>
    <x v="0"/>
    <x v="26"/>
  </r>
  <r>
    <s v="Fera Ferida"/>
    <d v="1993-11-15T00:00:00"/>
    <d v="1994-07-16T00:00:00"/>
    <n v="210"/>
    <x v="7"/>
    <n v="53.44"/>
    <n v="21"/>
    <n v="10500"/>
    <n v="175"/>
    <n v="29"/>
    <n v="23"/>
    <n v="46.068461538461548"/>
    <x v="7"/>
    <n v="2"/>
    <x v="5"/>
    <x v="0"/>
    <x v="16"/>
  </r>
  <r>
    <s v="A Indomada"/>
    <d v="1997-02-17T00:00:00"/>
    <d v="1997-10-10T00:00:00"/>
    <n v="203"/>
    <x v="7"/>
    <n v="47.85"/>
    <n v="21"/>
    <n v="10150"/>
    <n v="169.16666666666666"/>
    <n v="48"/>
    <n v="60"/>
    <n v="46.068461538461548"/>
    <x v="7"/>
    <n v="2"/>
    <x v="5"/>
    <x v="0"/>
    <x v="27"/>
  </r>
  <r>
    <s v="Suave Veneno"/>
    <d v="1999-01-18T00:00:00"/>
    <d v="1999-09-17T00:00:00"/>
    <n v="209"/>
    <x v="7"/>
    <n v="38.11"/>
    <n v="21"/>
    <n v="10450"/>
    <n v="174.16666666666666"/>
    <n v="31"/>
    <n v="136"/>
    <n v="46.068461538461548"/>
    <x v="7"/>
    <n v="2"/>
    <x v="5"/>
    <x v="1"/>
    <x v="20"/>
  </r>
  <r>
    <s v="Porto dos Milagres"/>
    <d v="2001-02-05T00:00:00"/>
    <d v="2001-09-28T00:00:00"/>
    <n v="203"/>
    <x v="7"/>
    <n v="44.36"/>
    <n v="21"/>
    <n v="10150"/>
    <n v="169.16666666666666"/>
    <n v="48"/>
    <n v="88"/>
    <n v="46.068461538461548"/>
    <x v="7"/>
    <n v="3"/>
    <x v="5"/>
    <x v="0"/>
    <x v="28"/>
  </r>
  <r>
    <s v="Senhora do Destino"/>
    <d v="2004-06-28T00:00:00"/>
    <d v="2005-03-11T00:00:00"/>
    <n v="221"/>
    <x v="7"/>
    <n v="50.31"/>
    <n v="21"/>
    <n v="11050"/>
    <n v="184.16666666666666"/>
    <n v="15"/>
    <n v="46"/>
    <n v="46.068461538461548"/>
    <x v="7"/>
    <n v="3"/>
    <x v="5"/>
    <x v="0"/>
    <x v="29"/>
  </r>
  <r>
    <s v="Duas Caras"/>
    <d v="2007-10-01T00:00:00"/>
    <d v="2008-05-31T00:00:00"/>
    <n v="210"/>
    <x v="7"/>
    <n v="41.04"/>
    <n v="21"/>
    <n v="10500"/>
    <n v="175"/>
    <n v="29"/>
    <n v="109"/>
    <n v="46.068461538461548"/>
    <x v="7"/>
    <n v="2"/>
    <x v="5"/>
    <x v="0"/>
    <x v="30"/>
  </r>
  <r>
    <s v="Fina Estampa"/>
    <d v="2011-08-22T00:00:00"/>
    <d v="2012-03-23T00:00:00"/>
    <n v="185"/>
    <x v="7"/>
    <n v="39.04"/>
    <n v="21"/>
    <n v="9250"/>
    <n v="154.16666666666666"/>
    <n v="79"/>
    <n v="121"/>
    <n v="46.068461538461548"/>
    <x v="7"/>
    <n v="2"/>
    <x v="5"/>
    <x v="1"/>
    <x v="31"/>
  </r>
  <r>
    <s v="Império"/>
    <d v="2014-07-21T00:00:00"/>
    <d v="2015-03-13T00:00:00"/>
    <n v="203"/>
    <x v="7"/>
    <n v="32.729999999999997"/>
    <n v="21"/>
    <n v="10150"/>
    <n v="169.16666666666666"/>
    <n v="48"/>
    <n v="175"/>
    <n v="46.068461538461548"/>
    <x v="7"/>
    <n v="1"/>
    <x v="5"/>
    <x v="1"/>
    <x v="32"/>
  </r>
  <r>
    <s v="O Sétimo Guardião"/>
    <d v="2018-11-12T00:00:00"/>
    <d v="2019-05-17T00:00:00"/>
    <n v="161"/>
    <x v="7"/>
    <n v="28.78"/>
    <n v="21"/>
    <n v="8050"/>
    <n v="134.16666666666666"/>
    <n v="172"/>
    <n v="207"/>
    <n v="46.068461538461548"/>
    <x v="7"/>
    <n v="3"/>
    <x v="5"/>
    <x v="2"/>
    <x v="33"/>
  </r>
  <r>
    <s v="Dancin’ Days"/>
    <d v="1978-07-10T00:00:00"/>
    <d v="1979-01-26T00:00:00"/>
    <n v="173"/>
    <x v="8"/>
    <n v="60"/>
    <n v="21"/>
    <n v="8650"/>
    <n v="144.16666666666666"/>
    <n v="135"/>
    <n v="8"/>
    <n v="45.895000000000003"/>
    <x v="8"/>
    <n v="2"/>
    <x v="6"/>
    <x v="0"/>
    <x v="23"/>
  </r>
  <r>
    <s v="Água Viva"/>
    <d v="1980-02-04T00:00:00"/>
    <d v="1980-08-08T00:00:00"/>
    <n v="159"/>
    <x v="8"/>
    <n v="58"/>
    <n v="21"/>
    <n v="7950"/>
    <n v="132.5"/>
    <n v="188"/>
    <n v="11"/>
    <n v="45.895000000000003"/>
    <x v="8"/>
    <n v="2"/>
    <x v="6"/>
    <x v="0"/>
    <x v="5"/>
  </r>
  <r>
    <s v="Brilhante"/>
    <d v="1981-09-28T00:00:00"/>
    <d v="1982-03-26T00:00:00"/>
    <n v="155"/>
    <x v="8"/>
    <n v="44.64"/>
    <n v="21"/>
    <n v="7750"/>
    <n v="129.16666666666666"/>
    <n v="196"/>
    <n v="85"/>
    <n v="45.895000000000003"/>
    <x v="8"/>
    <n v="1"/>
    <x v="6"/>
    <x v="0"/>
    <x v="7"/>
  </r>
  <r>
    <s v="Louco Amor"/>
    <d v="1983-04-11T00:00:00"/>
    <d v="1983-10-21T00:00:00"/>
    <n v="167"/>
    <x v="8"/>
    <n v="49.51"/>
    <n v="21"/>
    <n v="8350"/>
    <n v="139.16666666666666"/>
    <n v="155"/>
    <n v="48"/>
    <n v="45.895000000000003"/>
    <x v="8"/>
    <n v="2"/>
    <x v="6"/>
    <x v="0"/>
    <x v="17"/>
  </r>
  <r>
    <s v="Corpo a Corpo"/>
    <d v="1984-11-26T00:00:00"/>
    <d v="1985-06-21T00:00:00"/>
    <n v="179"/>
    <x v="8"/>
    <n v="52.67"/>
    <n v="21"/>
    <n v="8950"/>
    <n v="149.16666666666666"/>
    <n v="105"/>
    <n v="29"/>
    <n v="45.895000000000003"/>
    <x v="8"/>
    <n v="3"/>
    <x v="6"/>
    <x v="0"/>
    <x v="18"/>
  </r>
  <r>
    <s v="Vale Tudo"/>
    <d v="1988-05-16T00:00:00"/>
    <d v="1989-01-06T00:00:00"/>
    <n v="203"/>
    <x v="8"/>
    <n v="61.13"/>
    <n v="21"/>
    <n v="10150"/>
    <n v="169.16666666666666"/>
    <n v="48"/>
    <n v="5"/>
    <n v="45.895000000000003"/>
    <x v="8"/>
    <n v="2"/>
    <x v="6"/>
    <x v="0"/>
    <x v="10"/>
  </r>
  <r>
    <s v="O Dono do Mundo"/>
    <d v="1991-05-20T00:00:00"/>
    <d v="1992-01-03T00:00:00"/>
    <n v="197"/>
    <x v="8"/>
    <n v="43.31"/>
    <n v="21"/>
    <n v="9850"/>
    <n v="164.16666666666666"/>
    <n v="64"/>
    <n v="99"/>
    <n v="45.895000000000003"/>
    <x v="8"/>
    <n v="4"/>
    <x v="6"/>
    <x v="0"/>
    <x v="26"/>
  </r>
  <r>
    <s v="Pátria Minha"/>
    <d v="1994-07-18T00:00:00"/>
    <d v="1995-03-10T00:00:00"/>
    <n v="203"/>
    <x v="8"/>
    <n v="45.61"/>
    <n v="21"/>
    <n v="10150"/>
    <n v="169.16666666666666"/>
    <n v="48"/>
    <n v="79"/>
    <n v="45.895000000000003"/>
    <x v="8"/>
    <n v="2"/>
    <x v="6"/>
    <x v="0"/>
    <x v="19"/>
  </r>
  <r>
    <s v="Celebridade"/>
    <d v="2003-10-13T00:00:00"/>
    <d v="2004-06-25T00:00:00"/>
    <n v="221"/>
    <x v="8"/>
    <n v="46.05"/>
    <n v="21"/>
    <n v="11050"/>
    <n v="184.16666666666666"/>
    <n v="15"/>
    <n v="77"/>
    <n v="45.895000000000003"/>
    <x v="8"/>
    <n v="1"/>
    <x v="6"/>
    <x v="0"/>
    <x v="34"/>
  </r>
  <r>
    <s v="Paraíso Tropical"/>
    <d v="2007-03-05T00:00:00"/>
    <d v="2007-09-28T00:00:00"/>
    <n v="179"/>
    <x v="8"/>
    <n v="42.88"/>
    <n v="21"/>
    <n v="8950"/>
    <n v="149.16666666666666"/>
    <n v="105"/>
    <n v="101"/>
    <n v="45.895000000000003"/>
    <x v="8"/>
    <n v="2"/>
    <x v="6"/>
    <x v="0"/>
    <x v="35"/>
  </r>
  <r>
    <s v="Insensato Coração"/>
    <d v="2011-01-17T00:00:00"/>
    <d v="2011-08-19T00:00:00"/>
    <n v="185"/>
    <x v="8"/>
    <n v="35.78"/>
    <n v="21"/>
    <n v="9250"/>
    <n v="154.16666666666666"/>
    <n v="79"/>
    <n v="149"/>
    <n v="45.895000000000003"/>
    <x v="8"/>
    <n v="2"/>
    <x v="6"/>
    <x v="1"/>
    <x v="22"/>
  </r>
  <r>
    <s v="Babilônia"/>
    <d v="2015-03-16T00:00:00"/>
    <d v="2015-08-28T00:00:00"/>
    <n v="143"/>
    <x v="8"/>
    <n v="25.45"/>
    <n v="21"/>
    <n v="7150"/>
    <n v="119.16666666666667"/>
    <n v="225"/>
    <n v="240"/>
    <n v="45.895000000000003"/>
    <x v="8"/>
    <n v="1"/>
    <x v="6"/>
    <x v="2"/>
    <x v="32"/>
  </r>
  <r>
    <s v="Helena"/>
    <n v="27519"/>
    <n v="27544"/>
    <n v="20"/>
    <x v="8"/>
    <n v="39.75"/>
    <n v="18"/>
    <n v="1000"/>
    <n v="16.666666666666668"/>
    <n v="307"/>
    <n v="117"/>
    <n v="45.895000000000003"/>
    <x v="8"/>
    <n v="1"/>
    <x v="6"/>
    <x v="1"/>
    <x v="12"/>
  </r>
  <r>
    <s v="Senhora"/>
    <n v="27575"/>
    <n v="27684"/>
    <n v="80"/>
    <x v="8"/>
    <n v="36.090000000000003"/>
    <n v="18"/>
    <n v="4000"/>
    <n v="66.666666666666671"/>
    <n v="290"/>
    <n v="145"/>
    <n v="45.895000000000003"/>
    <x v="8"/>
    <n v="1"/>
    <x v="6"/>
    <x v="1"/>
    <x v="12"/>
  </r>
  <r>
    <s v="Escrava Isaura"/>
    <s v="11/10/1976"/>
    <n v="28161"/>
    <n v="100"/>
    <x v="8"/>
    <n v="46.9"/>
    <n v="18"/>
    <n v="5000"/>
    <n v="83.333333333333329"/>
    <n v="277"/>
    <n v="68"/>
    <n v="45.895000000000003"/>
    <x v="8"/>
    <n v="2"/>
    <x v="6"/>
    <x v="0"/>
    <x v="3"/>
  </r>
  <r>
    <s v="Dona Xepa"/>
    <n v="28269"/>
    <n v="28422"/>
    <n v="132"/>
    <x v="8"/>
    <n v="46.55"/>
    <n v="18"/>
    <n v="6600"/>
    <n v="110"/>
    <n v="253"/>
    <n v="73"/>
    <n v="45.895000000000003"/>
    <x v="8"/>
    <n v="2"/>
    <x v="6"/>
    <x v="0"/>
    <x v="3"/>
  </r>
  <r>
    <s v="Estúpido Cupido"/>
    <d v="1976-08-25T00:00:00"/>
    <d v="1977-02-28T00:00:00"/>
    <n v="161"/>
    <x v="9"/>
    <n v="53.44"/>
    <n v="19"/>
    <n v="8050"/>
    <n v="134.16666666666666"/>
    <n v="172"/>
    <n v="23"/>
    <n v="43.330000000000005"/>
    <x v="9"/>
    <n v="2"/>
    <x v="7"/>
    <x v="0"/>
    <x v="3"/>
  </r>
  <r>
    <s v="Sem Lenço, Sem Documento"/>
    <d v="1977-09-13T00:00:00"/>
    <d v="1978-03-04T00:00:00"/>
    <n v="149"/>
    <x v="9"/>
    <n v="48.96"/>
    <n v="19"/>
    <n v="7450"/>
    <n v="124.16666666666667"/>
    <n v="218"/>
    <n v="53"/>
    <n v="43.330000000000005"/>
    <x v="9"/>
    <n v="4"/>
    <x v="7"/>
    <x v="0"/>
    <x v="4"/>
  </r>
  <r>
    <s v="Bang Bang"/>
    <d v="2005-10-03T00:00:00"/>
    <d v="2006-04-21T00:00:00"/>
    <n v="173"/>
    <x v="9"/>
    <n v="27.59"/>
    <n v="19"/>
    <n v="8650"/>
    <n v="144.16666666666666"/>
    <n v="135"/>
    <n v="221"/>
    <n v="43.330000000000005"/>
    <x v="9"/>
    <n v="2"/>
    <x v="7"/>
    <x v="2"/>
    <x v="21"/>
  </r>
  <r>
    <s v="Eu Prometo"/>
    <d v="1983-09-19T00:00:00"/>
    <d v="1984-02-17T00:00:00"/>
    <n v="108"/>
    <x v="10"/>
    <n v="18.68"/>
    <n v="22"/>
    <n v="5400"/>
    <n v="90"/>
    <n v="272"/>
    <n v="277"/>
    <n v="41.804705882352941"/>
    <x v="10"/>
    <n v="2"/>
    <x v="8"/>
    <x v="3"/>
    <x v="0"/>
  </r>
  <r>
    <s v="Sangue e Areia"/>
    <d v="1967-12-18T00:00:00"/>
    <d v="1968-06-25T00:00:00"/>
    <n v="137"/>
    <x v="10"/>
    <n v="10.74"/>
    <n v="21"/>
    <n v="6850"/>
    <n v="114.16666666666667"/>
    <n v="240"/>
    <n v="293"/>
    <n v="41.804705882352941"/>
    <x v="10"/>
    <n v="3"/>
    <x v="8"/>
    <x v="3"/>
    <x v="36"/>
  </r>
  <r>
    <s v="Passo dos Ventos"/>
    <d v="1968-06-26T00:00:00"/>
    <d v="1969-01-14T00:00:00"/>
    <n v="145"/>
    <x v="10"/>
    <n v="11.56"/>
    <n v="21"/>
    <n v="7250"/>
    <n v="120.83333333333333"/>
    <n v="224"/>
    <n v="292"/>
    <n v="41.804705882352941"/>
    <x v="10"/>
    <n v="3"/>
    <x v="8"/>
    <x v="3"/>
    <x v="37"/>
  </r>
  <r>
    <s v="Rosa Rebelde"/>
    <d v="1969-03-17T00:00:00"/>
    <d v="1969-11-07T00:00:00"/>
    <n v="239"/>
    <x v="10"/>
    <n v="21.96"/>
    <n v="21"/>
    <n v="11950"/>
    <n v="199.16666666666666"/>
    <n v="7"/>
    <n v="263"/>
    <n v="41.804705882352941"/>
    <x v="10"/>
    <n v="2"/>
    <x v="8"/>
    <x v="2"/>
    <x v="37"/>
  </r>
  <r>
    <s v="Véu de Noiva"/>
    <d v="1969-11-10T00:00:00"/>
    <d v="1970-06-27T00:00:00"/>
    <n v="198"/>
    <x v="10"/>
    <n v="31.56"/>
    <n v="21"/>
    <n v="9900"/>
    <n v="165"/>
    <n v="63"/>
    <n v="184"/>
    <n v="41.804705882352941"/>
    <x v="10"/>
    <n v="3"/>
    <x v="8"/>
    <x v="1"/>
    <x v="38"/>
  </r>
  <r>
    <s v="Irmãos Coragem"/>
    <d v="1970-06-29T00:00:00"/>
    <d v="1971-06-14T00:00:00"/>
    <n v="301"/>
    <x v="10"/>
    <n v="48.2"/>
    <n v="21"/>
    <n v="15050"/>
    <n v="250.83333333333334"/>
    <n v="2"/>
    <n v="58"/>
    <n v="41.804705882352941"/>
    <x v="10"/>
    <n v="2"/>
    <x v="8"/>
    <x v="0"/>
    <x v="39"/>
  </r>
  <r>
    <s v="O Homem que Deve Morrer"/>
    <d v="1971-06-15T00:00:00"/>
    <d v="1972-04-10T00:00:00"/>
    <n v="258"/>
    <x v="10"/>
    <n v="43.95"/>
    <n v="21"/>
    <n v="12900"/>
    <n v="215"/>
    <n v="3"/>
    <n v="91"/>
    <n v="41.804705882352941"/>
    <x v="10"/>
    <n v="5"/>
    <x v="8"/>
    <x v="0"/>
    <x v="40"/>
  </r>
  <r>
    <s v="Selva de Pedra"/>
    <d v="1972-04-11T00:00:00"/>
    <d v="1973-01-22T00:00:00"/>
    <n v="246"/>
    <x v="10"/>
    <n v="48.68"/>
    <n v="21"/>
    <n v="12300"/>
    <n v="205"/>
    <n v="4"/>
    <n v="56"/>
    <n v="41.804705882352941"/>
    <x v="10"/>
    <n v="3"/>
    <x v="8"/>
    <x v="0"/>
    <x v="41"/>
  </r>
  <r>
    <s v="O Semideus"/>
    <d v="1973-08-22T00:00:00"/>
    <d v="1974-05-06T00:00:00"/>
    <n v="221"/>
    <x v="10"/>
    <n v="47.59"/>
    <n v="21"/>
    <n v="11050"/>
    <n v="184.16666666666666"/>
    <n v="15"/>
    <n v="63"/>
    <n v="41.804705882352941"/>
    <x v="10"/>
    <n v="2"/>
    <x v="8"/>
    <x v="0"/>
    <x v="13"/>
  </r>
  <r>
    <s v="Fogo sobre Terra"/>
    <d v="1974-05-08T00:00:00"/>
    <d v="1975-01-04T00:00:00"/>
    <n v="208"/>
    <x v="10"/>
    <n v="52.15"/>
    <n v="21"/>
    <n v="10400"/>
    <n v="173.33333333333334"/>
    <n v="43"/>
    <n v="33"/>
    <n v="41.804705882352941"/>
    <x v="10"/>
    <n v="3"/>
    <x v="8"/>
    <x v="0"/>
    <x v="12"/>
  </r>
  <r>
    <s v="Pecado Capital"/>
    <d v="1975-11-24T00:00:00"/>
    <d v="1976-06-04T00:00:00"/>
    <n v="167"/>
    <x v="10"/>
    <n v="55.57"/>
    <n v="21"/>
    <n v="8350"/>
    <n v="139.16666666666666"/>
    <n v="155"/>
    <n v="18"/>
    <n v="41.804705882352941"/>
    <x v="10"/>
    <n v="2"/>
    <x v="8"/>
    <x v="0"/>
    <x v="2"/>
  </r>
  <r>
    <s v="Duas Vidas"/>
    <d v="1976-12-13T00:00:00"/>
    <d v="1977-06-13T00:00:00"/>
    <n v="157"/>
    <x v="10"/>
    <n v="57.44"/>
    <n v="21"/>
    <n v="7850"/>
    <n v="130.83333333333334"/>
    <n v="193"/>
    <n v="13"/>
    <n v="41.804705882352941"/>
    <x v="10"/>
    <n v="2"/>
    <x v="8"/>
    <x v="0"/>
    <x v="3"/>
  </r>
  <r>
    <s v="O Astro"/>
    <d v="1977-12-06T00:00:00"/>
    <d v="1978-07-08T00:00:00"/>
    <n v="185"/>
    <x v="10"/>
    <n v="52.63"/>
    <n v="21"/>
    <n v="9250"/>
    <n v="154.16666666666666"/>
    <n v="79"/>
    <n v="30"/>
    <n v="41.804705882352941"/>
    <x v="10"/>
    <n v="2"/>
    <x v="8"/>
    <x v="0"/>
    <x v="4"/>
  </r>
  <r>
    <s v="Pai Herói"/>
    <d v="1979-01-29T00:00:00"/>
    <d v="1979-08-18T00:00:00"/>
    <n v="174"/>
    <x v="10"/>
    <n v="61.6"/>
    <n v="21"/>
    <n v="8700"/>
    <n v="145"/>
    <n v="130"/>
    <n v="4"/>
    <n v="41.804705882352941"/>
    <x v="10"/>
    <n v="2"/>
    <x v="8"/>
    <x v="0"/>
    <x v="23"/>
  </r>
  <r>
    <s v="Coração Alado"/>
    <d v="1980-08-11T00:00:00"/>
    <d v="1981-03-13T00:00:00"/>
    <n v="185"/>
    <x v="10"/>
    <n v="56.88"/>
    <n v="21"/>
    <n v="9250"/>
    <n v="154.16666666666666"/>
    <n v="79"/>
    <n v="15"/>
    <n v="41.804705882352941"/>
    <x v="10"/>
    <n v="2"/>
    <x v="8"/>
    <x v="0"/>
    <x v="6"/>
  </r>
  <r>
    <s v="Sétimo Sentido"/>
    <d v="1982-03-29T00:00:00"/>
    <d v="1982-10-08T00:00:00"/>
    <n v="167"/>
    <x v="10"/>
    <n v="45.96"/>
    <n v="21"/>
    <n v="8350"/>
    <n v="139.16666666666666"/>
    <n v="155"/>
    <n v="78"/>
    <n v="41.804705882352941"/>
    <x v="10"/>
    <n v="2"/>
    <x v="8"/>
    <x v="0"/>
    <x v="7"/>
  </r>
  <r>
    <s v="Bravo!"/>
    <d v="1975-06-16T00:00:00"/>
    <d v="1976-01-30T00:00:00"/>
    <n v="197"/>
    <x v="10"/>
    <n v="45.53"/>
    <n v="19"/>
    <n v="9850"/>
    <n v="164.16666666666666"/>
    <n v="64"/>
    <n v="80"/>
    <n v="41.804705882352941"/>
    <x v="10"/>
    <n v="1"/>
    <x v="8"/>
    <x v="0"/>
    <x v="2"/>
  </r>
  <r>
    <s v="Gina"/>
    <n v="28667"/>
    <n v="28770"/>
    <n v="89"/>
    <x v="11"/>
    <n v="41.4"/>
    <n v="18"/>
    <n v="4450"/>
    <n v="74.166666666666671"/>
    <n v="284"/>
    <n v="108"/>
    <n v="41.4"/>
    <x v="11"/>
    <n v="1"/>
    <x v="1"/>
    <x v="0"/>
    <x v="4"/>
  </r>
  <r>
    <s v="Baila Comigo"/>
    <d v="1981-03-16T00:00:00"/>
    <d v="1981-09-25T00:00:00"/>
    <n v="166"/>
    <x v="12"/>
    <n v="55.51"/>
    <n v="21"/>
    <n v="8300"/>
    <n v="138.33333333333334"/>
    <n v="168"/>
    <n v="19"/>
    <n v="41.18666666666666"/>
    <x v="12"/>
    <n v="2"/>
    <x v="0"/>
    <x v="0"/>
    <x v="6"/>
  </r>
  <r>
    <s v="Sol de Verão"/>
    <d v="1982-10-11T00:00:00"/>
    <d v="1983-03-18T00:00:00"/>
    <n v="137"/>
    <x v="12"/>
    <n v="44.8"/>
    <n v="21"/>
    <n v="6850"/>
    <n v="114.16666666666667"/>
    <n v="240"/>
    <n v="84"/>
    <n v="41.18666666666666"/>
    <x v="12"/>
    <n v="3"/>
    <x v="0"/>
    <x v="0"/>
    <x v="17"/>
  </r>
  <r>
    <s v="Por Amor"/>
    <d v="1997-10-13T00:00:00"/>
    <d v="1998-05-22T00:00:00"/>
    <n v="191"/>
    <x v="12"/>
    <n v="42.52"/>
    <n v="21"/>
    <n v="9550"/>
    <n v="159.16666666666666"/>
    <n v="73"/>
    <n v="106"/>
    <n v="41.18666666666666"/>
    <x v="12"/>
    <n v="2"/>
    <x v="0"/>
    <x v="0"/>
    <x v="14"/>
  </r>
  <r>
    <s v="Laços de Família"/>
    <d v="2000-06-05T00:00:00"/>
    <d v="2001-02-02T00:00:00"/>
    <n v="209"/>
    <x v="12"/>
    <n v="44.9"/>
    <n v="21"/>
    <n v="10450"/>
    <n v="174.16666666666666"/>
    <n v="31"/>
    <n v="83"/>
    <n v="41.18666666666666"/>
    <x v="12"/>
    <n v="3"/>
    <x v="0"/>
    <x v="0"/>
    <x v="28"/>
  </r>
  <r>
    <s v="Mulheres Apaixonadas"/>
    <d v="2003-02-17T00:00:00"/>
    <d v="2003-10-10T00:00:00"/>
    <n v="203"/>
    <x v="12"/>
    <n v="46.5"/>
    <n v="21"/>
    <n v="10150"/>
    <n v="169.16666666666666"/>
    <n v="48"/>
    <n v="75"/>
    <n v="41.18666666666666"/>
    <x v="12"/>
    <n v="2"/>
    <x v="0"/>
    <x v="0"/>
    <x v="42"/>
  </r>
  <r>
    <s v="Páginas da Vida"/>
    <d v="2006-07-10T00:00:00"/>
    <d v="2007-03-02T00:00:00"/>
    <n v="203"/>
    <x v="12"/>
    <n v="47.08"/>
    <n v="21"/>
    <n v="10150"/>
    <n v="169.16666666666666"/>
    <n v="48"/>
    <n v="66"/>
    <n v="41.18666666666666"/>
    <x v="12"/>
    <n v="3"/>
    <x v="0"/>
    <x v="0"/>
    <x v="35"/>
  </r>
  <r>
    <s v="Viver a Vida"/>
    <d v="2009-09-14T00:00:00"/>
    <d v="2010-05-14T00:00:00"/>
    <n v="209"/>
    <x v="12"/>
    <n v="35.65"/>
    <n v="21"/>
    <n v="10450"/>
    <n v="174.16666666666666"/>
    <n v="31"/>
    <n v="152"/>
    <n v="41.18666666666666"/>
    <x v="12"/>
    <n v="3"/>
    <x v="0"/>
    <x v="1"/>
    <x v="43"/>
  </r>
  <r>
    <s v="Em Família"/>
    <d v="2014-02-03T00:00:00"/>
    <d v="2014-07-18T00:00:00"/>
    <n v="143"/>
    <x v="12"/>
    <n v="29.65"/>
    <n v="21"/>
    <n v="7150"/>
    <n v="119.16666666666667"/>
    <n v="225"/>
    <n v="202"/>
    <n v="41.18666666666666"/>
    <x v="12"/>
    <n v="2"/>
    <x v="0"/>
    <x v="2"/>
    <x v="44"/>
  </r>
  <r>
    <s v="Maria, Maria"/>
    <n v="28520"/>
    <n v="28665"/>
    <n v="125"/>
    <x v="12"/>
    <n v="40.98"/>
    <n v="18"/>
    <n v="6250"/>
    <n v="104.16666666666667"/>
    <n v="259"/>
    <n v="110"/>
    <n v="41.18666666666666"/>
    <x v="12"/>
    <n v="2"/>
    <x v="0"/>
    <x v="0"/>
    <x v="4"/>
  </r>
  <r>
    <s v="A Sucessora"/>
    <s v="9/10/1978"/>
    <n v="28917"/>
    <n v="125"/>
    <x v="12"/>
    <n v="38.729999999999997"/>
    <n v="18"/>
    <n v="6250"/>
    <n v="104.16666666666667"/>
    <n v="259"/>
    <n v="125"/>
    <n v="41.18666666666666"/>
    <x v="12"/>
    <n v="2"/>
    <x v="0"/>
    <x v="1"/>
    <x v="23"/>
  </r>
  <r>
    <s v="Felicidade"/>
    <s v="7/10/1991"/>
    <n v="33754"/>
    <n v="203"/>
    <x v="12"/>
    <n v="33.72"/>
    <n v="18"/>
    <n v="10150"/>
    <n v="169.16666666666666"/>
    <n v="48"/>
    <n v="166"/>
    <n v="41.18666666666666"/>
    <x v="12"/>
    <n v="1"/>
    <x v="0"/>
    <x v="1"/>
    <x v="26"/>
  </r>
  <r>
    <s v="História de Amor"/>
    <n v="34883"/>
    <n v="35125"/>
    <n v="209"/>
    <x v="12"/>
    <n v="34.200000000000003"/>
    <n v="18"/>
    <n v="10450"/>
    <n v="174.16666666666666"/>
    <n v="31"/>
    <n v="163"/>
    <n v="41.18666666666666"/>
    <x v="12"/>
    <n v="3"/>
    <x v="0"/>
    <x v="1"/>
    <x v="45"/>
  </r>
  <r>
    <s v="De Corpo e Alma"/>
    <d v="1992-08-03T00:00:00"/>
    <d v="1993-03-05T00:00:00"/>
    <n v="185"/>
    <x v="13"/>
    <n v="52.72"/>
    <n v="21"/>
    <n v="9250"/>
    <n v="154.16666666666666"/>
    <n v="79"/>
    <n v="27"/>
    <n v="40.86666666666666"/>
    <x v="13"/>
    <n v="4"/>
    <x v="9"/>
    <x v="0"/>
    <x v="11"/>
  </r>
  <r>
    <s v="Explode Coração"/>
    <d v="1995-11-06T00:00:00"/>
    <d v="1996-05-03T00:00:00"/>
    <n v="155"/>
    <x v="13"/>
    <n v="47.37"/>
    <n v="21"/>
    <n v="7750"/>
    <n v="129.16666666666666"/>
    <n v="196"/>
    <n v="65"/>
    <n v="40.86666666666666"/>
    <x v="13"/>
    <n v="2"/>
    <x v="9"/>
    <x v="0"/>
    <x v="45"/>
  </r>
  <r>
    <s v="O Clone"/>
    <d v="2001-10-01T00:00:00"/>
    <d v="2002-06-14T00:00:00"/>
    <n v="221"/>
    <x v="13"/>
    <n v="46.78"/>
    <n v="21"/>
    <n v="11050"/>
    <n v="184.16666666666666"/>
    <n v="15"/>
    <n v="72"/>
    <n v="40.86666666666666"/>
    <x v="13"/>
    <n v="2"/>
    <x v="9"/>
    <x v="0"/>
    <x v="25"/>
  </r>
  <r>
    <s v="América"/>
    <d v="2005-03-14T00:00:00"/>
    <d v="2005-11-04T00:00:00"/>
    <n v="203"/>
    <x v="13"/>
    <n v="49.21"/>
    <n v="21"/>
    <n v="10150"/>
    <n v="169.16666666666666"/>
    <n v="48"/>
    <n v="50"/>
    <n v="40.86666666666666"/>
    <x v="13"/>
    <n v="1"/>
    <x v="9"/>
    <x v="0"/>
    <x v="29"/>
  </r>
  <r>
    <s v="Caminho das Índias"/>
    <d v="2009-01-19T00:00:00"/>
    <d v="2009-09-11T00:00:00"/>
    <n v="203"/>
    <x v="13"/>
    <n v="38.590000000000003"/>
    <n v="21"/>
    <n v="10150"/>
    <n v="169.16666666666666"/>
    <n v="48"/>
    <n v="128"/>
    <n v="40.86666666666666"/>
    <x v="13"/>
    <n v="3"/>
    <x v="9"/>
    <x v="1"/>
    <x v="46"/>
  </r>
  <r>
    <s v="Salve Jorge"/>
    <d v="2012-10-22T00:00:00"/>
    <d v="2013-05-17T00:00:00"/>
    <n v="179"/>
    <x v="13"/>
    <n v="33.97"/>
    <n v="21"/>
    <n v="8950"/>
    <n v="149.16666666666666"/>
    <n v="105"/>
    <n v="165"/>
    <n v="40.86666666666666"/>
    <x v="13"/>
    <n v="2"/>
    <x v="9"/>
    <x v="1"/>
    <x v="47"/>
  </r>
  <r>
    <s v="A Força do Querer"/>
    <d v="2017-04-03T00:00:00"/>
    <d v="2017-10-20T00:00:00"/>
    <n v="172"/>
    <x v="13"/>
    <n v="35.659999999999997"/>
    <n v="21"/>
    <n v="8600"/>
    <n v="143.33333333333334"/>
    <n v="146"/>
    <n v="151"/>
    <n v="40.86666666666666"/>
    <x v="13"/>
    <n v="4"/>
    <x v="9"/>
    <x v="1"/>
    <x v="48"/>
  </r>
  <r>
    <s v="Barriga de Aluguel"/>
    <n v="33105"/>
    <n v="33389"/>
    <n v="243"/>
    <x v="13"/>
    <n v="36.71"/>
    <n v="18"/>
    <n v="12150"/>
    <n v="202.5"/>
    <n v="5"/>
    <n v="140"/>
    <n v="40.86666666666666"/>
    <x v="13"/>
    <n v="3"/>
    <x v="9"/>
    <x v="1"/>
    <x v="1"/>
  </r>
  <r>
    <s v="Pecado Capital"/>
    <s v="5/10/1998"/>
    <n v="36287"/>
    <n v="185"/>
    <x v="13"/>
    <n v="26.79"/>
    <n v="18"/>
    <n v="9250"/>
    <n v="154.16666666666666"/>
    <n v="79"/>
    <n v="230"/>
    <n v="40.86666666666666"/>
    <x v="13"/>
    <n v="2"/>
    <x v="9"/>
    <x v="2"/>
    <x v="20"/>
  </r>
  <r>
    <s v="Vereda Tropical"/>
    <d v="1984-07-23T00:00:00"/>
    <d v="1985-02-01T00:00:00"/>
    <n v="167"/>
    <x v="14"/>
    <n v="50.46"/>
    <n v="19"/>
    <n v="8350"/>
    <n v="139.16666666666666"/>
    <n v="155"/>
    <n v="43"/>
    <n v="40.316249999999997"/>
    <x v="14"/>
    <n v="2"/>
    <x v="10"/>
    <x v="0"/>
    <x v="18"/>
  </r>
  <r>
    <s v="Bebê a Bordo"/>
    <d v="1988-06-13T00:00:00"/>
    <d v="1989-02-10T00:00:00"/>
    <n v="209"/>
    <x v="14"/>
    <n v="50.3"/>
    <n v="19"/>
    <n v="10450"/>
    <n v="174.16666666666666"/>
    <n v="31"/>
    <n v="47"/>
    <n v="40.316249999999997"/>
    <x v="14"/>
    <n v="3"/>
    <x v="10"/>
    <x v="0"/>
    <x v="10"/>
  </r>
  <r>
    <s v="Perigosas Peruas"/>
    <d v="1992-02-10T00:00:00"/>
    <d v="1992-08-28T00:00:00"/>
    <n v="173"/>
    <x v="14"/>
    <n v="40.880000000000003"/>
    <n v="19"/>
    <n v="8650"/>
    <n v="144.16666666666666"/>
    <n v="135"/>
    <n v="112"/>
    <n v="40.316249999999997"/>
    <x v="14"/>
    <n v="2"/>
    <x v="10"/>
    <x v="0"/>
    <x v="26"/>
  </r>
  <r>
    <s v="Quatro por Quatro"/>
    <d v="1994-10-24T00:00:00"/>
    <d v="1995-07-21T00:00:00"/>
    <n v="233"/>
    <x v="14"/>
    <n v="42.56"/>
    <n v="19"/>
    <n v="11650"/>
    <n v="194.16666666666666"/>
    <n v="8"/>
    <n v="103"/>
    <n v="40.316249999999997"/>
    <x v="14"/>
    <n v="3"/>
    <x v="10"/>
    <x v="0"/>
    <x v="19"/>
  </r>
  <r>
    <s v="Vira Lata"/>
    <d v="1996-04-01T00:00:00"/>
    <d v="1996-09-27T00:00:00"/>
    <n v="152"/>
    <x v="14"/>
    <n v="36.04"/>
    <n v="19"/>
    <n v="7600"/>
    <n v="126.66666666666667"/>
    <n v="215"/>
    <n v="147"/>
    <n v="40.316249999999997"/>
    <x v="14"/>
    <n v="2"/>
    <x v="10"/>
    <x v="1"/>
    <x v="45"/>
  </r>
  <r>
    <s v="Uga-Uga"/>
    <d v="2000-05-08T00:00:00"/>
    <d v="2001-01-19T00:00:00"/>
    <n v="221"/>
    <x v="14"/>
    <n v="37.840000000000003"/>
    <n v="19"/>
    <n v="11050"/>
    <n v="184.16666666666666"/>
    <n v="15"/>
    <n v="138"/>
    <n v="40.316249999999997"/>
    <x v="14"/>
    <n v="1"/>
    <x v="10"/>
    <x v="1"/>
    <x v="28"/>
  </r>
  <r>
    <s v="Kubanacan"/>
    <d v="2003-05-05T00:00:00"/>
    <d v="2004-01-23T00:00:00"/>
    <n v="227"/>
    <x v="14"/>
    <n v="34.67"/>
    <n v="19"/>
    <n v="11350"/>
    <n v="189.16666666666666"/>
    <n v="10"/>
    <n v="161"/>
    <n v="40.316249999999997"/>
    <x v="14"/>
    <n v="1"/>
    <x v="10"/>
    <x v="1"/>
    <x v="34"/>
  </r>
  <r>
    <s v="Pé na Jaca"/>
    <d v="2006-11-20T00:00:00"/>
    <d v="2007-06-15T00:00:00"/>
    <n v="179"/>
    <x v="14"/>
    <n v="29.78"/>
    <n v="19"/>
    <n v="8950"/>
    <n v="149.16666666666666"/>
    <n v="105"/>
    <n v="201"/>
    <n v="40.316249999999997"/>
    <x v="14"/>
    <n v="3"/>
    <x v="10"/>
    <x v="2"/>
    <x v="35"/>
  </r>
  <r>
    <s v="Cuca Legal"/>
    <d v="1975-01-27T00:00:00"/>
    <d v="1975-06-13T00:00:00"/>
    <n v="119"/>
    <x v="15"/>
    <n v="44.03"/>
    <n v="19"/>
    <n v="5950"/>
    <n v="99.166666666666671"/>
    <n v="265"/>
    <n v="90"/>
    <n v="39.905000000000001"/>
    <x v="15"/>
    <n v="2"/>
    <x v="3"/>
    <x v="0"/>
    <x v="12"/>
  </r>
  <r>
    <s v="A Moreninha"/>
    <s v="20/10/1975"/>
    <n v="27796"/>
    <n v="79"/>
    <x v="15"/>
    <n v="35.78"/>
    <n v="18"/>
    <n v="3950"/>
    <n v="65.833333333333329"/>
    <n v="291"/>
    <n v="149"/>
    <n v="39.905000000000001"/>
    <x v="15"/>
    <n v="2"/>
    <x v="3"/>
    <x v="1"/>
    <x v="2"/>
  </r>
  <r>
    <s v="O Amor é Nosso!"/>
    <d v="1981-04-27T00:00:00"/>
    <d v="1981-10-23T00:00:00"/>
    <n v="155"/>
    <x v="16"/>
    <n v="39.26"/>
    <n v="19"/>
    <n v="7750"/>
    <n v="129.16666666666666"/>
    <n v="196"/>
    <n v="119"/>
    <n v="39.26"/>
    <x v="16"/>
    <n v="4"/>
    <x v="1"/>
    <x v="1"/>
    <x v="6"/>
  </r>
  <r>
    <s v="Vejo a Lua no Céu"/>
    <n v="27799"/>
    <n v="27936"/>
    <n v="119"/>
    <x v="17"/>
    <n v="39.03"/>
    <n v="18"/>
    <n v="5950"/>
    <n v="99.166666666666671"/>
    <n v="265"/>
    <n v="122"/>
    <n v="39.03"/>
    <x v="17"/>
    <n v="5"/>
    <x v="1"/>
    <x v="1"/>
    <x v="2"/>
  </r>
  <r>
    <s v="Sinhazinha Flô"/>
    <s v="25/10/1977"/>
    <n v="28518"/>
    <n v="82"/>
    <x v="18"/>
    <n v="38.520000000000003"/>
    <n v="18"/>
    <n v="4100"/>
    <n v="68.333333333333329"/>
    <n v="289"/>
    <n v="131"/>
    <n v="38.520000000000003"/>
    <x v="18"/>
    <n v="2"/>
    <x v="1"/>
    <x v="1"/>
    <x v="4"/>
  </r>
  <r>
    <s v="Pigmalião 70"/>
    <d v="1970-03-02T00:00:00"/>
    <d v="1970-10-24T00:00:00"/>
    <n v="204"/>
    <x v="19"/>
    <n v="26.33"/>
    <n v="19"/>
    <n v="10200"/>
    <n v="170"/>
    <n v="46"/>
    <n v="231"/>
    <n v="38.169999999999995"/>
    <x v="19"/>
    <n v="2"/>
    <x v="7"/>
    <x v="2"/>
    <x v="38"/>
  </r>
  <r>
    <s v="Minha Doce Namorada"/>
    <d v="1971-04-19T00:00:00"/>
    <d v="1972-01-25T00:00:00"/>
    <n v="242"/>
    <x v="19"/>
    <n v="43.66"/>
    <n v="19"/>
    <n v="12100"/>
    <n v="201.66666666666666"/>
    <n v="6"/>
    <n v="95"/>
    <n v="38.169999999999995"/>
    <x v="19"/>
    <n v="3"/>
    <x v="7"/>
    <x v="0"/>
    <x v="40"/>
  </r>
  <r>
    <s v="Uma Rosa com Amor"/>
    <d v="1972-10-17T00:00:00"/>
    <d v="1973-07-02T00:00:00"/>
    <n v="222"/>
    <x v="19"/>
    <n v="44.52"/>
    <n v="19"/>
    <n v="11100"/>
    <n v="185"/>
    <n v="14"/>
    <n v="87"/>
    <n v="38.169999999999995"/>
    <x v="19"/>
    <n v="4"/>
    <x v="7"/>
    <x v="0"/>
    <x v="41"/>
  </r>
  <r>
    <s v="Renascer"/>
    <d v="1993-03-08T00:00:00"/>
    <d v="1993-11-13T00:00:00"/>
    <n v="216"/>
    <x v="20"/>
    <n v="60.89"/>
    <n v="21"/>
    <n v="10800"/>
    <n v="180"/>
    <n v="23"/>
    <n v="7"/>
    <n v="37.435882352941178"/>
    <x v="20"/>
    <n v="1"/>
    <x v="8"/>
    <x v="0"/>
    <x v="11"/>
  </r>
  <r>
    <s v="O Rei do Gado"/>
    <d v="1996-06-17T00:00:00"/>
    <d v="1997-02-14T00:00:00"/>
    <n v="209"/>
    <x v="20"/>
    <n v="51.81"/>
    <n v="21"/>
    <n v="10450"/>
    <n v="174.16666666666666"/>
    <n v="31"/>
    <n v="37"/>
    <n v="37.435882352941178"/>
    <x v="20"/>
    <n v="4"/>
    <x v="8"/>
    <x v="0"/>
    <x v="27"/>
  </r>
  <r>
    <s v="Terra Nostra"/>
    <d v="1999-09-20T00:00:00"/>
    <d v="2000-06-02T00:00:00"/>
    <n v="221"/>
    <x v="20"/>
    <n v="43.72"/>
    <n v="21"/>
    <n v="11050"/>
    <n v="184.16666666666666"/>
    <n v="15"/>
    <n v="94"/>
    <n v="37.435882352941178"/>
    <x v="20"/>
    <n v="2"/>
    <x v="8"/>
    <x v="0"/>
    <x v="49"/>
  </r>
  <r>
    <s v="Esperança"/>
    <d v="2002-06-17T00:00:00"/>
    <d v="2003-02-14T00:00:00"/>
    <n v="209"/>
    <x v="20"/>
    <n v="37.950000000000003"/>
    <n v="21"/>
    <n v="10450"/>
    <n v="174.16666666666666"/>
    <n v="31"/>
    <n v="137"/>
    <n v="37.435882352941178"/>
    <x v="20"/>
    <n v="1"/>
    <x v="8"/>
    <x v="1"/>
    <x v="42"/>
  </r>
  <r>
    <s v="Velho Chico"/>
    <d v="2016-03-14T00:00:00"/>
    <d v="2016-09-30T00:00:00"/>
    <n v="172"/>
    <x v="20"/>
    <n v="29.05"/>
    <n v="21"/>
    <n v="8600"/>
    <n v="143.33333333333334"/>
    <n v="146"/>
    <n v="206"/>
    <n v="37.435882352941178"/>
    <x v="20"/>
    <n v="2"/>
    <x v="8"/>
    <x v="2"/>
    <x v="50"/>
  </r>
  <r>
    <s v="Meu Pedacinho de Chão"/>
    <n v="26161"/>
    <n v="26425"/>
    <n v="185"/>
    <x v="20"/>
    <n v="25.38"/>
    <n v="18"/>
    <n v="9250"/>
    <n v="154.16666666666666"/>
    <n v="79"/>
    <n v="241"/>
    <n v="37.435882352941178"/>
    <x v="20"/>
    <n v="4"/>
    <x v="8"/>
    <x v="2"/>
    <x v="40"/>
  </r>
  <r>
    <s v="O Feijão e o Sonho"/>
    <n v="27939"/>
    <n v="28042"/>
    <n v="87"/>
    <x v="20"/>
    <n v="43.48"/>
    <n v="18"/>
    <n v="4350"/>
    <n v="72.5"/>
    <n v="287"/>
    <n v="97"/>
    <n v="37.435882352941178"/>
    <x v="20"/>
    <n v="5"/>
    <x v="8"/>
    <x v="0"/>
    <x v="2"/>
  </r>
  <r>
    <s v="À Sombra dos Laranjais"/>
    <n v="28163"/>
    <n v="28268"/>
    <n v="91"/>
    <x v="20"/>
    <n v="38.56"/>
    <n v="18"/>
    <n v="4550"/>
    <n v="75.833333333333329"/>
    <n v="279"/>
    <n v="129"/>
    <n v="37.435882352941178"/>
    <x v="20"/>
    <n v="4"/>
    <x v="8"/>
    <x v="1"/>
    <x v="3"/>
  </r>
  <r>
    <s v="Cabocla"/>
    <n v="29010"/>
    <n v="29203"/>
    <n v="167"/>
    <x v="20"/>
    <n v="41.64"/>
    <n v="18"/>
    <n v="8350"/>
    <n v="139.16666666666666"/>
    <n v="155"/>
    <n v="107"/>
    <n v="37.435882352941178"/>
    <x v="20"/>
    <n v="1"/>
    <x v="8"/>
    <x v="0"/>
    <x v="23"/>
  </r>
  <r>
    <s v="Paraíso"/>
    <n v="30186"/>
    <n v="30401"/>
    <n v="185"/>
    <x v="20"/>
    <n v="37.5"/>
    <n v="18"/>
    <n v="9250"/>
    <n v="154.16666666666666"/>
    <n v="79"/>
    <n v="139"/>
    <n v="37.435882352941178"/>
    <x v="20"/>
    <n v="1"/>
    <x v="8"/>
    <x v="1"/>
    <x v="17"/>
  </r>
  <r>
    <s v="Voltei pra Você"/>
    <s v="10/10/1983"/>
    <n v="30757"/>
    <n v="137"/>
    <x v="20"/>
    <n v="36.380000000000003"/>
    <n v="18"/>
    <n v="6850"/>
    <n v="114.16666666666667"/>
    <n v="240"/>
    <n v="143"/>
    <n v="37.435882352941178"/>
    <x v="20"/>
    <n v="3"/>
    <x v="8"/>
    <x v="1"/>
    <x v="0"/>
  </r>
  <r>
    <s v="Sinhá Moça"/>
    <n v="31530"/>
    <n v="31731"/>
    <n v="172"/>
    <x v="20"/>
    <n v="43.1"/>
    <n v="18"/>
    <n v="8600"/>
    <n v="143.33333333333334"/>
    <n v="146"/>
    <n v="100"/>
    <n v="37.435882352941178"/>
    <x v="20"/>
    <n v="2"/>
    <x v="8"/>
    <x v="0"/>
    <x v="8"/>
  </r>
  <r>
    <s v="Vida Nova"/>
    <n v="32407"/>
    <n v="32634"/>
    <n v="143"/>
    <x v="20"/>
    <n v="36.11"/>
    <n v="18"/>
    <n v="7150"/>
    <n v="119.16666666666667"/>
    <n v="225"/>
    <n v="144"/>
    <n v="37.435882352941178"/>
    <x v="20"/>
    <n v="2"/>
    <x v="8"/>
    <x v="1"/>
    <x v="10"/>
  </r>
  <r>
    <s v="Cabocla (Remake)"/>
    <n v="38117"/>
    <n v="38310"/>
    <n v="167"/>
    <x v="20"/>
    <n v="34.15"/>
    <n v="18"/>
    <n v="8350"/>
    <n v="139.16666666666666"/>
    <n v="155"/>
    <n v="164"/>
    <n v="37.435882352941178"/>
    <x v="20"/>
    <n v="2"/>
    <x v="8"/>
    <x v="1"/>
    <x v="34"/>
  </r>
  <r>
    <s v="Sinhá Moça (Remake)"/>
    <n v="38789"/>
    <n v="39003"/>
    <n v="185"/>
    <x v="20"/>
    <n v="33.380000000000003"/>
    <n v="18"/>
    <n v="9250"/>
    <n v="154.16666666666666"/>
    <n v="79"/>
    <n v="169"/>
    <n v="37.435882352941178"/>
    <x v="20"/>
    <n v="3"/>
    <x v="8"/>
    <x v="1"/>
    <x v="21"/>
  </r>
  <r>
    <s v="Paraíso (Remake)"/>
    <n v="39888"/>
    <n v="40088"/>
    <n v="173"/>
    <x v="20"/>
    <n v="25.52"/>
    <n v="18"/>
    <n v="8650"/>
    <n v="144.16666666666666"/>
    <n v="135"/>
    <n v="239"/>
    <n v="37.435882352941178"/>
    <x v="20"/>
    <n v="2"/>
    <x v="8"/>
    <x v="2"/>
    <x v="46"/>
  </r>
  <r>
    <s v="Meu Pedacinho de Chão (Remake)"/>
    <n v="41736"/>
    <n v="41852"/>
    <n v="96"/>
    <x v="20"/>
    <n v="17.79"/>
    <n v="18"/>
    <n v="4800"/>
    <n v="80"/>
    <n v="278"/>
    <n v="282"/>
    <n v="37.435882352941178"/>
    <x v="20"/>
    <n v="5"/>
    <x v="8"/>
    <x v="3"/>
    <x v="44"/>
  </r>
  <r>
    <s v="A Favorita"/>
    <d v="2008-06-02T00:00:00"/>
    <d v="2009-01-16T00:00:00"/>
    <n v="197"/>
    <x v="21"/>
    <n v="39.43"/>
    <n v="21"/>
    <n v="9850"/>
    <n v="164.16666666666666"/>
    <n v="64"/>
    <n v="118"/>
    <n v="36.811666666666675"/>
    <x v="21"/>
    <n v="2"/>
    <x v="11"/>
    <x v="1"/>
    <x v="46"/>
  </r>
  <r>
    <s v="Avenida Brasil"/>
    <d v="2012-03-26T00:00:00"/>
    <d v="2012-10-19T00:00:00"/>
    <n v="179"/>
    <x v="21"/>
    <n v="38.71"/>
    <n v="21"/>
    <n v="8950"/>
    <n v="149.16666666666666"/>
    <n v="105"/>
    <n v="126"/>
    <n v="36.811666666666675"/>
    <x v="21"/>
    <n v="2"/>
    <x v="11"/>
    <x v="1"/>
    <x v="31"/>
  </r>
  <r>
    <s v="A Regra do Jogo"/>
    <d v="2015-08-31T00:00:00"/>
    <d v="2016-03-11T00:00:00"/>
    <n v="167"/>
    <x v="21"/>
    <n v="28.54"/>
    <n v="21"/>
    <n v="8350"/>
    <n v="139.16666666666666"/>
    <n v="155"/>
    <n v="210"/>
    <n v="36.811666666666675"/>
    <x v="21"/>
    <n v="4"/>
    <x v="11"/>
    <x v="2"/>
    <x v="50"/>
  </r>
  <r>
    <s v="Segundo Sol"/>
    <d v="2018-05-14T00:00:00"/>
    <d v="2018-11-09T00:00:00"/>
    <n v="155"/>
    <x v="21"/>
    <n v="33.36"/>
    <n v="21"/>
    <n v="7750"/>
    <n v="129.16666666666666"/>
    <n v="196"/>
    <n v="170"/>
    <n v="36.811666666666675"/>
    <x v="21"/>
    <n v="2"/>
    <x v="11"/>
    <x v="1"/>
    <x v="51"/>
  </r>
  <r>
    <s v="Da Cor do Pecado"/>
    <d v="2004-01-26T00:00:00"/>
    <d v="2004-08-27T00:00:00"/>
    <n v="185"/>
    <x v="21"/>
    <n v="42.55"/>
    <n v="19"/>
    <n v="9250"/>
    <n v="154.16666666666666"/>
    <n v="79"/>
    <n v="104"/>
    <n v="36.811666666666675"/>
    <x v="21"/>
    <n v="4"/>
    <x v="11"/>
    <x v="0"/>
    <x v="34"/>
  </r>
  <r>
    <s v="Cobras &amp; Lagartos"/>
    <d v="2006-04-24T00:00:00"/>
    <d v="2006-11-17T00:00:00"/>
    <n v="179"/>
    <x v="21"/>
    <n v="38.28"/>
    <n v="19"/>
    <n v="8950"/>
    <n v="149.16666666666666"/>
    <n v="105"/>
    <n v="133"/>
    <n v="36.811666666666675"/>
    <x v="21"/>
    <n v="3"/>
    <x v="11"/>
    <x v="1"/>
    <x v="21"/>
  </r>
  <r>
    <s v="Olhai os Lírios do Campo"/>
    <n v="29241"/>
    <n v="29365"/>
    <n v="114"/>
    <x v="22"/>
    <n v="36"/>
    <n v="18"/>
    <n v="5700"/>
    <n v="95"/>
    <n v="269"/>
    <n v="148"/>
    <n v="36"/>
    <x v="22"/>
    <n v="5"/>
    <x v="1"/>
    <x v="1"/>
    <x v="5"/>
  </r>
  <r>
    <s v="O Noviço"/>
    <n v="27547"/>
    <n v="27572"/>
    <n v="20"/>
    <x v="23"/>
    <n v="35.65"/>
    <n v="18"/>
    <n v="1000"/>
    <n v="16.666666666666668"/>
    <n v="307"/>
    <n v="152"/>
    <n v="35.65"/>
    <x v="23"/>
    <n v="2"/>
    <x v="1"/>
    <x v="1"/>
    <x v="12"/>
  </r>
  <r>
    <s v="Memórias de Amor"/>
    <n v="28919"/>
    <n v="29008"/>
    <n v="79"/>
    <x v="24"/>
    <n v="36.090000000000003"/>
    <n v="18"/>
    <n v="3950"/>
    <n v="65.833333333333329"/>
    <n v="291"/>
    <n v="145"/>
    <n v="35.545000000000002"/>
    <x v="24"/>
    <n v="3"/>
    <x v="3"/>
    <x v="1"/>
    <x v="23"/>
  </r>
  <r>
    <s v="Marina"/>
    <n v="29367"/>
    <n v="29533"/>
    <n v="137"/>
    <x v="24"/>
    <n v="35"/>
    <n v="18"/>
    <n v="6850"/>
    <n v="114.16666666666667"/>
    <n v="240"/>
    <n v="158"/>
    <n v="35.545000000000002"/>
    <x v="24"/>
    <n v="1"/>
    <x v="3"/>
    <x v="1"/>
    <x v="5"/>
  </r>
  <r>
    <s v="Cavalo de Aço"/>
    <d v="1973-01-23T00:00:00"/>
    <d v="1973-08-20T00:00:00"/>
    <n v="180"/>
    <x v="25"/>
    <n v="50.5"/>
    <n v="21"/>
    <n v="9000"/>
    <n v="150"/>
    <n v="104"/>
    <n v="42"/>
    <n v="34.877499999999991"/>
    <x v="25"/>
    <n v="3"/>
    <x v="12"/>
    <x v="0"/>
    <x v="41"/>
  </r>
  <r>
    <s v="A Próxima Atração"/>
    <d v="1970-10-26T00:00:00"/>
    <d v="1971-04-17T00:00:00"/>
    <n v="150"/>
    <x v="25"/>
    <n v="31.88"/>
    <n v="19"/>
    <n v="7500"/>
    <n v="125"/>
    <n v="216"/>
    <n v="181"/>
    <n v="34.877499999999991"/>
    <x v="25"/>
    <n v="3"/>
    <x v="12"/>
    <x v="1"/>
    <x v="39"/>
  </r>
  <r>
    <s v="O Primeiro Amor"/>
    <d v="1972-01-26T00:00:00"/>
    <d v="1972-10-16T00:00:00"/>
    <n v="227"/>
    <x v="25"/>
    <n v="44.98"/>
    <n v="19"/>
    <n v="11350"/>
    <n v="189.16666666666666"/>
    <n v="10"/>
    <n v="82"/>
    <n v="34.877499999999991"/>
    <x v="25"/>
    <n v="3"/>
    <x v="12"/>
    <x v="0"/>
    <x v="40"/>
  </r>
  <r>
    <s v="Supermanoela"/>
    <d v="1974-01-21T00:00:00"/>
    <d v="1974-07-02T00:00:00"/>
    <n v="140"/>
    <x v="25"/>
    <n v="44.6"/>
    <n v="19"/>
    <n v="7000"/>
    <n v="116.66666666666667"/>
    <n v="237"/>
    <n v="86"/>
    <n v="34.877499999999991"/>
    <x v="25"/>
    <n v="1"/>
    <x v="12"/>
    <x v="0"/>
    <x v="13"/>
  </r>
  <r>
    <s v="Top Model"/>
    <d v="1989-09-18T00:00:00"/>
    <d v="1990-05-04T00:00:00"/>
    <n v="197"/>
    <x v="25"/>
    <n v="53.43"/>
    <n v="19"/>
    <n v="9850"/>
    <n v="164.16666666666666"/>
    <n v="64"/>
    <n v="25"/>
    <n v="34.877499999999991"/>
    <x v="25"/>
    <n v="2"/>
    <x v="12"/>
    <x v="0"/>
    <x v="15"/>
  </r>
  <r>
    <s v="Vila Madalena"/>
    <d v="1999-11-08T00:00:00"/>
    <d v="2000-05-05T00:00:00"/>
    <n v="155"/>
    <x v="25"/>
    <n v="31.62"/>
    <n v="19"/>
    <n v="7750"/>
    <n v="129.16666666666666"/>
    <n v="196"/>
    <n v="183"/>
    <n v="34.877499999999991"/>
    <x v="25"/>
    <n v="2"/>
    <x v="12"/>
    <x v="1"/>
    <x v="49"/>
  </r>
  <r>
    <s v="As Três Marias"/>
    <n v="29474"/>
    <n v="29722"/>
    <n v="161"/>
    <x v="25"/>
    <n v="27.73"/>
    <n v="18"/>
    <n v="8050"/>
    <n v="134.16666666666666"/>
    <n v="172"/>
    <n v="219"/>
    <n v="34.877499999999991"/>
    <x v="25"/>
    <n v="3"/>
    <x v="12"/>
    <x v="2"/>
    <x v="6"/>
  </r>
  <r>
    <s v="Pão Pão, Beijo Beijo"/>
    <n v="30403"/>
    <n v="30597"/>
    <n v="167"/>
    <x v="25"/>
    <n v="40.92"/>
    <n v="18"/>
    <n v="8350"/>
    <n v="139.16666666666666"/>
    <n v="155"/>
    <n v="111"/>
    <n v="34.877499999999991"/>
    <x v="25"/>
    <n v="4"/>
    <x v="12"/>
    <x v="0"/>
    <x v="17"/>
  </r>
  <r>
    <s v="Livre para Voar"/>
    <n v="30942"/>
    <n v="31149"/>
    <n v="184"/>
    <x v="25"/>
    <n v="38.82"/>
    <n v="18"/>
    <n v="9200"/>
    <n v="153.33333333333334"/>
    <n v="100"/>
    <n v="124"/>
    <n v="34.877499999999991"/>
    <x v="25"/>
    <n v="3"/>
    <x v="12"/>
    <x v="1"/>
    <x v="18"/>
  </r>
  <r>
    <s v="Direito de Amar"/>
    <n v="31824"/>
    <n v="32025"/>
    <n v="172"/>
    <x v="25"/>
    <n v="38.909999999999997"/>
    <n v="18"/>
    <n v="8600"/>
    <n v="143.33333333333334"/>
    <n v="146"/>
    <n v="123"/>
    <n v="34.877499999999991"/>
    <x v="25"/>
    <n v="3"/>
    <x v="12"/>
    <x v="1"/>
    <x v="9"/>
  </r>
  <r>
    <s v="Fera Radical"/>
    <n v="32230"/>
    <n v="32465"/>
    <n v="203"/>
    <x v="25"/>
    <n v="42.71"/>
    <n v="18"/>
    <n v="10150"/>
    <n v="169.16666666666666"/>
    <n v="48"/>
    <n v="102"/>
    <n v="34.877499999999991"/>
    <x v="25"/>
    <n v="2"/>
    <x v="12"/>
    <x v="0"/>
    <x v="24"/>
  </r>
  <r>
    <s v="Despedida de Solteiro"/>
    <n v="33756"/>
    <n v="33998"/>
    <n v="207"/>
    <x v="25"/>
    <n v="38.340000000000003"/>
    <n v="18"/>
    <n v="10350"/>
    <n v="172.5"/>
    <n v="45"/>
    <n v="132"/>
    <n v="34.877499999999991"/>
    <x v="25"/>
    <n v="3"/>
    <x v="12"/>
    <x v="1"/>
    <x v="11"/>
  </r>
  <r>
    <s v="Tropicaliente"/>
    <n v="34470"/>
    <n v="34698"/>
    <n v="194"/>
    <x v="25"/>
    <n v="39.090000000000003"/>
    <n v="18"/>
    <n v="9700"/>
    <n v="161.66666666666666"/>
    <n v="72"/>
    <n v="120"/>
    <n v="34.877499999999991"/>
    <x v="25"/>
    <n v="1"/>
    <x v="12"/>
    <x v="1"/>
    <x v="16"/>
  </r>
  <r>
    <s v="Anjo de Mim"/>
    <n v="35317"/>
    <n v="35517"/>
    <n v="173"/>
    <x v="25"/>
    <n v="28.56"/>
    <n v="18"/>
    <n v="8650"/>
    <n v="144.16666666666666"/>
    <n v="135"/>
    <n v="209"/>
    <n v="34.877499999999991"/>
    <x v="25"/>
    <n v="3"/>
    <x v="12"/>
    <x v="2"/>
    <x v="27"/>
  </r>
  <r>
    <s v="Era uma Vez..."/>
    <n v="35884"/>
    <n v="36070"/>
    <n v="161"/>
    <x v="25"/>
    <n v="29.58"/>
    <n v="18"/>
    <n v="8050"/>
    <n v="134.16666666666666"/>
    <n v="172"/>
    <n v="204"/>
    <n v="34.877499999999991"/>
    <x v="25"/>
    <n v="3"/>
    <x v="12"/>
    <x v="2"/>
    <x v="14"/>
  </r>
  <r>
    <s v="Como uma Onda"/>
    <n v="38252"/>
    <n v="38520"/>
    <n v="179"/>
    <x v="25"/>
    <n v="27.18"/>
    <n v="18"/>
    <n v="8950"/>
    <n v="149.16666666666666"/>
    <n v="105"/>
    <n v="226"/>
    <n v="34.877499999999991"/>
    <x v="25"/>
    <n v="3"/>
    <x v="12"/>
    <x v="2"/>
    <x v="29"/>
  </r>
  <r>
    <s v="Desejo Proibido"/>
    <n v="39330"/>
    <n v="39570"/>
    <n v="154"/>
    <x v="25"/>
    <n v="23.37"/>
    <n v="18"/>
    <n v="7700"/>
    <n v="128.33333333333334"/>
    <n v="210"/>
    <n v="255"/>
    <n v="34.877499999999991"/>
    <x v="25"/>
    <n v="2"/>
    <x v="12"/>
    <x v="2"/>
    <x v="30"/>
  </r>
  <r>
    <s v="Araguaia"/>
    <n v="40448"/>
    <n v="40641"/>
    <n v="166"/>
    <x v="25"/>
    <n v="22.87"/>
    <n v="18"/>
    <n v="8300"/>
    <n v="138.33333333333334"/>
    <n v="168"/>
    <n v="257"/>
    <n v="34.877499999999991"/>
    <x v="25"/>
    <n v="1"/>
    <x v="12"/>
    <x v="2"/>
    <x v="22"/>
  </r>
  <r>
    <s v="Flor do Caribe"/>
    <n v="41344"/>
    <n v="41530"/>
    <n v="159"/>
    <x v="25"/>
    <n v="21.28"/>
    <n v="18"/>
    <n v="7950"/>
    <n v="132.5"/>
    <n v="188"/>
    <n v="266"/>
    <n v="34.877499999999991"/>
    <x v="25"/>
    <n v="3"/>
    <x v="12"/>
    <x v="2"/>
    <x v="47"/>
  </r>
  <r>
    <s v="Sol Nascente"/>
    <n v="42611"/>
    <n v="42815"/>
    <n v="175"/>
    <x v="25"/>
    <n v="21.18"/>
    <n v="18"/>
    <n v="8750"/>
    <n v="145.83333333333334"/>
    <n v="128"/>
    <n v="267"/>
    <n v="34.877499999999991"/>
    <x v="25"/>
    <n v="2"/>
    <x v="12"/>
    <x v="2"/>
    <x v="48"/>
  </r>
  <r>
    <s v="Salsa e Merengue"/>
    <d v="1996-09-30T00:00:00"/>
    <d v="1997-05-02T00:00:00"/>
    <n v="185"/>
    <x v="26"/>
    <n v="34.79"/>
    <n v="19"/>
    <n v="9250"/>
    <n v="154.16666666666666"/>
    <n v="79"/>
    <n v="159"/>
    <n v="34.79"/>
    <x v="26"/>
    <n v="3"/>
    <x v="1"/>
    <x v="1"/>
    <x v="27"/>
  </r>
  <r>
    <s v="Gente Fina"/>
    <n v="32944"/>
    <n v="33102"/>
    <n v="137"/>
    <x v="27"/>
    <n v="34.770000000000003"/>
    <n v="18"/>
    <n v="6850"/>
    <n v="114.16666666666667"/>
    <n v="240"/>
    <n v="160"/>
    <n v="34.770000000000003"/>
    <x v="27"/>
    <n v="2"/>
    <x v="1"/>
    <x v="1"/>
    <x v="15"/>
  </r>
  <r>
    <s v="A Ponte dos Suspiros"/>
    <d v="1969-09-08T00:00:00"/>
    <d v="1970-01-09T00:00:00"/>
    <n v="155"/>
    <x v="28"/>
    <n v="17.43"/>
    <n v="22"/>
    <n v="7750"/>
    <n v="129.16666666666666"/>
    <n v="196"/>
    <n v="285"/>
    <n v="34.53846153846154"/>
    <x v="28"/>
    <n v="4"/>
    <x v="5"/>
    <x v="3"/>
    <x v="38"/>
  </r>
  <r>
    <s v="Verão Vermelho"/>
    <d v="1970-01-12T00:00:00"/>
    <d v="1970-07-17T00:00:00"/>
    <n v="134"/>
    <x v="28"/>
    <n v="25.82"/>
    <n v="22"/>
    <n v="6700"/>
    <n v="111.66666666666667"/>
    <n v="252"/>
    <n v="236"/>
    <n v="34.53846153846154"/>
    <x v="28"/>
    <n v="2"/>
    <x v="5"/>
    <x v="2"/>
    <x v="38"/>
  </r>
  <r>
    <s v="Assim na Terra como no Céu"/>
    <d v="1970-07-20T00:00:00"/>
    <d v="1971-03-23T00:00:00"/>
    <n v="171"/>
    <x v="28"/>
    <n v="31.9"/>
    <n v="22"/>
    <n v="8550"/>
    <n v="142.5"/>
    <n v="152"/>
    <n v="180"/>
    <n v="34.53846153846154"/>
    <x v="28"/>
    <n v="6"/>
    <x v="5"/>
    <x v="1"/>
    <x v="39"/>
  </r>
  <r>
    <s v="Bandeira 2"/>
    <d v="1971-11-01T00:00:00"/>
    <d v="1972-07-17T00:00:00"/>
    <n v="184"/>
    <x v="28"/>
    <n v="30.05"/>
    <n v="22"/>
    <n v="9200"/>
    <n v="153.33333333333334"/>
    <n v="100"/>
    <n v="198"/>
    <n v="34.53846153846154"/>
    <x v="28"/>
    <n v="2"/>
    <x v="5"/>
    <x v="1"/>
    <x v="40"/>
  </r>
  <r>
    <s v="O Bem-Amado"/>
    <d v="1973-01-23T00:00:00"/>
    <d v="1973-10-09T00:00:00"/>
    <n v="186"/>
    <x v="28"/>
    <n v="30.31"/>
    <n v="22"/>
    <n v="9300"/>
    <n v="155"/>
    <n v="78"/>
    <n v="195"/>
    <n v="34.53846153846154"/>
    <x v="28"/>
    <n v="2"/>
    <x v="5"/>
    <x v="1"/>
    <x v="41"/>
  </r>
  <r>
    <s v="O Espigão"/>
    <d v="1974-04-03T00:00:00"/>
    <d v="1974-11-01T00:00:00"/>
    <n v="153"/>
    <x v="28"/>
    <n v="27.7"/>
    <n v="22"/>
    <n v="7650"/>
    <n v="127.5"/>
    <n v="214"/>
    <n v="220"/>
    <n v="34.53846153846154"/>
    <x v="28"/>
    <n v="2"/>
    <x v="5"/>
    <x v="2"/>
    <x v="13"/>
  </r>
  <r>
    <s v="Saramandaia"/>
    <d v="1976-05-03T00:00:00"/>
    <d v="1976-12-30T00:00:00"/>
    <n v="160"/>
    <x v="28"/>
    <n v="36.44"/>
    <n v="22"/>
    <n v="8000"/>
    <n v="133.33333333333334"/>
    <n v="183"/>
    <n v="142"/>
    <n v="34.53846153846154"/>
    <x v="28"/>
    <n v="1"/>
    <x v="5"/>
    <x v="1"/>
    <x v="2"/>
  </r>
  <r>
    <s v="Sinal de Alerta"/>
    <d v="1978-07-31T00:00:00"/>
    <d v="1979-01-26T00:00:00"/>
    <n v="130"/>
    <x v="28"/>
    <n v="24.06"/>
    <n v="22"/>
    <n v="6500"/>
    <n v="108.33333333333333"/>
    <n v="256"/>
    <n v="251"/>
    <n v="34.53846153846154"/>
    <x v="28"/>
    <n v="3"/>
    <x v="5"/>
    <x v="2"/>
    <x v="23"/>
  </r>
  <r>
    <s v="Araponga"/>
    <d v="1990-10-15T00:00:00"/>
    <d v="1991-03-22T00:00:00"/>
    <n v="107"/>
    <x v="28"/>
    <n v="28.01"/>
    <n v="22"/>
    <n v="5350"/>
    <n v="89.166666666666671"/>
    <n v="273"/>
    <n v="217"/>
    <n v="34.53846153846154"/>
    <x v="28"/>
    <n v="1"/>
    <x v="5"/>
    <x v="2"/>
    <x v="1"/>
  </r>
  <r>
    <s v="Roque Santeiro"/>
    <d v="1985-06-24T00:00:00"/>
    <d v="1986-02-21T00:00:00"/>
    <n v="209"/>
    <x v="28"/>
    <n v="62.3"/>
    <n v="21"/>
    <n v="10450"/>
    <n v="174.16666666666666"/>
    <n v="31"/>
    <n v="2"/>
    <n v="34.53846153846154"/>
    <x v="28"/>
    <n v="2"/>
    <x v="5"/>
    <x v="0"/>
    <x v="8"/>
  </r>
  <r>
    <s v="Mandala"/>
    <d v="1987-10-12T00:00:00"/>
    <d v="1988-05-13T00:00:00"/>
    <n v="184"/>
    <x v="28"/>
    <n v="55.69"/>
    <n v="21"/>
    <n v="9200"/>
    <n v="153.33333333333334"/>
    <n v="100"/>
    <n v="17"/>
    <n v="34.53846153846154"/>
    <x v="28"/>
    <n v="1"/>
    <x v="5"/>
    <x v="0"/>
    <x v="24"/>
  </r>
  <r>
    <s v="O Fim do Mundo"/>
    <d v="1996-05-06T00:00:00"/>
    <d v="1996-06-14T00:00:00"/>
    <n v="35"/>
    <x v="28"/>
    <n v="46.81"/>
    <n v="21"/>
    <n v="1750"/>
    <n v="29.166666666666668"/>
    <n v="305"/>
    <n v="71"/>
    <n v="34.53846153846154"/>
    <x v="28"/>
    <n v="4"/>
    <x v="5"/>
    <x v="0"/>
    <x v="45"/>
  </r>
  <r>
    <s v="Irmãos Coragem"/>
    <n v="34701"/>
    <n v="34880"/>
    <n v="155"/>
    <x v="28"/>
    <n v="32.479999999999997"/>
    <n v="18"/>
    <n v="7750"/>
    <n v="129.16666666666666"/>
    <n v="196"/>
    <n v="177"/>
    <n v="34.53846153846154"/>
    <x v="28"/>
    <n v="2"/>
    <x v="5"/>
    <x v="1"/>
    <x v="19"/>
  </r>
  <r>
    <s v="Vamp"/>
    <d v="1991-07-15T00:00:00"/>
    <d v="1992-02-07T00:00:00"/>
    <n v="179"/>
    <x v="29"/>
    <n v="38.21"/>
    <n v="19"/>
    <n v="8950"/>
    <n v="149.16666666666666"/>
    <n v="105"/>
    <n v="135"/>
    <n v="34.440000000000005"/>
    <x v="29"/>
    <n v="1"/>
    <x v="10"/>
    <x v="1"/>
    <x v="26"/>
  </r>
  <r>
    <s v="Olho no Olho"/>
    <d v="1993-09-06T00:00:00"/>
    <d v="1994-04-08T00:00:00"/>
    <n v="185"/>
    <x v="29"/>
    <n v="43.47"/>
    <n v="19"/>
    <n v="9250"/>
    <n v="154.16666666666666"/>
    <n v="79"/>
    <n v="98"/>
    <n v="34.440000000000005"/>
    <x v="29"/>
    <n v="3"/>
    <x v="10"/>
    <x v="0"/>
    <x v="16"/>
  </r>
  <r>
    <s v="Cara &amp; Coroa"/>
    <d v="1995-07-24T00:00:00"/>
    <d v="1996-03-29T00:00:00"/>
    <n v="215"/>
    <x v="29"/>
    <n v="40.08"/>
    <n v="19"/>
    <n v="10750"/>
    <n v="179.16666666666666"/>
    <n v="24"/>
    <n v="115"/>
    <n v="34.440000000000005"/>
    <x v="29"/>
    <n v="3"/>
    <x v="10"/>
    <x v="0"/>
    <x v="45"/>
  </r>
  <r>
    <s v="Corpo Dourado"/>
    <d v="1998-01-12T00:00:00"/>
    <d v="1998-08-21T00:00:00"/>
    <n v="191"/>
    <x v="29"/>
    <n v="36.47"/>
    <n v="19"/>
    <n v="9550"/>
    <n v="159.16666666666666"/>
    <n v="73"/>
    <n v="141"/>
    <n v="34.440000000000005"/>
    <x v="29"/>
    <n v="2"/>
    <x v="10"/>
    <x v="1"/>
    <x v="14"/>
  </r>
  <r>
    <s v="Um Anjo Caiu do Céu"/>
    <d v="2001-01-22T00:00:00"/>
    <d v="2001-08-24T00:00:00"/>
    <n v="185"/>
    <x v="29"/>
    <n v="33.590000000000003"/>
    <n v="19"/>
    <n v="9250"/>
    <n v="154.16666666666666"/>
    <n v="79"/>
    <n v="167"/>
    <n v="34.440000000000005"/>
    <x v="29"/>
    <n v="5"/>
    <x v="10"/>
    <x v="1"/>
    <x v="28"/>
  </r>
  <r>
    <s v="O Beijo do Vampiro"/>
    <d v="2002-08-26T00:00:00"/>
    <d v="2003-05-02T00:00:00"/>
    <n v="215"/>
    <x v="29"/>
    <n v="28.25"/>
    <n v="19"/>
    <n v="10750"/>
    <n v="179.16666666666666"/>
    <n v="24"/>
    <n v="213"/>
    <n v="34.440000000000005"/>
    <x v="29"/>
    <n v="4"/>
    <x v="10"/>
    <x v="2"/>
    <x v="42"/>
  </r>
  <r>
    <s v="Começar de Novo"/>
    <d v="2004-08-30T00:00:00"/>
    <d v="2005-04-15T00:00:00"/>
    <n v="196"/>
    <x v="29"/>
    <n v="31.1"/>
    <n v="19"/>
    <n v="9800"/>
    <n v="163.33333333333334"/>
    <n v="71"/>
    <n v="189"/>
    <n v="34.440000000000005"/>
    <x v="29"/>
    <n v="3"/>
    <x v="10"/>
    <x v="1"/>
    <x v="29"/>
  </r>
  <r>
    <s v="Três Irmãs"/>
    <d v="2008-09-15T00:00:00"/>
    <d v="2009-04-11T00:00:00"/>
    <n v="179"/>
    <x v="29"/>
    <n v="24.35"/>
    <n v="19"/>
    <n v="8950"/>
    <n v="149.16666666666666"/>
    <n v="105"/>
    <n v="247"/>
    <n v="34.440000000000005"/>
    <x v="29"/>
    <n v="2"/>
    <x v="10"/>
    <x v="2"/>
    <x v="46"/>
  </r>
  <r>
    <s v="Ciranda de Pedra"/>
    <n v="29724"/>
    <n v="29904"/>
    <n v="155"/>
    <x v="30"/>
    <n v="33.57"/>
    <n v="18"/>
    <n v="7750"/>
    <n v="129.16666666666666"/>
    <n v="196"/>
    <n v="168"/>
    <n v="33.4"/>
    <x v="30"/>
    <n v="3"/>
    <x v="3"/>
    <x v="1"/>
    <x v="6"/>
  </r>
  <r>
    <s v="O Homem Proibido"/>
    <n v="30011"/>
    <n v="30184"/>
    <n v="148"/>
    <x v="30"/>
    <n v="33.229999999999997"/>
    <n v="18"/>
    <n v="7400"/>
    <n v="123.33333333333333"/>
    <n v="220"/>
    <n v="171"/>
    <n v="33.4"/>
    <x v="30"/>
    <n v="3"/>
    <x v="3"/>
    <x v="1"/>
    <x v="7"/>
  </r>
  <r>
    <s v="A Lua Me Disse"/>
    <d v="2005-04-18T00:00:00"/>
    <d v="2005-09-30T00:00:00"/>
    <n v="143"/>
    <x v="31"/>
    <n v="33.15"/>
    <n v="19"/>
    <n v="7150"/>
    <n v="119.16666666666667"/>
    <n v="225"/>
    <n v="172"/>
    <n v="33.15"/>
    <x v="31"/>
    <n v="4"/>
    <x v="1"/>
    <x v="1"/>
    <x v="29"/>
  </r>
  <r>
    <s v="Andando nas Nuvens"/>
    <d v="1999-03-22T00:00:00"/>
    <d v="1999-11-05T00:00:00"/>
    <n v="197"/>
    <x v="32"/>
    <n v="32.83"/>
    <n v="19"/>
    <n v="9850"/>
    <n v="164.16666666666666"/>
    <n v="64"/>
    <n v="174"/>
    <n v="32.864999999999995"/>
    <x v="32"/>
    <n v="3"/>
    <x v="3"/>
    <x v="1"/>
    <x v="20"/>
  </r>
  <r>
    <s v="Desejos de Mulher"/>
    <d v="2002-01-21T00:00:00"/>
    <d v="2002-08-23T00:00:00"/>
    <n v="185"/>
    <x v="32"/>
    <n v="32.9"/>
    <n v="19"/>
    <n v="9250"/>
    <n v="154.16666666666666"/>
    <n v="79"/>
    <n v="173"/>
    <n v="32.864999999999995"/>
    <x v="32"/>
    <n v="3"/>
    <x v="3"/>
    <x v="1"/>
    <x v="25"/>
  </r>
  <r>
    <s v="O Cafona"/>
    <d v="1971-03-24T00:00:00"/>
    <d v="1971-10-29T00:00:00"/>
    <n v="158"/>
    <x v="33"/>
    <n v="32.18"/>
    <n v="22"/>
    <n v="7900"/>
    <n v="131.66666666666666"/>
    <n v="192"/>
    <n v="179"/>
    <n v="32.22"/>
    <x v="33"/>
    <n v="2"/>
    <x v="13"/>
    <x v="1"/>
    <x v="39"/>
  </r>
  <r>
    <s v="O Bofe"/>
    <d v="1972-07-18T00:00:00"/>
    <d v="1973-01-22T00:00:00"/>
    <n v="135"/>
    <x v="33"/>
    <n v="28.39"/>
    <n v="22"/>
    <n v="6750"/>
    <n v="112.5"/>
    <n v="250"/>
    <n v="212"/>
    <n v="32.22"/>
    <x v="33"/>
    <n v="2"/>
    <x v="13"/>
    <x v="2"/>
    <x v="41"/>
  </r>
  <r>
    <s v="O Rebu"/>
    <d v="1974-11-04T00:00:00"/>
    <d v="1975-04-11T00:00:00"/>
    <n v="113"/>
    <x v="33"/>
    <n v="24.47"/>
    <n v="22"/>
    <n v="5650"/>
    <n v="94.166666666666671"/>
    <n v="270"/>
    <n v="246"/>
    <n v="32.22"/>
    <x v="33"/>
    <n v="2"/>
    <x v="13"/>
    <x v="2"/>
    <x v="12"/>
  </r>
  <r>
    <s v="O Pulo do Gato"/>
    <d v="1978-01-16T00:00:00"/>
    <d v="1978-07-28T00:00:00"/>
    <n v="135"/>
    <x v="33"/>
    <n v="28.22"/>
    <n v="22"/>
    <n v="6750"/>
    <n v="112.5"/>
    <n v="250"/>
    <n v="214"/>
    <n v="32.22"/>
    <x v="33"/>
    <n v="4"/>
    <x v="13"/>
    <x v="2"/>
    <x v="4"/>
  </r>
  <r>
    <s v="Feijão Maravilha"/>
    <d v="1979-03-19T00:00:00"/>
    <d v="1979-08-04T00:00:00"/>
    <n v="120"/>
    <x v="33"/>
    <n v="47.84"/>
    <n v="19"/>
    <n v="6000"/>
    <n v="100"/>
    <n v="264"/>
    <n v="62"/>
    <n v="32.22"/>
    <x v="33"/>
    <n v="2"/>
    <x v="13"/>
    <x v="0"/>
    <x v="23"/>
  </r>
  <r>
    <s v="Lua Cheia de Amor"/>
    <d v="1990-12-03T00:00:00"/>
    <d v="1991-07-12T00:00:00"/>
    <n v="191"/>
    <x v="34"/>
    <n v="45.49"/>
    <n v="19"/>
    <n v="9550"/>
    <n v="159.16666666666666"/>
    <n v="73"/>
    <n v="81"/>
    <n v="32.0075"/>
    <x v="34"/>
    <n v="4"/>
    <x v="14"/>
    <x v="0"/>
    <x v="1"/>
  </r>
  <r>
    <s v="Esplendor"/>
    <n v="36556"/>
    <n v="36700"/>
    <n v="125"/>
    <x v="34"/>
    <n v="27.51"/>
    <n v="18"/>
    <n v="6250"/>
    <n v="104.16666666666667"/>
    <n v="259"/>
    <n v="222"/>
    <n v="32.0075"/>
    <x v="34"/>
    <n v="1"/>
    <x v="14"/>
    <x v="2"/>
    <x v="49"/>
  </r>
  <r>
    <s v="Estrela-Guia"/>
    <n v="36962"/>
    <n v="37057"/>
    <n v="83"/>
    <x v="34"/>
    <n v="30.94"/>
    <n v="18"/>
    <n v="4150"/>
    <n v="69.166666666666671"/>
    <n v="288"/>
    <n v="191"/>
    <n v="32.0075"/>
    <x v="34"/>
    <n v="1"/>
    <x v="14"/>
    <x v="1"/>
    <x v="28"/>
  </r>
  <r>
    <s v="Sabor da Paixão"/>
    <n v="37529"/>
    <n v="37701"/>
    <n v="149"/>
    <x v="34"/>
    <n v="24.09"/>
    <n v="18"/>
    <n v="7450"/>
    <n v="124.16666666666667"/>
    <n v="218"/>
    <n v="249"/>
    <n v="32.0075"/>
    <x v="34"/>
    <n v="3"/>
    <x v="14"/>
    <x v="2"/>
    <x v="42"/>
  </r>
  <r>
    <s v="Quem É Você?"/>
    <n v="35128"/>
    <n v="35314"/>
    <n v="159"/>
    <x v="35"/>
    <n v="31.39"/>
    <n v="18"/>
    <n v="7950"/>
    <n v="132.5"/>
    <n v="188"/>
    <n v="185"/>
    <n v="31.39"/>
    <x v="35"/>
    <n v="3"/>
    <x v="1"/>
    <x v="1"/>
    <x v="45"/>
  </r>
  <r>
    <s v="Salomé"/>
    <n v="33392"/>
    <n v="33515"/>
    <n v="107"/>
    <x v="36"/>
    <n v="31.38"/>
    <n v="18"/>
    <n v="5350"/>
    <n v="89.166666666666671"/>
    <n v="273"/>
    <n v="186"/>
    <n v="31.38"/>
    <x v="36"/>
    <n v="1"/>
    <x v="1"/>
    <x v="1"/>
    <x v="1"/>
  </r>
  <r>
    <s v="Bicho do Mato"/>
    <n v="26427"/>
    <n v="26620"/>
    <n v="141"/>
    <x v="37"/>
    <n v="30.56"/>
    <n v="18"/>
    <n v="7050"/>
    <n v="117.5"/>
    <n v="235"/>
    <n v="194"/>
    <n v="30.56"/>
    <x v="37"/>
    <n v="3"/>
    <x v="1"/>
    <x v="1"/>
    <x v="40"/>
  </r>
  <r>
    <s v="Um Rosto de Mulher"/>
    <d v="1966-01-03T00:00:00"/>
    <d v="1966-05-06T00:00:00"/>
    <n v="90"/>
    <x v="38"/>
    <n v="4.99"/>
    <n v="22"/>
    <n v="4500"/>
    <n v="75"/>
    <n v="280"/>
    <n v="303"/>
    <n v="30.543333333333333"/>
    <x v="38"/>
    <n v="4"/>
    <x v="7"/>
    <x v="3"/>
    <x v="52"/>
  </r>
  <r>
    <s v="Um Sonho a Mais"/>
    <d v="1985-02-04T00:00:00"/>
    <d v="1985-08-02T00:00:00"/>
    <n v="154"/>
    <x v="38"/>
    <n v="51.28"/>
    <n v="19"/>
    <n v="7700"/>
    <n v="128.33333333333334"/>
    <n v="210"/>
    <n v="40"/>
    <n v="30.543333333333333"/>
    <x v="38"/>
    <n v="4"/>
    <x v="7"/>
    <x v="0"/>
    <x v="18"/>
  </r>
  <r>
    <s v="Bambolê"/>
    <n v="32027"/>
    <n v="32228"/>
    <n v="172"/>
    <x v="38"/>
    <n v="35.36"/>
    <n v="18"/>
    <n v="8600"/>
    <n v="143.33333333333334"/>
    <n v="146"/>
    <n v="156"/>
    <n v="30.543333333333333"/>
    <x v="38"/>
    <n v="1"/>
    <x v="7"/>
    <x v="1"/>
    <x v="24"/>
  </r>
  <r>
    <s v="Coração de Estudante"/>
    <n v="37312"/>
    <n v="37526"/>
    <n v="185"/>
    <x v="39"/>
    <n v="30.2"/>
    <n v="18"/>
    <n v="9250"/>
    <n v="154.16666666666666"/>
    <n v="79"/>
    <n v="196"/>
    <n v="30.2"/>
    <x v="39"/>
    <n v="3"/>
    <x v="1"/>
    <x v="1"/>
    <x v="25"/>
  </r>
  <r>
    <s v="Gabriela"/>
    <d v="2012-06-18T00:00:00"/>
    <d v="2012-10-26T00:00:00"/>
    <n v="77"/>
    <x v="40"/>
    <n v="18.91"/>
    <n v="23"/>
    <n v="3850"/>
    <n v="64.166666666666671"/>
    <n v="293"/>
    <n v="276"/>
    <n v="30.081666666666663"/>
    <x v="40"/>
    <n v="1"/>
    <x v="0"/>
    <x v="3"/>
    <x v="31"/>
  </r>
  <r>
    <s v="Verdades Secretas"/>
    <d v="2015-06-08T00:00:00"/>
    <d v="2015-09-25T00:00:00"/>
    <n v="64"/>
    <x v="40"/>
    <n v="19.809999999999999"/>
    <n v="23"/>
    <n v="3200"/>
    <n v="53.333333333333336"/>
    <n v="296"/>
    <n v="271"/>
    <n v="30.081666666666663"/>
    <x v="40"/>
    <n v="2"/>
    <x v="0"/>
    <x v="3"/>
    <x v="32"/>
  </r>
  <r>
    <s v="Amor à Vida"/>
    <d v="2013-05-20T00:00:00"/>
    <d v="2014-01-31T00:00:00"/>
    <n v="221"/>
    <x v="40"/>
    <n v="35.51"/>
    <n v="21"/>
    <n v="11050"/>
    <n v="184.16666666666666"/>
    <n v="15"/>
    <n v="154"/>
    <n v="30.081666666666663"/>
    <x v="40"/>
    <n v="3"/>
    <x v="0"/>
    <x v="1"/>
    <x v="44"/>
  </r>
  <r>
    <s v="O Outro Lado do Paraíso"/>
    <d v="2017-10-23T00:00:00"/>
    <d v="2018-05-11T00:00:00"/>
    <n v="172"/>
    <x v="40"/>
    <n v="38.229999999999997"/>
    <n v="21"/>
    <n v="8600"/>
    <n v="143.33333333333334"/>
    <n v="146"/>
    <n v="134"/>
    <n v="30.081666666666663"/>
    <x v="40"/>
    <n v="5"/>
    <x v="0"/>
    <x v="1"/>
    <x v="51"/>
  </r>
  <r>
    <s v="Sete Pecados"/>
    <d v="2007-06-18T00:00:00"/>
    <d v="2008-02-15T00:00:00"/>
    <n v="208"/>
    <x v="40"/>
    <n v="29.63"/>
    <n v="19"/>
    <n v="10400"/>
    <n v="173.33333333333334"/>
    <n v="43"/>
    <n v="203"/>
    <n v="30.081666666666663"/>
    <x v="40"/>
    <n v="2"/>
    <x v="0"/>
    <x v="2"/>
    <x v="30"/>
  </r>
  <r>
    <s v="Caras &amp; Bocas"/>
    <d v="2009-04-13T00:00:00"/>
    <d v="2010-01-08T00:00:00"/>
    <n v="232"/>
    <x v="40"/>
    <n v="30.97"/>
    <n v="19"/>
    <n v="11600"/>
    <n v="193.33333333333334"/>
    <n v="9"/>
    <n v="190"/>
    <n v="30.081666666666663"/>
    <x v="40"/>
    <n v="3"/>
    <x v="0"/>
    <x v="1"/>
    <x v="43"/>
  </r>
  <r>
    <s v="Morde &amp; Assopra"/>
    <d v="2011-03-21T00:00:00"/>
    <d v="2011-10-14T00:00:00"/>
    <n v="179"/>
    <x v="40"/>
    <n v="29.99"/>
    <n v="19"/>
    <n v="8950"/>
    <n v="149.16666666666666"/>
    <n v="105"/>
    <n v="200"/>
    <n v="30.081666666666663"/>
    <x v="40"/>
    <n v="3"/>
    <x v="0"/>
    <x v="2"/>
    <x v="22"/>
  </r>
  <r>
    <s v="O Cravo e a Rosa"/>
    <n v="36703"/>
    <n v="36960"/>
    <n v="221"/>
    <x v="40"/>
    <n v="30.64"/>
    <n v="18"/>
    <n v="11050"/>
    <n v="184.16666666666666"/>
    <n v="15"/>
    <n v="193"/>
    <n v="30.081666666666663"/>
    <x v="40"/>
    <n v="5"/>
    <x v="0"/>
    <x v="1"/>
    <x v="28"/>
  </r>
  <r>
    <s v="A Padroeira"/>
    <n v="37060"/>
    <n v="37309"/>
    <n v="215"/>
    <x v="40"/>
    <n v="26.13"/>
    <n v="18"/>
    <n v="10750"/>
    <n v="179.16666666666666"/>
    <n v="24"/>
    <n v="232"/>
    <n v="30.081666666666663"/>
    <x v="40"/>
    <n v="2"/>
    <x v="0"/>
    <x v="2"/>
    <x v="25"/>
  </r>
  <r>
    <s v="Chocolate com Pimenta"/>
    <n v="37872"/>
    <n v="38114"/>
    <n v="209"/>
    <x v="40"/>
    <n v="35.4"/>
    <n v="18"/>
    <n v="10450"/>
    <n v="174.16666666666666"/>
    <n v="31"/>
    <n v="155"/>
    <n v="30.081666666666663"/>
    <x v="40"/>
    <n v="3"/>
    <x v="0"/>
    <x v="1"/>
    <x v="34"/>
  </r>
  <r>
    <s v="Alma Gêmea"/>
    <n v="38523"/>
    <n v="38786"/>
    <n v="227"/>
    <x v="40"/>
    <n v="38.68"/>
    <n v="18"/>
    <n v="11350"/>
    <n v="189.16666666666666"/>
    <n v="10"/>
    <n v="127"/>
    <n v="30.081666666666663"/>
    <x v="40"/>
    <n v="2"/>
    <x v="0"/>
    <x v="1"/>
    <x v="21"/>
  </r>
  <r>
    <s v="Êta Mundo Bom!"/>
    <n v="42387"/>
    <n v="42608"/>
    <n v="190"/>
    <x v="40"/>
    <n v="27.08"/>
    <n v="18"/>
    <n v="9500"/>
    <n v="158.33333333333334"/>
    <n v="77"/>
    <n v="228"/>
    <n v="30.081666666666663"/>
    <x v="40"/>
    <n v="3"/>
    <x v="0"/>
    <x v="2"/>
    <x v="50"/>
  </r>
  <r>
    <s v="Pega Pega"/>
    <d v="2017-06-06T00:00:00"/>
    <d v="2018-01-08T00:00:00"/>
    <n v="184"/>
    <x v="41"/>
    <n v="28.78"/>
    <n v="19"/>
    <n v="9200"/>
    <n v="153.33333333333334"/>
    <n v="100"/>
    <n v="207"/>
    <n v="28.78"/>
    <x v="41"/>
    <n v="2"/>
    <x v="1"/>
    <x v="2"/>
    <x v="51"/>
  </r>
  <r>
    <s v="A Lei do Amor"/>
    <d v="2016-10-03T00:00:00"/>
    <d v="2017-03-31T00:00:00"/>
    <n v="155"/>
    <x v="42"/>
    <n v="27.22"/>
    <n v="21"/>
    <n v="7750"/>
    <n v="129.16666666666666"/>
    <n v="196"/>
    <n v="225"/>
    <n v="28.297499999999999"/>
    <x v="42"/>
    <n v="4"/>
    <x v="14"/>
    <x v="2"/>
    <x v="48"/>
  </r>
  <r>
    <s v="Ti Ti Ti"/>
    <d v="2010-07-19T00:00:00"/>
    <d v="2011-03-18T00:00:00"/>
    <n v="209"/>
    <x v="42"/>
    <n v="29.57"/>
    <n v="19"/>
    <n v="10450"/>
    <n v="174.16666666666666"/>
    <n v="31"/>
    <n v="205"/>
    <n v="28.297499999999999"/>
    <x v="42"/>
    <n v="3"/>
    <x v="14"/>
    <x v="2"/>
    <x v="22"/>
  </r>
  <r>
    <s v="Sangue Bom"/>
    <d v="2013-04-29T00:00:00"/>
    <d v="2013-11-01T00:00:00"/>
    <n v="160"/>
    <x v="42"/>
    <n v="24.6"/>
    <n v="19"/>
    <n v="8000"/>
    <n v="133.33333333333334"/>
    <n v="183"/>
    <n v="244"/>
    <n v="28.297499999999999"/>
    <x v="42"/>
    <n v="2"/>
    <x v="14"/>
    <x v="2"/>
    <x v="47"/>
  </r>
  <r>
    <s v="Anjo Mau"/>
    <n v="35681"/>
    <n v="35881"/>
    <n v="173"/>
    <x v="42"/>
    <n v="31.8"/>
    <n v="18"/>
    <n v="8650"/>
    <n v="144.16666666666666"/>
    <n v="135"/>
    <n v="182"/>
    <n v="28.297499999999999"/>
    <x v="42"/>
    <n v="2"/>
    <x v="14"/>
    <x v="1"/>
    <x v="14"/>
  </r>
  <r>
    <s v="Beleza Pura"/>
    <d v="2008-02-18T00:00:00"/>
    <d v="2008-09-12T00:00:00"/>
    <n v="179"/>
    <x v="43"/>
    <n v="28"/>
    <n v="19"/>
    <n v="8950"/>
    <n v="149.16666666666666"/>
    <n v="105"/>
    <n v="218"/>
    <n v="28"/>
    <x v="43"/>
    <n v="2"/>
    <x v="1"/>
    <x v="2"/>
    <x v="30"/>
  </r>
  <r>
    <s v="Gabriela"/>
    <d v="1975-04-14T00:00:00"/>
    <d v="1975-10-23T00:00:00"/>
    <n v="132"/>
    <x v="44"/>
    <n v="30.7"/>
    <n v="22"/>
    <n v="6600"/>
    <n v="110"/>
    <n v="253"/>
    <n v="192"/>
    <n v="27.63"/>
    <x v="44"/>
    <n v="1"/>
    <x v="7"/>
    <x v="1"/>
    <x v="12"/>
  </r>
  <r>
    <s v="Nina"/>
    <d v="1977-06-27T00:00:00"/>
    <d v="1978-01-13T00:00:00"/>
    <n v="141"/>
    <x v="44"/>
    <n v="30.06"/>
    <n v="22"/>
    <n v="7050"/>
    <n v="117.5"/>
    <n v="235"/>
    <n v="197"/>
    <n v="27.63"/>
    <x v="44"/>
    <n v="1"/>
    <x v="7"/>
    <x v="1"/>
    <x v="4"/>
  </r>
  <r>
    <s v="Terras do Sem-Fim"/>
    <n v="29845"/>
    <n v="30009"/>
    <n v="89"/>
    <x v="44"/>
    <n v="22.13"/>
    <n v="18"/>
    <n v="4450"/>
    <n v="74.166666666666671"/>
    <n v="284"/>
    <n v="260"/>
    <n v="27.63"/>
    <x v="44"/>
    <n v="3"/>
    <x v="7"/>
    <x v="2"/>
    <x v="7"/>
  </r>
  <r>
    <s v="Totalmente Demais"/>
    <d v="2015-11-09T00:00:00"/>
    <d v="2016-05-30T00:00:00"/>
    <n v="175"/>
    <x v="45"/>
    <n v="27.38"/>
    <n v="19"/>
    <n v="8750"/>
    <n v="145.83333333333334"/>
    <n v="128"/>
    <n v="224"/>
    <n v="27.38"/>
    <x v="45"/>
    <n v="2"/>
    <x v="1"/>
    <x v="2"/>
    <x v="50"/>
  </r>
  <r>
    <s v="A Patota"/>
    <n v="26569"/>
    <n v="26753"/>
    <n v="101"/>
    <x v="46"/>
    <n v="27.06"/>
    <n v="18"/>
    <n v="5050"/>
    <n v="84.166666666666671"/>
    <n v="276"/>
    <n v="229"/>
    <n v="27.06"/>
    <x v="46"/>
    <n v="2"/>
    <x v="1"/>
    <x v="2"/>
    <x v="41"/>
  </r>
  <r>
    <s v="Os Ossos do Barão"/>
    <d v="1973-10-10T00:00:00"/>
    <d v="1974-04-02T00:00:00"/>
    <n v="122"/>
    <x v="47"/>
    <n v="24.48"/>
    <n v="22"/>
    <n v="6100"/>
    <n v="101.66666666666667"/>
    <n v="263"/>
    <n v="245"/>
    <n v="26.25"/>
    <x v="47"/>
    <n v="4"/>
    <x v="3"/>
    <x v="2"/>
    <x v="13"/>
  </r>
  <r>
    <s v="O Grito"/>
    <d v="1975-10-27T00:00:00"/>
    <d v="1976-04-30T00:00:00"/>
    <n v="126"/>
    <x v="47"/>
    <n v="28.02"/>
    <n v="22"/>
    <n v="6300"/>
    <n v="105"/>
    <n v="258"/>
    <n v="215"/>
    <n v="26.25"/>
    <x v="47"/>
    <n v="2"/>
    <x v="3"/>
    <x v="2"/>
    <x v="2"/>
  </r>
  <r>
    <s v="Rock Story"/>
    <d v="2016-11-09T00:00:00"/>
    <d v="2017-06-05T00:00:00"/>
    <n v="179"/>
    <x v="48"/>
    <n v="25.9"/>
    <n v="19"/>
    <n v="8950"/>
    <n v="149.16666666666666"/>
    <n v="105"/>
    <n v="233"/>
    <n v="25.9"/>
    <x v="48"/>
    <n v="2"/>
    <x v="1"/>
    <x v="2"/>
    <x v="48"/>
  </r>
  <r>
    <s v="Deus Salve o Rei"/>
    <d v="2018-01-09T00:00:00"/>
    <d v="2018-07-30T00:00:00"/>
    <n v="174"/>
    <x v="49"/>
    <n v="25.57"/>
    <n v="19"/>
    <n v="8700"/>
    <n v="145"/>
    <n v="130"/>
    <n v="237"/>
    <n v="25.57"/>
    <x v="49"/>
    <n v="4"/>
    <x v="1"/>
    <x v="2"/>
    <x v="51"/>
  </r>
  <r>
    <s v="O Profeta"/>
    <s v="16/10/2006"/>
    <n v="39213"/>
    <n v="178"/>
    <x v="50"/>
    <n v="32.72"/>
    <n v="18"/>
    <n v="8900"/>
    <n v="148.33333333333334"/>
    <n v="125"/>
    <n v="176"/>
    <n v="25.340000000000003"/>
    <x v="50"/>
    <n v="2"/>
    <x v="14"/>
    <x v="1"/>
    <x v="35"/>
  </r>
  <r>
    <s v="Cama de Gato"/>
    <s v="5/10/2009"/>
    <n v="40277"/>
    <n v="161"/>
    <x v="50"/>
    <n v="24.35"/>
    <n v="18"/>
    <n v="8050"/>
    <n v="134.16666666666666"/>
    <n v="172"/>
    <n v="247"/>
    <n v="25.340000000000003"/>
    <x v="50"/>
    <n v="3"/>
    <x v="14"/>
    <x v="2"/>
    <x v="43"/>
  </r>
  <r>
    <s v="Cordel Encantado"/>
    <n v="40644"/>
    <n v="40809"/>
    <n v="143"/>
    <x v="50"/>
    <n v="25.89"/>
    <n v="18"/>
    <n v="7150"/>
    <n v="119.16666666666667"/>
    <n v="225"/>
    <n v="234"/>
    <n v="25.340000000000003"/>
    <x v="50"/>
    <n v="2"/>
    <x v="14"/>
    <x v="2"/>
    <x v="22"/>
  </r>
  <r>
    <s v="Joia Rara"/>
    <n v="41533"/>
    <n v="41733"/>
    <n v="173"/>
    <x v="50"/>
    <n v="18.399999999999999"/>
    <n v="18"/>
    <n v="8650"/>
    <n v="144.16666666666666"/>
    <n v="135"/>
    <n v="280"/>
    <n v="25.340000000000003"/>
    <x v="50"/>
    <n v="2"/>
    <x v="14"/>
    <x v="3"/>
    <x v="44"/>
  </r>
  <r>
    <s v="Saramandaia"/>
    <d v="2013-06-24T00:00:00"/>
    <d v="2013-09-27T00:00:00"/>
    <n v="56"/>
    <x v="51"/>
    <n v="14.96"/>
    <n v="23"/>
    <n v="2800"/>
    <n v="46.666666666666664"/>
    <n v="298"/>
    <n v="288"/>
    <n v="25.223333333333333"/>
    <x v="51"/>
    <n v="1"/>
    <x v="7"/>
    <x v="3"/>
    <x v="47"/>
  </r>
  <r>
    <s v="Meu Bem Querer"/>
    <d v="1998-08-24T00:00:00"/>
    <d v="1999-03-19T00:00:00"/>
    <n v="179"/>
    <x v="51"/>
    <n v="32.270000000000003"/>
    <n v="19"/>
    <n v="8950"/>
    <n v="149.16666666666666"/>
    <n v="105"/>
    <n v="178"/>
    <n v="25.223333333333333"/>
    <x v="51"/>
    <n v="3"/>
    <x v="7"/>
    <x v="1"/>
    <x v="20"/>
  </r>
  <r>
    <s v="Agora É que São Elas"/>
    <n v="37704"/>
    <n v="37869"/>
    <n v="143"/>
    <x v="51"/>
    <n v="28.44"/>
    <n v="18"/>
    <n v="7150"/>
    <n v="119.16666666666667"/>
    <n v="225"/>
    <n v="211"/>
    <n v="25.223333333333333"/>
    <x v="51"/>
    <n v="5"/>
    <x v="7"/>
    <x v="2"/>
    <x v="42"/>
  </r>
  <r>
    <s v="Alto Astral"/>
    <d v="2014-11-03T00:00:00"/>
    <d v="2015-05-08T00:00:00"/>
    <n v="161"/>
    <x v="52"/>
    <n v="22.11"/>
    <n v="19"/>
    <n v="8050"/>
    <n v="134.16666666666666"/>
    <n v="172"/>
    <n v="261"/>
    <n v="24.79"/>
    <x v="52"/>
    <n v="2"/>
    <x v="3"/>
    <x v="2"/>
    <x v="32"/>
  </r>
  <r>
    <s v="Haja Coração"/>
    <d v="2016-05-31T00:00:00"/>
    <d v="2016-11-08T00:00:00"/>
    <n v="138"/>
    <x v="52"/>
    <n v="27.47"/>
    <n v="19"/>
    <n v="6900"/>
    <n v="115"/>
    <n v="238"/>
    <n v="223"/>
    <n v="24.79"/>
    <x v="52"/>
    <n v="2"/>
    <x v="3"/>
    <x v="2"/>
    <x v="50"/>
  </r>
  <r>
    <s v="Cheias de Charme"/>
    <d v="2012-04-16T00:00:00"/>
    <d v="2012-09-28T00:00:00"/>
    <n v="143"/>
    <x v="53"/>
    <n v="30.05"/>
    <n v="19"/>
    <n v="7150"/>
    <n v="119.16666666666667"/>
    <n v="225"/>
    <n v="198"/>
    <n v="24.73"/>
    <x v="53"/>
    <n v="3"/>
    <x v="3"/>
    <x v="1"/>
    <x v="31"/>
  </r>
  <r>
    <s v="Geração Brasil"/>
    <d v="2014-05-05T00:00:00"/>
    <d v="2014-10-31T00:00:00"/>
    <n v="147"/>
    <x v="53"/>
    <n v="19.41"/>
    <n v="19"/>
    <n v="7350"/>
    <n v="122.5"/>
    <n v="223"/>
    <n v="274"/>
    <n v="24.73"/>
    <x v="53"/>
    <n v="2"/>
    <x v="3"/>
    <x v="3"/>
    <x v="44"/>
  </r>
  <r>
    <s v="Força de um Desejo"/>
    <n v="36290"/>
    <n v="36553"/>
    <n v="226"/>
    <x v="54"/>
    <n v="24.62"/>
    <n v="18"/>
    <n v="11300"/>
    <n v="188.33333333333334"/>
    <n v="13"/>
    <n v="243"/>
    <n v="24.62"/>
    <x v="54"/>
    <n v="4"/>
    <x v="1"/>
    <x v="2"/>
    <x v="49"/>
  </r>
  <r>
    <s v="O Astro"/>
    <d v="2011-07-12T00:00:00"/>
    <d v="2011-10-28T00:00:00"/>
    <n v="64"/>
    <x v="55"/>
    <n v="19"/>
    <n v="23"/>
    <n v="3200"/>
    <n v="53.333333333333336"/>
    <n v="296"/>
    <n v="275"/>
    <n v="24.254999999999999"/>
    <x v="55"/>
    <n v="2"/>
    <x v="11"/>
    <x v="3"/>
    <x v="22"/>
  </r>
  <r>
    <s v="I Love Paraisópolis"/>
    <d v="2015-05-11T00:00:00"/>
    <d v="2015-11-06T00:00:00"/>
    <n v="154"/>
    <x v="55"/>
    <n v="23.49"/>
    <n v="19"/>
    <n v="7700"/>
    <n v="128.33333333333334"/>
    <n v="210"/>
    <n v="254"/>
    <n v="24.254999999999999"/>
    <x v="55"/>
    <n v="3"/>
    <x v="11"/>
    <x v="2"/>
    <x v="32"/>
  </r>
  <r>
    <s v="De Quina pra Lua"/>
    <s v="21/10/1985"/>
    <n v="31527"/>
    <n v="164"/>
    <x v="55"/>
    <n v="31.22"/>
    <n v="18"/>
    <n v="8200"/>
    <n v="136.66666666666666"/>
    <n v="170"/>
    <n v="187"/>
    <n v="24.254999999999999"/>
    <x v="55"/>
    <n v="4"/>
    <x v="11"/>
    <x v="1"/>
    <x v="8"/>
  </r>
  <r>
    <s v="O Amor Está no Ar"/>
    <n v="35520"/>
    <n v="35678"/>
    <n v="137"/>
    <x v="55"/>
    <n v="27.11"/>
    <n v="18"/>
    <n v="6850"/>
    <n v="114.16666666666667"/>
    <n v="240"/>
    <n v="227"/>
    <n v="24.254999999999999"/>
    <x v="55"/>
    <n v="5"/>
    <x v="11"/>
    <x v="2"/>
    <x v="27"/>
  </r>
  <r>
    <s v="Ciranda de Pedra (Remake)"/>
    <n v="39573"/>
    <n v="39724"/>
    <n v="131"/>
    <x v="55"/>
    <n v="22.06"/>
    <n v="18"/>
    <n v="6550"/>
    <n v="109.16666666666667"/>
    <n v="255"/>
    <n v="262"/>
    <n v="24.254999999999999"/>
    <x v="55"/>
    <n v="4"/>
    <x v="11"/>
    <x v="2"/>
    <x v="30"/>
  </r>
  <r>
    <s v="Tempo de Amar"/>
    <n v="43004"/>
    <n v="43178"/>
    <n v="148"/>
    <x v="55"/>
    <n v="22.65"/>
    <n v="18"/>
    <n v="7400"/>
    <n v="123.33333333333333"/>
    <n v="220"/>
    <n v="259"/>
    <n v="24.254999999999999"/>
    <x v="55"/>
    <n v="3"/>
    <x v="11"/>
    <x v="2"/>
    <x v="51"/>
  </r>
  <r>
    <s v="Tempos Modernos"/>
    <d v="2010-01-11T00:00:00"/>
    <d v="2010-07-16T00:00:00"/>
    <n v="161"/>
    <x v="56"/>
    <n v="24.07"/>
    <n v="19"/>
    <n v="8050"/>
    <n v="134.16666666666666"/>
    <n v="172"/>
    <n v="250"/>
    <n v="24.07"/>
    <x v="56"/>
    <n v="2"/>
    <x v="1"/>
    <x v="2"/>
    <x v="43"/>
  </r>
  <r>
    <s v="Novo Mundo"/>
    <n v="42816"/>
    <n v="43003"/>
    <n v="160"/>
    <x v="57"/>
    <n v="23.81"/>
    <n v="18"/>
    <n v="8000"/>
    <n v="133.33333333333334"/>
    <n v="183"/>
    <n v="253"/>
    <n v="23.81"/>
    <x v="57"/>
    <n v="2"/>
    <x v="1"/>
    <x v="2"/>
    <x v="48"/>
  </r>
  <r>
    <s v="Guerra dos Sexos"/>
    <d v="2012-10-01T00:00:00"/>
    <d v="2013-04-26T00:00:00"/>
    <n v="179"/>
    <x v="58"/>
    <n v="22.78"/>
    <n v="19"/>
    <n v="8950"/>
    <n v="149.16666666666666"/>
    <n v="105"/>
    <n v="258"/>
    <n v="22.78"/>
    <x v="58"/>
    <n v="3"/>
    <x v="1"/>
    <x v="2"/>
    <x v="47"/>
  </r>
  <r>
    <s v="Aquele Beijo"/>
    <d v="2011-10-17T00:00:00"/>
    <d v="2012-04-13T00:00:00"/>
    <n v="155"/>
    <x v="59"/>
    <n v="25.01"/>
    <n v="19"/>
    <n v="7750"/>
    <n v="129.16666666666666"/>
    <n v="196"/>
    <n v="242"/>
    <n v="22.695"/>
    <x v="59"/>
    <n v="2"/>
    <x v="3"/>
    <x v="2"/>
    <x v="31"/>
  </r>
  <r>
    <s v="Negócio da China"/>
    <s v="6/10/2008"/>
    <n v="39885"/>
    <n v="136"/>
    <x v="59"/>
    <n v="20.38"/>
    <n v="18"/>
    <n v="6800"/>
    <n v="113.33333333333333"/>
    <n v="249"/>
    <n v="269"/>
    <n v="22.695"/>
    <x v="59"/>
    <n v="3"/>
    <x v="3"/>
    <x v="2"/>
    <x v="46"/>
  </r>
  <r>
    <s v="Eterna Magia"/>
    <n v="39216"/>
    <n v="39388"/>
    <n v="148"/>
    <x v="60"/>
    <n v="25.83"/>
    <n v="18"/>
    <n v="7400"/>
    <n v="123.33333333333333"/>
    <n v="220"/>
    <n v="235"/>
    <n v="22.401999999999997"/>
    <x v="60"/>
    <n v="2"/>
    <x v="13"/>
    <x v="2"/>
    <x v="35"/>
  </r>
  <r>
    <s v="Escrito nas Estrelas"/>
    <n v="40280"/>
    <n v="40445"/>
    <n v="143"/>
    <x v="60"/>
    <n v="25.55"/>
    <n v="18"/>
    <n v="7150"/>
    <n v="119.16666666666667"/>
    <n v="225"/>
    <n v="238"/>
    <n v="22.401999999999997"/>
    <x v="60"/>
    <n v="3"/>
    <x v="13"/>
    <x v="2"/>
    <x v="43"/>
  </r>
  <r>
    <s v="Amor Eterno Amor"/>
    <n v="40973"/>
    <n v="41159"/>
    <n v="161"/>
    <x v="60"/>
    <n v="23.01"/>
    <n v="18"/>
    <n v="8050"/>
    <n v="134.16666666666666"/>
    <n v="172"/>
    <n v="256"/>
    <n v="22.401999999999997"/>
    <x v="60"/>
    <n v="3"/>
    <x v="13"/>
    <x v="2"/>
    <x v="31"/>
  </r>
  <r>
    <s v="Além do Tempo"/>
    <n v="42198"/>
    <n v="42384"/>
    <n v="161"/>
    <x v="60"/>
    <n v="19.829999999999998"/>
    <n v="18"/>
    <n v="8050"/>
    <n v="134.16666666666666"/>
    <n v="172"/>
    <n v="270"/>
    <n v="22.401999999999997"/>
    <x v="60"/>
    <n v="3"/>
    <x v="13"/>
    <x v="3"/>
    <x v="50"/>
  </r>
  <r>
    <s v="Espelho da Vida"/>
    <n v="43368"/>
    <n v="43556"/>
    <n v="160"/>
    <x v="60"/>
    <n v="17.79"/>
    <n v="18"/>
    <n v="8000"/>
    <n v="133.33333333333334"/>
    <n v="183"/>
    <n v="282"/>
    <n v="22.401999999999997"/>
    <x v="60"/>
    <n v="3"/>
    <x v="13"/>
    <x v="3"/>
    <x v="33"/>
  </r>
  <r>
    <s v="Liberdade, Liberdade"/>
    <d v="2016-04-11T00:00:00"/>
    <d v="2016-08-04T00:00:00"/>
    <n v="67"/>
    <x v="61"/>
    <n v="18.48"/>
    <n v="23"/>
    <n v="3350"/>
    <n v="55.833333333333336"/>
    <n v="295"/>
    <n v="279"/>
    <n v="21.27"/>
    <x v="61"/>
    <n v="2"/>
    <x v="3"/>
    <x v="3"/>
    <x v="50"/>
  </r>
  <r>
    <s v="O Tempo Não Para"/>
    <d v="2018-07-31T00:00:00"/>
    <d v="2019-01-28T00:00:00"/>
    <n v="156"/>
    <x v="61"/>
    <n v="24.06"/>
    <n v="19"/>
    <n v="7800"/>
    <n v="130"/>
    <n v="194"/>
    <n v="251"/>
    <n v="21.27"/>
    <x v="61"/>
    <n v="4"/>
    <x v="3"/>
    <x v="2"/>
    <x v="33"/>
  </r>
  <r>
    <s v="Os Dias Eram Assim"/>
    <d v="2017-04-17T00:00:00"/>
    <d v="2017-09-18T00:00:00"/>
    <n v="88"/>
    <x v="62"/>
    <n v="21.07"/>
    <n v="23"/>
    <n v="4400"/>
    <n v="73.333333333333329"/>
    <n v="286"/>
    <n v="268"/>
    <n v="21.07"/>
    <x v="62"/>
    <n v="4"/>
    <x v="1"/>
    <x v="2"/>
    <x v="48"/>
  </r>
  <r>
    <s v="A Vida da Gente"/>
    <n v="40812"/>
    <n v="40970"/>
    <n v="137"/>
    <x v="63"/>
    <n v="21.81"/>
    <n v="18"/>
    <n v="6850"/>
    <n v="114.16666666666667"/>
    <n v="240"/>
    <n v="264"/>
    <n v="20.63"/>
    <x v="63"/>
    <n v="4"/>
    <x v="3"/>
    <x v="2"/>
    <x v="31"/>
  </r>
  <r>
    <s v="Sete Vidas"/>
    <n v="42072"/>
    <n v="42195"/>
    <n v="106"/>
    <x v="63"/>
    <n v="19.45"/>
    <n v="18"/>
    <n v="5300"/>
    <n v="88.333333333333329"/>
    <n v="275"/>
    <n v="273"/>
    <n v="20.63"/>
    <x v="63"/>
    <n v="2"/>
    <x v="3"/>
    <x v="3"/>
    <x v="32"/>
  </r>
  <r>
    <s v="Além do Horizonte"/>
    <d v="2013-11-04T00:00:00"/>
    <d v="2014-05-02T00:00:00"/>
    <n v="155"/>
    <x v="64"/>
    <n v="19.73"/>
    <n v="19"/>
    <n v="7750"/>
    <n v="129.16666666666666"/>
    <n v="196"/>
    <n v="272"/>
    <n v="20.6"/>
    <x v="64"/>
    <n v="3"/>
    <x v="3"/>
    <x v="3"/>
    <x v="44"/>
  </r>
  <r>
    <s v="Orgulho e Paixão"/>
    <n v="43179"/>
    <n v="43367"/>
    <n v="162"/>
    <x v="64"/>
    <n v="21.47"/>
    <n v="18"/>
    <n v="8100"/>
    <n v="135"/>
    <n v="171"/>
    <n v="265"/>
    <n v="20.6"/>
    <x v="64"/>
    <n v="3"/>
    <x v="3"/>
    <x v="2"/>
    <x v="51"/>
  </r>
  <r>
    <s v="Lado a Lado"/>
    <n v="41162"/>
    <n v="41341"/>
    <n v="154"/>
    <x v="65"/>
    <n v="18.190000000000001"/>
    <n v="18"/>
    <n v="7700"/>
    <n v="128.33333333333334"/>
    <n v="210"/>
    <n v="281"/>
    <n v="18.190000000000001"/>
    <x v="65"/>
    <n v="3"/>
    <x v="1"/>
    <x v="3"/>
    <x v="47"/>
  </r>
  <r>
    <s v="Boogie Oogie"/>
    <n v="41855"/>
    <n v="42069"/>
    <n v="185"/>
    <x v="66"/>
    <n v="17.45"/>
    <n v="18"/>
    <n v="9250"/>
    <n v="154.16666666666666"/>
    <n v="79"/>
    <n v="284"/>
    <n v="17.45"/>
    <x v="66"/>
    <n v="2"/>
    <x v="1"/>
    <x v="3"/>
    <x v="32"/>
  </r>
  <r>
    <s v="O Rebu"/>
    <d v="2014-07-14T00:00:00"/>
    <d v="2014-09-12T00:00:00"/>
    <n v="36"/>
    <x v="67"/>
    <n v="15.22"/>
    <n v="23"/>
    <n v="1800"/>
    <n v="30"/>
    <n v="304"/>
    <n v="287"/>
    <n v="16.855"/>
    <x v="67"/>
    <n v="2"/>
    <x v="3"/>
    <x v="3"/>
    <x v="44"/>
  </r>
  <r>
    <s v="Onde Nascem os Fortes"/>
    <d v="2018-04-23T00:00:00"/>
    <d v="2018-07-16T00:00:00"/>
    <n v="53"/>
    <x v="67"/>
    <n v="18.489999999999998"/>
    <n v="23"/>
    <n v="2650"/>
    <n v="44.166666666666664"/>
    <n v="300"/>
    <n v="278"/>
    <n v="16.855"/>
    <x v="67"/>
    <n v="4"/>
    <x v="3"/>
    <x v="3"/>
    <x v="51"/>
  </r>
  <r>
    <s v="A Grande Mentira"/>
    <d v="1968-06-05T00:00:00"/>
    <d v="1969-07-05T00:00:00"/>
    <n v="308"/>
    <x v="68"/>
    <n v="14.02"/>
    <n v="19"/>
    <n v="15400"/>
    <n v="256.66666666666669"/>
    <n v="1"/>
    <n v="289"/>
    <n v="13.705"/>
    <x v="68"/>
    <n v="3"/>
    <x v="3"/>
    <x v="3"/>
    <x v="37"/>
  </r>
  <r>
    <s v="A Cabana do Pai Tomás"/>
    <d v="1969-07-07T00:00:00"/>
    <d v="1970-02-28T00:00:00"/>
    <n v="204"/>
    <x v="68"/>
    <n v="13.39"/>
    <n v="19"/>
    <n v="10200"/>
    <n v="170"/>
    <n v="46"/>
    <n v="290"/>
    <n v="13.705"/>
    <x v="68"/>
    <n v="5"/>
    <x v="3"/>
    <x v="3"/>
    <x v="38"/>
  </r>
  <r>
    <s v="Paixão de Outono"/>
    <d v="1965-09-14T00:00:00"/>
    <d v="1965-12-01T00:00:00"/>
    <n v="50"/>
    <x v="69"/>
    <n v="3.29"/>
    <n v="22"/>
    <n v="2500"/>
    <n v="41.666666666666664"/>
    <n v="301"/>
    <n v="306"/>
    <n v="8.9466666666666654"/>
    <x v="69"/>
    <n v="3"/>
    <x v="9"/>
    <x v="3"/>
    <x v="53"/>
  </r>
  <r>
    <s v="Eu Compro esta Mulher"/>
    <d v="1966-03-14T00:00:00"/>
    <d v="1966-07-15T00:00:00"/>
    <n v="90"/>
    <x v="69"/>
    <n v="10.44"/>
    <n v="22"/>
    <n v="4500"/>
    <n v="75"/>
    <n v="280"/>
    <n v="294"/>
    <n v="8.9466666666666654"/>
    <x v="69"/>
    <n v="4"/>
    <x v="9"/>
    <x v="3"/>
    <x v="52"/>
  </r>
  <r>
    <s v="O Sheik de Agadir"/>
    <d v="1966-07-18T00:00:00"/>
    <d v="1967-02-17T00:00:00"/>
    <n v="155"/>
    <x v="69"/>
    <n v="12.34"/>
    <n v="22"/>
    <n v="7750"/>
    <n v="129.16666666666666"/>
    <n v="196"/>
    <n v="291"/>
    <n v="8.9466666666666654"/>
    <x v="69"/>
    <n v="4"/>
    <x v="9"/>
    <x v="3"/>
    <x v="54"/>
  </r>
  <r>
    <s v="A Rainha Louca"/>
    <d v="1967-02-20T00:00:00"/>
    <d v="1967-12-16T00:00:00"/>
    <n v="215"/>
    <x v="69"/>
    <n v="5.45"/>
    <n v="22"/>
    <n v="10750"/>
    <n v="179.16666666666666"/>
    <n v="24"/>
    <n v="301"/>
    <n v="8.9466666666666654"/>
    <x v="69"/>
    <n v="3"/>
    <x v="9"/>
    <x v="3"/>
    <x v="54"/>
  </r>
  <r>
    <s v="O Homem Proibido"/>
    <d v="1967-12-18T00:00:00"/>
    <d v="1968-06-25T00:00:00"/>
    <n v="137"/>
    <x v="69"/>
    <n v="6.62"/>
    <n v="22"/>
    <n v="6850"/>
    <n v="114.16666666666667"/>
    <n v="240"/>
    <n v="299"/>
    <n v="8.9466666666666654"/>
    <x v="69"/>
    <n v="3"/>
    <x v="9"/>
    <x v="3"/>
    <x v="36"/>
  </r>
  <r>
    <s v="A Gata de Vison"/>
    <d v="1968-06-26T00:00:00"/>
    <d v="1969-01-06T00:00:00"/>
    <n v="138"/>
    <x v="69"/>
    <n v="10.17"/>
    <n v="22"/>
    <n v="6900"/>
    <n v="115"/>
    <n v="238"/>
    <n v="295"/>
    <n v="8.9466666666666654"/>
    <x v="69"/>
    <n v="4"/>
    <x v="9"/>
    <x v="3"/>
    <x v="37"/>
  </r>
  <r>
    <s v="A Última Valsa"/>
    <d v="1969-01-07T00:00:00"/>
    <d v="1969-06-06T00:00:00"/>
    <n v="109"/>
    <x v="69"/>
    <n v="17.22"/>
    <n v="22"/>
    <n v="5450"/>
    <n v="90.833333333333329"/>
    <n v="271"/>
    <n v="286"/>
    <n v="8.9466666666666654"/>
    <x v="69"/>
    <n v="3"/>
    <x v="9"/>
    <x v="3"/>
    <x v="37"/>
  </r>
  <r>
    <s v="A Sombra da Rebecca"/>
    <d v="1967-02-20T00:00:00"/>
    <d v="1967-06-24T00:00:00"/>
    <n v="90"/>
    <x v="69"/>
    <n v="8"/>
    <n v="21"/>
    <n v="4500"/>
    <n v="75"/>
    <n v="280"/>
    <n v="296"/>
    <n v="8.9466666666666654"/>
    <x v="69"/>
    <n v="4"/>
    <x v="9"/>
    <x v="3"/>
    <x v="54"/>
  </r>
  <r>
    <s v="O Santo Mestiço"/>
    <d v="1968-02-12T00:00:00"/>
    <d v="1968-06-14T00:00:00"/>
    <n v="90"/>
    <x v="69"/>
    <n v="6.99"/>
    <n v="19"/>
    <n v="4500"/>
    <n v="75"/>
    <n v="280"/>
    <n v="297"/>
    <n v="8.9466666666666654"/>
    <x v="69"/>
    <n v="3"/>
    <x v="9"/>
    <x v="3"/>
    <x v="36"/>
  </r>
  <r>
    <s v="Anastácia, a Mulher sem Destino"/>
    <d v="1967-06-26T00:00:00"/>
    <d v="1967-12-16T00:00:00"/>
    <n v="127"/>
    <x v="70"/>
    <n v="5.47"/>
    <n v="21"/>
    <n v="6350"/>
    <n v="105.83333333333333"/>
    <n v="257"/>
    <n v="300"/>
    <n v="5.47"/>
    <x v="70"/>
    <n v="5"/>
    <x v="1"/>
    <x v="3"/>
    <x v="54"/>
  </r>
  <r>
    <s v="O Ébrio"/>
    <d v="1965-11-08T00:00:00"/>
    <d v="1966-02-18T00:00:00"/>
    <n v="75"/>
    <x v="71"/>
    <n v="5.23"/>
    <n v="21"/>
    <n v="3750"/>
    <n v="62.5"/>
    <n v="294"/>
    <n v="302"/>
    <n v="5.23"/>
    <x v="71"/>
    <n v="2"/>
    <x v="1"/>
    <x v="3"/>
    <x v="52"/>
  </r>
  <r>
    <s v="O Rei dos Ciganos"/>
    <d v="1966-09-12T00:00:00"/>
    <d v="1967-02-17T00:00:00"/>
    <n v="115"/>
    <x v="72"/>
    <n v="6.7"/>
    <n v="21"/>
    <n v="5750"/>
    <n v="95.833333333333329"/>
    <n v="268"/>
    <n v="298"/>
    <n v="4.1349999999999998"/>
    <x v="72"/>
    <n v="4"/>
    <x v="14"/>
    <x v="3"/>
    <x v="54"/>
  </r>
  <r>
    <s v="Rosinha do Sobrado"/>
    <d v="1965-08-03T00:00:00"/>
    <d v="1965-10-22T00:00:00"/>
    <n v="50"/>
    <x v="72"/>
    <n v="3.31"/>
    <n v="19"/>
    <n v="2500"/>
    <n v="41.666666666666664"/>
    <n v="301"/>
    <n v="305"/>
    <n v="4.1349999999999998"/>
    <x v="72"/>
    <n v="3"/>
    <x v="14"/>
    <x v="3"/>
    <x v="53"/>
  </r>
  <r>
    <s v="A Moreninha"/>
    <d v="1965-10-25T00:00:00"/>
    <d v="1965-12-10T00:00:00"/>
    <n v="35"/>
    <x v="72"/>
    <n v="3"/>
    <n v="19"/>
    <n v="1750"/>
    <n v="29.166666666666668"/>
    <n v="305"/>
    <n v="307"/>
    <n v="4.1349999999999998"/>
    <x v="72"/>
    <n v="2"/>
    <x v="14"/>
    <x v="3"/>
    <x v="53"/>
  </r>
  <r>
    <s v="Padre Tião"/>
    <d v="1965-12-13T00:00:00"/>
    <d v="1966-02-18T00:00:00"/>
    <n v="50"/>
    <x v="72"/>
    <n v="3.53"/>
    <n v="19"/>
    <n v="2500"/>
    <n v="41.666666666666664"/>
    <n v="301"/>
    <n v="304"/>
    <n v="4.1349999999999998"/>
    <x v="72"/>
    <n v="2"/>
    <x v="14"/>
    <x v="3"/>
    <x v="52"/>
  </r>
  <r>
    <s v="Ilusões Perdidas"/>
    <d v="1965-04-26T00:00:00"/>
    <d v="1965-07-30T00:00:00"/>
    <n v="56"/>
    <x v="73"/>
    <n v="1.4"/>
    <n v="22"/>
    <n v="2800"/>
    <n v="46.666666666666664"/>
    <n v="298"/>
    <n v="308"/>
    <n v="1.4"/>
    <x v="73"/>
    <n v="2"/>
    <x v="1"/>
    <x v="3"/>
    <x v="53"/>
  </r>
  <r>
    <s v="Marina"/>
    <d v="1965-08-23T00:00:00"/>
    <d v="1965-09-10T00:00:00"/>
    <n v="15"/>
    <x v="74"/>
    <n v="1.1299999999999999"/>
    <n v="22"/>
    <n v="750"/>
    <n v="12.5"/>
    <n v="309"/>
    <n v="309"/>
    <n v="1.1299999999999999"/>
    <x v="74"/>
    <n v="1"/>
    <x v="1"/>
    <x v="3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12C56-7CA2-484B-8B57-F101FC030467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D3:E115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Row" showAll="0" sortType="descending">
      <items count="40">
        <item x="16"/>
        <item x="27"/>
        <item x="0"/>
        <item x="1"/>
        <item x="17"/>
        <item x="23"/>
        <item x="31"/>
        <item x="32"/>
        <item x="29"/>
        <item x="11"/>
        <item x="3"/>
        <item x="26"/>
        <item x="20"/>
        <item x="15"/>
        <item x="35"/>
        <item x="7"/>
        <item x="34"/>
        <item x="19"/>
        <item x="8"/>
        <item x="22"/>
        <item x="38"/>
        <item x="5"/>
        <item x="25"/>
        <item x="2"/>
        <item x="4"/>
        <item x="33"/>
        <item x="18"/>
        <item x="30"/>
        <item x="9"/>
        <item x="36"/>
        <item x="21"/>
        <item x="24"/>
        <item x="6"/>
        <item x="13"/>
        <item x="37"/>
        <item x="28"/>
        <item x="14"/>
        <item x="1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1">
        <item x="8"/>
        <item x="22"/>
        <item x="12"/>
        <item x="25"/>
        <item x="20"/>
        <item x="0"/>
        <item x="28"/>
        <item x="7"/>
        <item x="5"/>
        <item x="3"/>
        <item x="10"/>
        <item x="15"/>
        <item x="26"/>
        <item x="13"/>
        <item x="16"/>
        <item x="24"/>
        <item x="1"/>
        <item x="29"/>
        <item x="2"/>
        <item x="9"/>
        <item x="14"/>
        <item x="23"/>
        <item x="11"/>
        <item x="18"/>
        <item x="21"/>
        <item x="19"/>
        <item x="4"/>
        <item x="27"/>
        <item x="17"/>
        <item x="6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2">
    <field x="5"/>
    <field x="6"/>
  </rowFields>
  <rowItems count="112">
    <i>
      <x v="13"/>
    </i>
    <i r="1">
      <x v="7"/>
    </i>
    <i r="1">
      <x v="9"/>
    </i>
    <i r="1">
      <x v="22"/>
    </i>
    <i r="1">
      <x v="29"/>
    </i>
    <i>
      <x v="19"/>
    </i>
    <i r="1">
      <x v="18"/>
    </i>
    <i>
      <x v="10"/>
    </i>
    <i r="1">
      <x v="9"/>
    </i>
    <i>
      <x v="28"/>
    </i>
    <i r="1">
      <x v="26"/>
    </i>
    <i>
      <x v="32"/>
    </i>
    <i r="1">
      <x v="9"/>
    </i>
    <i>
      <x v="15"/>
    </i>
    <i r="1">
      <x v="9"/>
    </i>
    <i>
      <x v="18"/>
    </i>
    <i r="1">
      <x v="2"/>
    </i>
    <i r="1">
      <x v="9"/>
    </i>
    <i r="1">
      <x v="20"/>
    </i>
    <i>
      <x v="9"/>
    </i>
    <i r="1">
      <x v="9"/>
    </i>
    <i>
      <x v="21"/>
    </i>
    <i r="1">
      <x v="9"/>
    </i>
    <i>
      <x v="24"/>
    </i>
    <i r="1">
      <x v="9"/>
    </i>
    <i>
      <x v="38"/>
    </i>
    <i r="1">
      <x v="8"/>
    </i>
    <i r="1">
      <x v="9"/>
    </i>
    <i>
      <x v="4"/>
    </i>
    <i r="1">
      <x v="29"/>
    </i>
    <i>
      <x v="17"/>
    </i>
    <i r="1">
      <x v="9"/>
    </i>
    <i>
      <x v="2"/>
    </i>
    <i r="1">
      <x v="5"/>
    </i>
    <i r="1">
      <x v="7"/>
    </i>
    <i r="1">
      <x v="9"/>
    </i>
    <i r="1">
      <x v="13"/>
    </i>
    <i r="1">
      <x v="18"/>
    </i>
    <i r="1">
      <x v="19"/>
    </i>
    <i r="1">
      <x v="24"/>
    </i>
    <i r="1">
      <x v="25"/>
    </i>
    <i>
      <x v="26"/>
    </i>
    <i r="1">
      <x v="9"/>
    </i>
    <i>
      <x v="33"/>
    </i>
    <i r="1">
      <x v="7"/>
    </i>
    <i r="1">
      <x v="29"/>
    </i>
    <i>
      <x v="5"/>
    </i>
    <i r="1">
      <x v="13"/>
    </i>
    <i>
      <x v="22"/>
    </i>
    <i r="1">
      <x v="2"/>
    </i>
    <i>
      <x v="12"/>
    </i>
    <i r="1">
      <x v="29"/>
    </i>
    <i>
      <x v="35"/>
    </i>
    <i r="1">
      <x v="11"/>
    </i>
    <i r="1">
      <x v="23"/>
    </i>
    <i r="1">
      <x v="28"/>
    </i>
    <i>
      <x v="37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8"/>
    </i>
    <i r="1">
      <x v="20"/>
    </i>
    <i r="1">
      <x v="29"/>
    </i>
    <i>
      <x v="31"/>
    </i>
    <i r="1">
      <x v="9"/>
    </i>
    <i>
      <x v="30"/>
    </i>
    <i r="1">
      <x v="9"/>
    </i>
    <i>
      <x v="3"/>
    </i>
    <i r="1">
      <x v="16"/>
    </i>
    <i>
      <x v="8"/>
    </i>
    <i r="1">
      <x v="20"/>
    </i>
    <i>
      <x v="27"/>
    </i>
    <i r="1">
      <x v="22"/>
    </i>
    <i>
      <x v="1"/>
    </i>
    <i r="1">
      <x v="2"/>
    </i>
    <i r="1">
      <x v="29"/>
    </i>
    <i>
      <x v="23"/>
    </i>
    <i r="1">
      <x v="18"/>
    </i>
    <i>
      <x/>
    </i>
    <i r="1">
      <x/>
    </i>
    <i r="1">
      <x v="2"/>
    </i>
    <i r="1">
      <x v="10"/>
    </i>
    <i r="1">
      <x v="29"/>
    </i>
    <i>
      <x v="6"/>
    </i>
    <i r="1">
      <x v="21"/>
    </i>
    <i r="1">
      <x v="22"/>
    </i>
    <i>
      <x v="11"/>
    </i>
    <i r="1">
      <x v="14"/>
    </i>
    <i>
      <x v="34"/>
    </i>
    <i r="1">
      <x v="27"/>
    </i>
    <i>
      <x v="7"/>
    </i>
    <i r="1">
      <x v="1"/>
    </i>
    <i r="1">
      <x v="17"/>
    </i>
    <i r="1">
      <x v="24"/>
    </i>
    <i>
      <x v="36"/>
    </i>
    <i r="1">
      <x v="9"/>
    </i>
    <i>
      <x v="20"/>
    </i>
    <i r="1">
      <x v="6"/>
    </i>
    <i>
      <x v="16"/>
    </i>
    <i r="1">
      <x v="10"/>
    </i>
    <i>
      <x v="25"/>
    </i>
    <i r="1">
      <x v="22"/>
    </i>
    <i>
      <x v="14"/>
    </i>
    <i r="1">
      <x v="3"/>
    </i>
    <i>
      <x v="29"/>
    </i>
    <i r="1">
      <x v="20"/>
    </i>
    <i t="grand">
      <x/>
    </i>
  </rowItems>
  <colItems count="1">
    <i/>
  </colItems>
  <dataFields count="1">
    <dataField name="Média de Audiência2" fld="7" subtotal="average" baseField="5" baseItem="0" numFmtId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A1CA8-3251-434F-A890-A6FDBAC4E01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B51" firstHeaderRow="1" firstDataRow="1" firstDataCol="1"/>
  <pivotFields count="10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>
      <items count="40">
        <item x="16"/>
        <item x="27"/>
        <item x="0"/>
        <item x="1"/>
        <item x="17"/>
        <item x="23"/>
        <item x="31"/>
        <item x="32"/>
        <item x="29"/>
        <item x="11"/>
        <item x="3"/>
        <item x="26"/>
        <item x="20"/>
        <item x="15"/>
        <item x="35"/>
        <item x="7"/>
        <item x="34"/>
        <item x="19"/>
        <item x="8"/>
        <item x="22"/>
        <item x="38"/>
        <item x="5"/>
        <item x="25"/>
        <item x="2"/>
        <item x="4"/>
        <item x="33"/>
        <item x="18"/>
        <item x="30"/>
        <item x="9"/>
        <item x="36"/>
        <item x="21"/>
        <item x="24"/>
        <item x="6"/>
        <item x="13"/>
        <item x="37"/>
        <item x="28"/>
        <item x="14"/>
        <item x="12"/>
        <item x="1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9"/>
  </rowFields>
  <rowItems count="48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Média de Audiência2" fld="7" subtotal="average" baseField="5" baseItem="0" numFmtId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BD54A-2A97-408A-969A-99D06AECD73B}" name="Tabela dinâ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3:M80" firstHeaderRow="1" firstDataRow="2" firstDataCol="1"/>
  <pivotFields count="17">
    <pivotField showAll="0"/>
    <pivotField showAll="0"/>
    <pivotField showAll="0"/>
    <pivotField showAll="0"/>
    <pivotField axis="axisRow" showAll="0">
      <items count="76">
        <item x="7"/>
        <item x="55"/>
        <item x="34"/>
        <item x="43"/>
        <item x="62"/>
        <item x="29"/>
        <item x="20"/>
        <item x="56"/>
        <item x="33"/>
        <item x="1"/>
        <item x="14"/>
        <item x="0"/>
        <item x="37"/>
        <item x="41"/>
        <item x="49"/>
        <item x="38"/>
        <item x="52"/>
        <item x="28"/>
        <item x="50"/>
        <item x="60"/>
        <item x="39"/>
        <item x="70"/>
        <item x="73"/>
        <item x="32"/>
        <item x="53"/>
        <item x="67"/>
        <item x="22"/>
        <item x="8"/>
        <item x="54"/>
        <item x="69"/>
        <item x="13"/>
        <item x="68"/>
        <item x="5"/>
        <item x="10"/>
        <item x="21"/>
        <item x="65"/>
        <item x="47"/>
        <item x="71"/>
        <item x="18"/>
        <item x="2"/>
        <item x="74"/>
        <item x="63"/>
        <item x="27"/>
        <item x="12"/>
        <item x="3"/>
        <item x="64"/>
        <item x="15"/>
        <item x="42"/>
        <item x="26"/>
        <item x="31"/>
        <item x="46"/>
        <item x="48"/>
        <item x="23"/>
        <item x="9"/>
        <item x="61"/>
        <item x="59"/>
        <item x="72"/>
        <item x="4"/>
        <item x="51"/>
        <item x="16"/>
        <item x="45"/>
        <item x="11"/>
        <item x="66"/>
        <item x="36"/>
        <item x="58"/>
        <item x="6"/>
        <item x="35"/>
        <item x="17"/>
        <item x="30"/>
        <item x="57"/>
        <item x="19"/>
        <item x="40"/>
        <item x="44"/>
        <item x="25"/>
        <item x="24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showAll="0">
      <items count="56">
        <item x="53"/>
        <item x="52"/>
        <item x="54"/>
        <item x="36"/>
        <item x="37"/>
        <item x="38"/>
        <item x="39"/>
        <item x="40"/>
        <item x="41"/>
        <item x="13"/>
        <item x="12"/>
        <item x="2"/>
        <item x="3"/>
        <item x="4"/>
        <item x="23"/>
        <item x="5"/>
        <item x="6"/>
        <item x="7"/>
        <item x="17"/>
        <item x="0"/>
        <item x="18"/>
        <item x="8"/>
        <item x="9"/>
        <item x="24"/>
        <item x="10"/>
        <item x="15"/>
        <item x="1"/>
        <item x="26"/>
        <item x="11"/>
        <item x="16"/>
        <item x="19"/>
        <item x="45"/>
        <item x="27"/>
        <item x="14"/>
        <item x="20"/>
        <item x="49"/>
        <item x="28"/>
        <item x="25"/>
        <item x="42"/>
        <item x="34"/>
        <item x="29"/>
        <item x="21"/>
        <item x="35"/>
        <item x="30"/>
        <item x="46"/>
        <item x="43"/>
        <item x="22"/>
        <item x="31"/>
        <item x="47"/>
        <item x="44"/>
        <item x="32"/>
        <item x="50"/>
        <item x="48"/>
        <item x="51"/>
        <item x="33"/>
        <item t="default"/>
      </items>
    </pivotField>
  </pivotFields>
  <rowFields count="1">
    <field x="4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lassificação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B4034-70BB-4A0D-A521-FA6C9E8C9FE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60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axis="axisCol" dataField="1" showAll="0">
      <items count="5">
        <item x="3"/>
        <item x="2"/>
        <item x="1"/>
        <item x="0"/>
        <item t="default"/>
      </items>
    </pivotField>
    <pivotField axis="axisRow" showAll="0">
      <items count="56">
        <item x="53"/>
        <item x="52"/>
        <item x="54"/>
        <item x="36"/>
        <item x="37"/>
        <item x="38"/>
        <item x="39"/>
        <item x="40"/>
        <item x="41"/>
        <item x="13"/>
        <item x="12"/>
        <item x="2"/>
        <item x="3"/>
        <item x="4"/>
        <item x="23"/>
        <item x="5"/>
        <item x="6"/>
        <item x="7"/>
        <item x="17"/>
        <item x="0"/>
        <item x="18"/>
        <item x="8"/>
        <item x="9"/>
        <item x="24"/>
        <item x="10"/>
        <item x="15"/>
        <item x="1"/>
        <item x="26"/>
        <item x="11"/>
        <item x="16"/>
        <item x="19"/>
        <item x="45"/>
        <item x="27"/>
        <item x="14"/>
        <item x="20"/>
        <item x="49"/>
        <item x="28"/>
        <item x="25"/>
        <item x="42"/>
        <item x="34"/>
        <item x="29"/>
        <item x="21"/>
        <item x="35"/>
        <item x="30"/>
        <item x="46"/>
        <item x="43"/>
        <item x="22"/>
        <item x="31"/>
        <item x="47"/>
        <item x="44"/>
        <item x="32"/>
        <item x="50"/>
        <item x="48"/>
        <item x="51"/>
        <item x="33"/>
        <item t="default"/>
      </items>
    </pivotField>
  </pivotFields>
  <rowFields count="1">
    <field x="16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lassificação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C40C5E-5CBA-4925-9429-CC153E41C089}" name="Tabela dinâmica4" cacheId="1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outline="1" outlineData="1" multipleFieldFilters="0">
  <location ref="V3:AA155" firstHeaderRow="1" firstDataRow="2" firstDataCol="1"/>
  <pivotFields count="17">
    <pivotField showAll="0"/>
    <pivotField showAll="0"/>
    <pivotField showAll="0"/>
    <pivotField showAll="0"/>
    <pivotField axis="axisRow" showAll="0">
      <items count="76">
        <item x="7"/>
        <item x="55"/>
        <item x="34"/>
        <item x="43"/>
        <item x="62"/>
        <item x="29"/>
        <item x="20"/>
        <item x="56"/>
        <item x="33"/>
        <item x="1"/>
        <item x="14"/>
        <item x="0"/>
        <item x="37"/>
        <item x="41"/>
        <item x="49"/>
        <item x="38"/>
        <item x="52"/>
        <item x="28"/>
        <item x="50"/>
        <item x="60"/>
        <item x="39"/>
        <item x="70"/>
        <item x="73"/>
        <item x="32"/>
        <item x="53"/>
        <item x="67"/>
        <item x="22"/>
        <item x="8"/>
        <item x="54"/>
        <item x="69"/>
        <item x="13"/>
        <item x="68"/>
        <item x="5"/>
        <item x="10"/>
        <item x="21"/>
        <item x="65"/>
        <item x="47"/>
        <item x="71"/>
        <item x="18"/>
        <item x="2"/>
        <item x="74"/>
        <item x="63"/>
        <item x="27"/>
        <item x="12"/>
        <item x="3"/>
        <item x="64"/>
        <item x="15"/>
        <item x="42"/>
        <item x="26"/>
        <item x="31"/>
        <item x="46"/>
        <item x="48"/>
        <item x="23"/>
        <item x="9"/>
        <item x="61"/>
        <item x="59"/>
        <item x="72"/>
        <item x="4"/>
        <item x="51"/>
        <item x="16"/>
        <item x="45"/>
        <item x="11"/>
        <item x="66"/>
        <item x="36"/>
        <item x="58"/>
        <item x="6"/>
        <item x="35"/>
        <item x="17"/>
        <item x="30"/>
        <item x="57"/>
        <item x="19"/>
        <item x="40"/>
        <item x="44"/>
        <item x="25"/>
        <item x="24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2" showAll="0"/>
    <pivotField axis="axisRow" showAl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>
      <items count="16">
        <item x="12"/>
        <item x="8"/>
        <item x="6"/>
        <item x="5"/>
        <item x="0"/>
        <item x="2"/>
        <item x="9"/>
        <item x="10"/>
        <item x="4"/>
        <item x="11"/>
        <item x="13"/>
        <item x="14"/>
        <item x="7"/>
        <item x="3"/>
        <item x="1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showAll="0">
      <items count="56">
        <item x="53"/>
        <item x="52"/>
        <item x="54"/>
        <item x="36"/>
        <item x="37"/>
        <item x="38"/>
        <item x="39"/>
        <item x="40"/>
        <item x="41"/>
        <item x="13"/>
        <item x="12"/>
        <item x="2"/>
        <item x="3"/>
        <item x="4"/>
        <item x="23"/>
        <item x="5"/>
        <item x="6"/>
        <item x="7"/>
        <item x="17"/>
        <item x="0"/>
        <item x="18"/>
        <item x="8"/>
        <item x="9"/>
        <item x="24"/>
        <item x="10"/>
        <item x="15"/>
        <item x="1"/>
        <item x="26"/>
        <item x="11"/>
        <item x="16"/>
        <item x="19"/>
        <item x="45"/>
        <item x="27"/>
        <item x="14"/>
        <item x="20"/>
        <item x="49"/>
        <item x="28"/>
        <item x="25"/>
        <item x="42"/>
        <item x="34"/>
        <item x="29"/>
        <item x="21"/>
        <item x="35"/>
        <item x="30"/>
        <item x="46"/>
        <item x="43"/>
        <item x="22"/>
        <item x="31"/>
        <item x="47"/>
        <item x="44"/>
        <item x="32"/>
        <item x="50"/>
        <item x="48"/>
        <item x="51"/>
        <item x="33"/>
        <item t="default"/>
      </items>
    </pivotField>
  </pivotFields>
  <rowFields count="2">
    <field x="12"/>
    <field x="4"/>
  </rowFields>
  <rowItems count="151">
    <i>
      <x/>
    </i>
    <i r="1">
      <x v="11"/>
    </i>
    <i>
      <x v="1"/>
    </i>
    <i r="1">
      <x v="9"/>
    </i>
    <i>
      <x v="2"/>
    </i>
    <i r="1">
      <x v="39"/>
    </i>
    <i>
      <x v="3"/>
    </i>
    <i r="1">
      <x v="44"/>
    </i>
    <i>
      <x v="4"/>
    </i>
    <i r="1">
      <x v="57"/>
    </i>
    <i>
      <x v="5"/>
    </i>
    <i r="1">
      <x v="32"/>
    </i>
    <i>
      <x v="6"/>
    </i>
    <i r="1">
      <x v="65"/>
    </i>
    <i>
      <x v="7"/>
    </i>
    <i r="1">
      <x/>
    </i>
    <i>
      <x v="8"/>
    </i>
    <i r="1">
      <x v="27"/>
    </i>
    <i>
      <x v="9"/>
    </i>
    <i r="1">
      <x v="53"/>
    </i>
    <i>
      <x v="10"/>
    </i>
    <i r="1">
      <x v="33"/>
    </i>
    <i>
      <x v="11"/>
    </i>
    <i r="1">
      <x v="61"/>
    </i>
    <i>
      <x v="12"/>
    </i>
    <i r="1">
      <x v="43"/>
    </i>
    <i>
      <x v="13"/>
    </i>
    <i r="1">
      <x v="30"/>
    </i>
    <i>
      <x v="14"/>
    </i>
    <i r="1">
      <x v="10"/>
    </i>
    <i>
      <x v="15"/>
    </i>
    <i r="1">
      <x v="46"/>
    </i>
    <i>
      <x v="16"/>
    </i>
    <i r="1">
      <x v="59"/>
    </i>
    <i>
      <x v="17"/>
    </i>
    <i r="1">
      <x v="67"/>
    </i>
    <i>
      <x v="18"/>
    </i>
    <i r="1">
      <x v="38"/>
    </i>
    <i>
      <x v="19"/>
    </i>
    <i r="1">
      <x v="70"/>
    </i>
    <i>
      <x v="20"/>
    </i>
    <i r="1">
      <x v="6"/>
    </i>
    <i>
      <x v="21"/>
    </i>
    <i r="1">
      <x v="34"/>
    </i>
    <i>
      <x v="22"/>
    </i>
    <i r="1">
      <x v="26"/>
    </i>
    <i>
      <x v="23"/>
    </i>
    <i r="1">
      <x v="52"/>
    </i>
    <i>
      <x v="24"/>
    </i>
    <i r="1">
      <x v="74"/>
    </i>
    <i>
      <x v="25"/>
    </i>
    <i r="1">
      <x v="73"/>
    </i>
    <i>
      <x v="26"/>
    </i>
    <i r="1">
      <x v="48"/>
    </i>
    <i>
      <x v="27"/>
    </i>
    <i r="1">
      <x v="42"/>
    </i>
    <i>
      <x v="28"/>
    </i>
    <i r="1">
      <x v="17"/>
    </i>
    <i>
      <x v="29"/>
    </i>
    <i r="1">
      <x v="5"/>
    </i>
    <i>
      <x v="30"/>
    </i>
    <i r="1">
      <x v="68"/>
    </i>
    <i>
      <x v="31"/>
    </i>
    <i r="1">
      <x v="49"/>
    </i>
    <i>
      <x v="32"/>
    </i>
    <i r="1">
      <x v="23"/>
    </i>
    <i>
      <x v="33"/>
    </i>
    <i r="1">
      <x v="8"/>
    </i>
    <i>
      <x v="34"/>
    </i>
    <i r="1">
      <x v="2"/>
    </i>
    <i>
      <x v="35"/>
    </i>
    <i r="1">
      <x v="66"/>
    </i>
    <i>
      <x v="36"/>
    </i>
    <i r="1">
      <x v="63"/>
    </i>
    <i>
      <x v="37"/>
    </i>
    <i r="1">
      <x v="12"/>
    </i>
    <i>
      <x v="38"/>
    </i>
    <i r="1">
      <x v="15"/>
    </i>
    <i>
      <x v="39"/>
    </i>
    <i r="1">
      <x v="20"/>
    </i>
    <i>
      <x v="40"/>
    </i>
    <i r="1">
      <x v="71"/>
    </i>
    <i>
      <x v="41"/>
    </i>
    <i r="1">
      <x v="13"/>
    </i>
    <i>
      <x v="42"/>
    </i>
    <i r="1">
      <x v="47"/>
    </i>
    <i>
      <x v="43"/>
    </i>
    <i r="1">
      <x v="3"/>
    </i>
    <i>
      <x v="44"/>
    </i>
    <i r="1">
      <x v="72"/>
    </i>
    <i>
      <x v="45"/>
    </i>
    <i r="1">
      <x v="60"/>
    </i>
    <i>
      <x v="46"/>
    </i>
    <i r="1">
      <x v="50"/>
    </i>
    <i>
      <x v="47"/>
    </i>
    <i r="1">
      <x v="36"/>
    </i>
    <i>
      <x v="48"/>
    </i>
    <i r="1">
      <x v="51"/>
    </i>
    <i>
      <x v="49"/>
    </i>
    <i r="1">
      <x v="14"/>
    </i>
    <i>
      <x v="50"/>
    </i>
    <i r="1">
      <x v="18"/>
    </i>
    <i>
      <x v="51"/>
    </i>
    <i r="1">
      <x v="58"/>
    </i>
    <i>
      <x v="52"/>
    </i>
    <i r="1">
      <x v="16"/>
    </i>
    <i>
      <x v="53"/>
    </i>
    <i r="1">
      <x v="24"/>
    </i>
    <i>
      <x v="54"/>
    </i>
    <i r="1">
      <x v="28"/>
    </i>
    <i>
      <x v="55"/>
    </i>
    <i r="1">
      <x v="1"/>
    </i>
    <i>
      <x v="56"/>
    </i>
    <i r="1">
      <x v="7"/>
    </i>
    <i>
      <x v="57"/>
    </i>
    <i r="1">
      <x v="69"/>
    </i>
    <i>
      <x v="58"/>
    </i>
    <i r="1">
      <x v="64"/>
    </i>
    <i>
      <x v="59"/>
    </i>
    <i r="1">
      <x v="55"/>
    </i>
    <i>
      <x v="60"/>
    </i>
    <i r="1">
      <x v="19"/>
    </i>
    <i>
      <x v="61"/>
    </i>
    <i r="1">
      <x v="54"/>
    </i>
    <i>
      <x v="62"/>
    </i>
    <i r="1">
      <x v="4"/>
    </i>
    <i>
      <x v="63"/>
    </i>
    <i r="1">
      <x v="41"/>
    </i>
    <i>
      <x v="64"/>
    </i>
    <i r="1">
      <x v="45"/>
    </i>
    <i>
      <x v="65"/>
    </i>
    <i r="1">
      <x v="35"/>
    </i>
    <i>
      <x v="66"/>
    </i>
    <i r="1">
      <x v="62"/>
    </i>
    <i>
      <x v="67"/>
    </i>
    <i r="1">
      <x v="25"/>
    </i>
    <i>
      <x v="68"/>
    </i>
    <i r="1">
      <x v="31"/>
    </i>
    <i>
      <x v="69"/>
    </i>
    <i r="1">
      <x v="29"/>
    </i>
    <i>
      <x v="70"/>
    </i>
    <i r="1">
      <x v="21"/>
    </i>
    <i>
      <x v="71"/>
    </i>
    <i r="1">
      <x v="37"/>
    </i>
    <i>
      <x v="72"/>
    </i>
    <i r="1">
      <x v="56"/>
    </i>
    <i>
      <x v="73"/>
    </i>
    <i r="1">
      <x v="22"/>
    </i>
    <i>
      <x v="74"/>
    </i>
    <i r="1">
      <x v="40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lassificação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2CEF3-70E6-4DE2-B9D6-AFD5F06ECB67}" name="Tabela dinâ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O3:T95" firstHeaderRow="1" firstDataRow="2" firstDataCol="1"/>
  <pivotFields count="17">
    <pivotField showAll="0"/>
    <pivotField showAll="0"/>
    <pivotField showAll="0"/>
    <pivotField showAll="0"/>
    <pivotField axis="axisRow" showAll="0">
      <items count="76">
        <item x="7"/>
        <item x="55"/>
        <item x="34"/>
        <item x="43"/>
        <item x="62"/>
        <item x="29"/>
        <item x="20"/>
        <item x="56"/>
        <item x="33"/>
        <item x="1"/>
        <item x="14"/>
        <item x="0"/>
        <item x="37"/>
        <item x="41"/>
        <item x="49"/>
        <item x="38"/>
        <item x="52"/>
        <item x="28"/>
        <item x="50"/>
        <item x="60"/>
        <item x="39"/>
        <item x="70"/>
        <item x="73"/>
        <item x="32"/>
        <item x="53"/>
        <item x="67"/>
        <item x="22"/>
        <item x="8"/>
        <item x="54"/>
        <item x="69"/>
        <item x="13"/>
        <item x="68"/>
        <item x="5"/>
        <item x="10"/>
        <item x="21"/>
        <item x="65"/>
        <item x="47"/>
        <item x="71"/>
        <item x="18"/>
        <item x="2"/>
        <item x="74"/>
        <item x="63"/>
        <item x="27"/>
        <item x="12"/>
        <item x="3"/>
        <item x="64"/>
        <item x="15"/>
        <item x="42"/>
        <item x="26"/>
        <item x="31"/>
        <item x="46"/>
        <item x="48"/>
        <item x="23"/>
        <item x="9"/>
        <item x="61"/>
        <item x="59"/>
        <item x="72"/>
        <item x="4"/>
        <item x="51"/>
        <item x="16"/>
        <item x="45"/>
        <item x="11"/>
        <item x="66"/>
        <item x="36"/>
        <item x="58"/>
        <item x="6"/>
        <item x="35"/>
        <item x="17"/>
        <item x="30"/>
        <item x="57"/>
        <item x="19"/>
        <item x="40"/>
        <item x="44"/>
        <item x="25"/>
        <item x="24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axis="axisRow" showAll="0">
      <items count="16">
        <item x="12"/>
        <item x="8"/>
        <item x="6"/>
        <item x="5"/>
        <item x="0"/>
        <item x="2"/>
        <item x="9"/>
        <item x="10"/>
        <item x="4"/>
        <item x="11"/>
        <item x="13"/>
        <item x="14"/>
        <item x="7"/>
        <item x="3"/>
        <item x="1"/>
        <item t="default"/>
      </items>
    </pivotField>
    <pivotField axis="axisCol" dataField="1" showAll="0">
      <items count="5">
        <item x="3"/>
        <item x="2"/>
        <item x="1"/>
        <item x="0"/>
        <item t="default"/>
      </items>
    </pivotField>
    <pivotField showAll="0">
      <items count="56">
        <item x="53"/>
        <item x="52"/>
        <item x="54"/>
        <item x="36"/>
        <item x="37"/>
        <item x="38"/>
        <item x="39"/>
        <item x="40"/>
        <item x="41"/>
        <item x="13"/>
        <item x="12"/>
        <item x="2"/>
        <item x="3"/>
        <item x="4"/>
        <item x="23"/>
        <item x="5"/>
        <item x="6"/>
        <item x="7"/>
        <item x="17"/>
        <item x="0"/>
        <item x="18"/>
        <item x="8"/>
        <item x="9"/>
        <item x="24"/>
        <item x="10"/>
        <item x="15"/>
        <item x="1"/>
        <item x="26"/>
        <item x="11"/>
        <item x="16"/>
        <item x="19"/>
        <item x="45"/>
        <item x="27"/>
        <item x="14"/>
        <item x="20"/>
        <item x="49"/>
        <item x="28"/>
        <item x="25"/>
        <item x="42"/>
        <item x="34"/>
        <item x="29"/>
        <item x="21"/>
        <item x="35"/>
        <item x="30"/>
        <item x="46"/>
        <item x="43"/>
        <item x="22"/>
        <item x="31"/>
        <item x="47"/>
        <item x="44"/>
        <item x="32"/>
        <item x="50"/>
        <item x="48"/>
        <item x="51"/>
        <item x="33"/>
        <item t="default"/>
      </items>
    </pivotField>
  </pivotFields>
  <rowFields count="2">
    <field x="14"/>
    <field x="4"/>
  </rowFields>
  <rowItems count="91">
    <i>
      <x/>
    </i>
    <i r="1">
      <x v="73"/>
    </i>
    <i>
      <x v="1"/>
    </i>
    <i r="1">
      <x v="6"/>
    </i>
    <i r="1">
      <x v="33"/>
    </i>
    <i>
      <x v="2"/>
    </i>
    <i r="1">
      <x v="27"/>
    </i>
    <i>
      <x v="3"/>
    </i>
    <i r="1">
      <x/>
    </i>
    <i r="1">
      <x v="17"/>
    </i>
    <i>
      <x v="4"/>
    </i>
    <i r="1">
      <x v="11"/>
    </i>
    <i r="1">
      <x v="43"/>
    </i>
    <i r="1">
      <x v="65"/>
    </i>
    <i r="1">
      <x v="71"/>
    </i>
    <i>
      <x v="5"/>
    </i>
    <i r="1">
      <x v="39"/>
    </i>
    <i>
      <x v="6"/>
    </i>
    <i r="1">
      <x v="29"/>
    </i>
    <i r="1">
      <x v="30"/>
    </i>
    <i>
      <x v="7"/>
    </i>
    <i r="1">
      <x v="5"/>
    </i>
    <i r="1">
      <x v="10"/>
    </i>
    <i>
      <x v="8"/>
    </i>
    <i r="1">
      <x v="32"/>
    </i>
    <i>
      <x v="9"/>
    </i>
    <i r="1">
      <x v="1"/>
    </i>
    <i r="1">
      <x v="34"/>
    </i>
    <i>
      <x v="10"/>
    </i>
    <i r="1">
      <x v="8"/>
    </i>
    <i r="1">
      <x v="19"/>
    </i>
    <i>
      <x v="11"/>
    </i>
    <i r="1">
      <x v="2"/>
    </i>
    <i r="1">
      <x v="18"/>
    </i>
    <i r="1">
      <x v="47"/>
    </i>
    <i r="1">
      <x v="56"/>
    </i>
    <i>
      <x v="12"/>
    </i>
    <i r="1">
      <x v="15"/>
    </i>
    <i r="1">
      <x v="53"/>
    </i>
    <i r="1">
      <x v="58"/>
    </i>
    <i r="1">
      <x v="70"/>
    </i>
    <i r="1">
      <x v="72"/>
    </i>
    <i>
      <x v="13"/>
    </i>
    <i r="1">
      <x v="16"/>
    </i>
    <i r="1">
      <x v="23"/>
    </i>
    <i r="1">
      <x v="24"/>
    </i>
    <i r="1">
      <x v="25"/>
    </i>
    <i r="1">
      <x v="31"/>
    </i>
    <i r="1">
      <x v="36"/>
    </i>
    <i r="1">
      <x v="41"/>
    </i>
    <i r="1">
      <x v="44"/>
    </i>
    <i r="1">
      <x v="45"/>
    </i>
    <i r="1">
      <x v="46"/>
    </i>
    <i r="1">
      <x v="54"/>
    </i>
    <i r="1">
      <x v="55"/>
    </i>
    <i r="1">
      <x v="57"/>
    </i>
    <i r="1">
      <x v="68"/>
    </i>
    <i r="1">
      <x v="74"/>
    </i>
    <i>
      <x v="14"/>
    </i>
    <i r="1">
      <x v="3"/>
    </i>
    <i r="1">
      <x v="4"/>
    </i>
    <i r="1">
      <x v="7"/>
    </i>
    <i r="1">
      <x v="9"/>
    </i>
    <i r="1">
      <x v="12"/>
    </i>
    <i r="1">
      <x v="13"/>
    </i>
    <i r="1">
      <x v="14"/>
    </i>
    <i r="1">
      <x v="20"/>
    </i>
    <i r="1">
      <x v="21"/>
    </i>
    <i r="1">
      <x v="22"/>
    </i>
    <i r="1">
      <x v="26"/>
    </i>
    <i r="1">
      <x v="28"/>
    </i>
    <i r="1">
      <x v="35"/>
    </i>
    <i r="1">
      <x v="37"/>
    </i>
    <i r="1">
      <x v="38"/>
    </i>
    <i r="1">
      <x v="40"/>
    </i>
    <i r="1">
      <x v="42"/>
    </i>
    <i r="1">
      <x v="48"/>
    </i>
    <i r="1">
      <x v="49"/>
    </i>
    <i r="1">
      <x v="50"/>
    </i>
    <i r="1">
      <x v="51"/>
    </i>
    <i r="1">
      <x v="52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6"/>
    </i>
    <i r="1">
      <x v="67"/>
    </i>
    <i r="1">
      <x v="69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Classificação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BD20-A163-4BC7-AA67-05BF995D53D2}">
  <dimension ref="A3:E115"/>
  <sheetViews>
    <sheetView topLeftCell="A31" workbookViewId="0">
      <selection activeCell="D12" sqref="D12"/>
    </sheetView>
  </sheetViews>
  <sheetFormatPr defaultRowHeight="14.4" x14ac:dyDescent="0.3"/>
  <cols>
    <col min="1" max="1" width="17.21875" bestFit="1" customWidth="1"/>
    <col min="2" max="3" width="18.88671875" bestFit="1" customWidth="1"/>
    <col min="4" max="4" width="28.5546875" bestFit="1" customWidth="1"/>
    <col min="5" max="5" width="18.88671875" bestFit="1" customWidth="1"/>
  </cols>
  <sheetData>
    <row r="3" spans="1:5" x14ac:dyDescent="0.3">
      <c r="A3" s="4" t="s">
        <v>175</v>
      </c>
      <c r="B3" t="s">
        <v>177</v>
      </c>
      <c r="D3" s="4" t="s">
        <v>175</v>
      </c>
      <c r="E3" t="s">
        <v>177</v>
      </c>
    </row>
    <row r="4" spans="1:5" x14ac:dyDescent="0.3">
      <c r="A4" s="5" t="s">
        <v>178</v>
      </c>
      <c r="B4" s="6">
        <v>27.97</v>
      </c>
      <c r="D4" s="5" t="s">
        <v>30</v>
      </c>
      <c r="E4" s="6">
        <v>44.1175</v>
      </c>
    </row>
    <row r="5" spans="1:5" x14ac:dyDescent="0.3">
      <c r="A5" s="5" t="s">
        <v>179</v>
      </c>
      <c r="B5" s="6">
        <v>27.06</v>
      </c>
      <c r="D5" s="7" t="s">
        <v>26</v>
      </c>
      <c r="E5" s="6">
        <v>40.020000000000003</v>
      </c>
    </row>
    <row r="6" spans="1:5" x14ac:dyDescent="0.3">
      <c r="A6" s="5" t="s">
        <v>180</v>
      </c>
      <c r="B6" s="6">
        <v>37.163333333333334</v>
      </c>
      <c r="D6" s="7" t="s">
        <v>14</v>
      </c>
      <c r="E6" s="6">
        <v>48.74</v>
      </c>
    </row>
    <row r="7" spans="1:5" x14ac:dyDescent="0.3">
      <c r="A7" s="5" t="s">
        <v>181</v>
      </c>
      <c r="B7" s="6">
        <v>39.43</v>
      </c>
      <c r="D7" s="7" t="s">
        <v>41</v>
      </c>
      <c r="E7" s="6">
        <v>38.53</v>
      </c>
    </row>
    <row r="8" spans="1:5" x14ac:dyDescent="0.3">
      <c r="A8" s="5" t="s">
        <v>182</v>
      </c>
      <c r="B8" s="6">
        <v>44.00333333333333</v>
      </c>
      <c r="D8" s="7" t="s">
        <v>24</v>
      </c>
      <c r="E8" s="6">
        <v>49.18</v>
      </c>
    </row>
    <row r="9" spans="1:5" x14ac:dyDescent="0.3">
      <c r="A9" s="5" t="s">
        <v>183</v>
      </c>
      <c r="B9" s="6">
        <v>40.300000000000004</v>
      </c>
      <c r="D9" s="5" t="s">
        <v>48</v>
      </c>
      <c r="E9" s="6">
        <v>44.1</v>
      </c>
    </row>
    <row r="10" spans="1:5" x14ac:dyDescent="0.3">
      <c r="A10" s="5" t="s">
        <v>184</v>
      </c>
      <c r="B10" s="6">
        <v>38.82</v>
      </c>
      <c r="D10" s="7" t="s">
        <v>12</v>
      </c>
      <c r="E10" s="6">
        <v>44.1</v>
      </c>
    </row>
    <row r="11" spans="1:5" x14ac:dyDescent="0.3">
      <c r="A11" s="5" t="s">
        <v>185</v>
      </c>
      <c r="B11" s="6">
        <v>35.5</v>
      </c>
      <c r="D11" s="5" t="s">
        <v>13</v>
      </c>
      <c r="E11" s="6">
        <v>42.322500000000005</v>
      </c>
    </row>
    <row r="12" spans="1:5" x14ac:dyDescent="0.3">
      <c r="A12" s="5" t="s">
        <v>186</v>
      </c>
      <c r="B12" s="6">
        <v>30.65</v>
      </c>
      <c r="D12" s="7" t="s">
        <v>14</v>
      </c>
      <c r="E12" s="6">
        <v>42.322500000000005</v>
      </c>
    </row>
    <row r="13" spans="1:5" x14ac:dyDescent="0.3">
      <c r="A13" s="5" t="s">
        <v>187</v>
      </c>
      <c r="B13" s="6">
        <v>27.68</v>
      </c>
      <c r="D13" s="5" t="s">
        <v>19</v>
      </c>
      <c r="E13" s="6">
        <v>41.4</v>
      </c>
    </row>
    <row r="14" spans="1:5" x14ac:dyDescent="0.3">
      <c r="A14" s="5" t="s">
        <v>188</v>
      </c>
      <c r="B14" s="6">
        <v>39.21</v>
      </c>
      <c r="D14" s="7" t="s">
        <v>20</v>
      </c>
      <c r="E14" s="6">
        <v>41.4</v>
      </c>
    </row>
    <row r="15" spans="1:5" x14ac:dyDescent="0.3">
      <c r="A15" s="5" t="s">
        <v>189</v>
      </c>
      <c r="B15" s="6">
        <v>38.200000000000003</v>
      </c>
      <c r="D15" s="5" t="s">
        <v>16</v>
      </c>
      <c r="E15" s="6">
        <v>39.03</v>
      </c>
    </row>
    <row r="16" spans="1:5" x14ac:dyDescent="0.3">
      <c r="A16" s="5" t="s">
        <v>190</v>
      </c>
      <c r="B16" s="6">
        <v>43.78</v>
      </c>
      <c r="D16" s="7" t="s">
        <v>14</v>
      </c>
      <c r="E16" s="6">
        <v>39.03</v>
      </c>
    </row>
    <row r="17" spans="1:5" x14ac:dyDescent="0.3">
      <c r="A17" s="5" t="s">
        <v>191</v>
      </c>
      <c r="B17" s="6">
        <v>37.159999999999997</v>
      </c>
      <c r="D17" s="5" t="s">
        <v>17</v>
      </c>
      <c r="E17" s="6">
        <v>38.520000000000003</v>
      </c>
    </row>
    <row r="18" spans="1:5" x14ac:dyDescent="0.3">
      <c r="A18" s="5" t="s">
        <v>192</v>
      </c>
      <c r="B18" s="6">
        <v>38.909999999999997</v>
      </c>
      <c r="D18" s="7" t="s">
        <v>14</v>
      </c>
      <c r="E18" s="6">
        <v>38.520000000000003</v>
      </c>
    </row>
    <row r="19" spans="1:5" x14ac:dyDescent="0.3">
      <c r="A19" s="5" t="s">
        <v>193</v>
      </c>
      <c r="B19" s="6">
        <v>39.034999999999997</v>
      </c>
      <c r="D19" s="5" t="s">
        <v>18</v>
      </c>
      <c r="E19" s="6">
        <v>36.907499999999999</v>
      </c>
    </row>
    <row r="20" spans="1:5" x14ac:dyDescent="0.3">
      <c r="A20" s="5" t="s">
        <v>194</v>
      </c>
      <c r="B20" s="6">
        <v>35.17</v>
      </c>
      <c r="D20" s="7" t="s">
        <v>46</v>
      </c>
      <c r="E20" s="6">
        <v>33.72</v>
      </c>
    </row>
    <row r="21" spans="1:5" x14ac:dyDescent="0.3">
      <c r="A21" s="5" t="s">
        <v>195</v>
      </c>
      <c r="B21" s="6">
        <v>36.650000000000006</v>
      </c>
      <c r="D21" s="7" t="s">
        <v>14</v>
      </c>
      <c r="E21" s="6">
        <v>39.854999999999997</v>
      </c>
    </row>
    <row r="22" spans="1:5" x14ac:dyDescent="0.3">
      <c r="A22" s="5" t="s">
        <v>196</v>
      </c>
      <c r="B22" s="6">
        <v>34.045000000000002</v>
      </c>
      <c r="D22" s="7" t="s">
        <v>34</v>
      </c>
      <c r="E22" s="6">
        <v>34.200000000000003</v>
      </c>
    </row>
    <row r="23" spans="1:5" x14ac:dyDescent="0.3">
      <c r="A23" s="5" t="s">
        <v>197</v>
      </c>
      <c r="B23" s="6">
        <v>33.72</v>
      </c>
      <c r="D23" s="5" t="s">
        <v>170</v>
      </c>
      <c r="E23" s="6">
        <v>36</v>
      </c>
    </row>
    <row r="24" spans="1:5" x14ac:dyDescent="0.3">
      <c r="A24" s="5" t="s">
        <v>198</v>
      </c>
      <c r="B24" s="6">
        <v>43.760000000000005</v>
      </c>
      <c r="D24" s="7" t="s">
        <v>14</v>
      </c>
      <c r="E24" s="6">
        <v>36</v>
      </c>
    </row>
    <row r="25" spans="1:5" x14ac:dyDescent="0.3">
      <c r="A25" s="5" t="s">
        <v>199</v>
      </c>
      <c r="B25" s="6">
        <v>41.594999999999999</v>
      </c>
      <c r="D25" s="5" t="s">
        <v>15</v>
      </c>
      <c r="E25" s="6">
        <v>35.78</v>
      </c>
    </row>
    <row r="26" spans="1:5" x14ac:dyDescent="0.3">
      <c r="A26" s="5" t="s">
        <v>200</v>
      </c>
      <c r="B26" s="6">
        <v>32.479999999999997</v>
      </c>
      <c r="D26" s="7" t="s">
        <v>14</v>
      </c>
      <c r="E26" s="6">
        <v>35.78</v>
      </c>
    </row>
    <row r="27" spans="1:5" x14ac:dyDescent="0.3">
      <c r="A27" s="5" t="s">
        <v>201</v>
      </c>
      <c r="B27" s="6">
        <v>32.795000000000002</v>
      </c>
      <c r="D27" s="5" t="s">
        <v>169</v>
      </c>
      <c r="E27" s="6">
        <v>35.65</v>
      </c>
    </row>
    <row r="28" spans="1:5" x14ac:dyDescent="0.3">
      <c r="A28" s="5" t="s">
        <v>202</v>
      </c>
      <c r="B28" s="6">
        <v>27.835000000000001</v>
      </c>
      <c r="D28" s="7" t="s">
        <v>14</v>
      </c>
      <c r="E28" s="6">
        <v>35.65</v>
      </c>
    </row>
    <row r="29" spans="1:5" x14ac:dyDescent="0.3">
      <c r="A29" s="5" t="s">
        <v>203</v>
      </c>
      <c r="B29" s="6">
        <v>30.689999999999998</v>
      </c>
      <c r="D29" s="5" t="s">
        <v>21</v>
      </c>
      <c r="E29" s="6">
        <v>35.545000000000002</v>
      </c>
    </row>
    <row r="30" spans="1:5" x14ac:dyDescent="0.3">
      <c r="A30" s="5" t="s">
        <v>204</v>
      </c>
      <c r="B30" s="6">
        <v>26.79</v>
      </c>
      <c r="D30" s="7" t="s">
        <v>22</v>
      </c>
      <c r="E30" s="6">
        <v>36.090000000000003</v>
      </c>
    </row>
    <row r="31" spans="1:5" x14ac:dyDescent="0.3">
      <c r="A31" s="5" t="s">
        <v>205</v>
      </c>
      <c r="B31" s="6">
        <v>26.065000000000001</v>
      </c>
      <c r="D31" s="7" t="s">
        <v>14</v>
      </c>
      <c r="E31" s="6">
        <v>35</v>
      </c>
    </row>
    <row r="32" spans="1:5" x14ac:dyDescent="0.3">
      <c r="A32" s="5" t="s">
        <v>206</v>
      </c>
      <c r="B32" s="6">
        <v>30.79</v>
      </c>
      <c r="D32" s="5" t="s">
        <v>37</v>
      </c>
      <c r="E32" s="6">
        <v>35.36</v>
      </c>
    </row>
    <row r="33" spans="1:5" x14ac:dyDescent="0.3">
      <c r="A33" s="5" t="s">
        <v>207</v>
      </c>
      <c r="B33" s="6">
        <v>28.164999999999999</v>
      </c>
      <c r="D33" s="7" t="s">
        <v>24</v>
      </c>
      <c r="E33" s="6">
        <v>35.36</v>
      </c>
    </row>
    <row r="34" spans="1:5" x14ac:dyDescent="0.3">
      <c r="A34" s="5" t="s">
        <v>208</v>
      </c>
      <c r="B34" s="6">
        <v>26.265000000000001</v>
      </c>
      <c r="D34" s="5" t="s">
        <v>171</v>
      </c>
      <c r="E34" s="6">
        <v>34.770000000000003</v>
      </c>
    </row>
    <row r="35" spans="1:5" x14ac:dyDescent="0.3">
      <c r="A35" s="5" t="s">
        <v>209</v>
      </c>
      <c r="B35" s="6">
        <v>34.774999999999999</v>
      </c>
      <c r="D35" s="7" t="s">
        <v>14</v>
      </c>
      <c r="E35" s="6">
        <v>34.770000000000003</v>
      </c>
    </row>
    <row r="36" spans="1:5" x14ac:dyDescent="0.3">
      <c r="A36" s="5" t="s">
        <v>210</v>
      </c>
      <c r="B36" s="6">
        <v>27.18</v>
      </c>
      <c r="D36" s="5" t="s">
        <v>5</v>
      </c>
      <c r="E36" s="6">
        <v>34.415833333333332</v>
      </c>
    </row>
    <row r="37" spans="1:5" x14ac:dyDescent="0.3">
      <c r="A37" s="5" t="s">
        <v>211</v>
      </c>
      <c r="B37" s="6">
        <v>36.03</v>
      </c>
      <c r="D37" s="7" t="s">
        <v>6</v>
      </c>
      <c r="E37" s="6">
        <v>25.38</v>
      </c>
    </row>
    <row r="38" spans="1:5" x14ac:dyDescent="0.3">
      <c r="A38" s="5" t="s">
        <v>212</v>
      </c>
      <c r="B38" s="6">
        <v>29.274999999999999</v>
      </c>
      <c r="D38" s="7" t="s">
        <v>26</v>
      </c>
      <c r="E38" s="6">
        <v>36.94</v>
      </c>
    </row>
    <row r="39" spans="1:5" x14ac:dyDescent="0.3">
      <c r="A39" s="5" t="s">
        <v>213</v>
      </c>
      <c r="B39" s="6">
        <v>22.715</v>
      </c>
      <c r="D39" s="7" t="s">
        <v>14</v>
      </c>
      <c r="E39" s="6">
        <v>41.226666666666667</v>
      </c>
    </row>
    <row r="40" spans="1:5" x14ac:dyDescent="0.3">
      <c r="A40" s="5" t="s">
        <v>214</v>
      </c>
      <c r="B40" s="6">
        <v>22.95</v>
      </c>
      <c r="D40" s="7" t="s">
        <v>97</v>
      </c>
      <c r="E40" s="6">
        <v>17.79</v>
      </c>
    </row>
    <row r="41" spans="1:5" x14ac:dyDescent="0.3">
      <c r="A41" s="5" t="s">
        <v>215</v>
      </c>
      <c r="B41" s="6">
        <v>24.950000000000003</v>
      </c>
      <c r="D41" s="7" t="s">
        <v>12</v>
      </c>
      <c r="E41" s="6">
        <v>36.11</v>
      </c>
    </row>
    <row r="42" spans="1:5" x14ac:dyDescent="0.3">
      <c r="A42" s="5" t="s">
        <v>216</v>
      </c>
      <c r="B42" s="6">
        <v>24.380000000000003</v>
      </c>
      <c r="D42" s="7" t="s">
        <v>35</v>
      </c>
      <c r="E42" s="6">
        <v>43.1</v>
      </c>
    </row>
    <row r="43" spans="1:5" x14ac:dyDescent="0.3">
      <c r="A43" s="5" t="s">
        <v>217</v>
      </c>
      <c r="B43" s="6">
        <v>22.41</v>
      </c>
      <c r="D43" s="7" t="s">
        <v>79</v>
      </c>
      <c r="E43" s="6">
        <v>29.450000000000003</v>
      </c>
    </row>
    <row r="44" spans="1:5" x14ac:dyDescent="0.3">
      <c r="A44" s="5" t="s">
        <v>218</v>
      </c>
      <c r="B44" s="6">
        <v>19.734999999999999</v>
      </c>
      <c r="D44" s="7" t="s">
        <v>75</v>
      </c>
      <c r="E44" s="6">
        <v>34.15</v>
      </c>
    </row>
    <row r="45" spans="1:5" x14ac:dyDescent="0.3">
      <c r="A45" s="5" t="s">
        <v>219</v>
      </c>
      <c r="B45" s="6">
        <v>18.094999999999999</v>
      </c>
      <c r="D45" s="5" t="s">
        <v>40</v>
      </c>
      <c r="E45" s="6">
        <v>34.229999999999997</v>
      </c>
    </row>
    <row r="46" spans="1:5" x14ac:dyDescent="0.3">
      <c r="A46" s="5" t="s">
        <v>220</v>
      </c>
      <c r="B46" s="6">
        <v>18.45</v>
      </c>
      <c r="D46" s="7" t="s">
        <v>14</v>
      </c>
      <c r="E46" s="6">
        <v>34.229999999999997</v>
      </c>
    </row>
    <row r="47" spans="1:5" x14ac:dyDescent="0.3">
      <c r="A47" s="5" t="s">
        <v>221</v>
      </c>
      <c r="B47" s="6">
        <v>23.454999999999998</v>
      </c>
      <c r="D47" s="5" t="s">
        <v>23</v>
      </c>
      <c r="E47" s="6">
        <v>33.4</v>
      </c>
    </row>
    <row r="48" spans="1:5" x14ac:dyDescent="0.3">
      <c r="A48" s="5" t="s">
        <v>222</v>
      </c>
      <c r="B48" s="6">
        <v>22.494999999999997</v>
      </c>
      <c r="D48" s="7" t="s">
        <v>26</v>
      </c>
      <c r="E48" s="6">
        <v>33.229999999999997</v>
      </c>
    </row>
    <row r="49" spans="1:5" x14ac:dyDescent="0.3">
      <c r="A49" s="5" t="s">
        <v>223</v>
      </c>
      <c r="B49" s="6">
        <v>22.06</v>
      </c>
      <c r="D49" s="7" t="s">
        <v>24</v>
      </c>
      <c r="E49" s="6">
        <v>33.57</v>
      </c>
    </row>
    <row r="50" spans="1:5" x14ac:dyDescent="0.3">
      <c r="A50" s="5" t="s">
        <v>224</v>
      </c>
      <c r="B50" s="6">
        <v>17.79</v>
      </c>
      <c r="D50" s="5" t="s">
        <v>50</v>
      </c>
      <c r="E50" s="6">
        <v>32.479999999999997</v>
      </c>
    </row>
    <row r="51" spans="1:5" x14ac:dyDescent="0.3">
      <c r="A51" s="5" t="s">
        <v>176</v>
      </c>
      <c r="B51" s="6">
        <v>31.65923913043477</v>
      </c>
      <c r="D51" s="7" t="s">
        <v>97</v>
      </c>
      <c r="E51" s="6">
        <v>32.479999999999997</v>
      </c>
    </row>
    <row r="52" spans="1:5" x14ac:dyDescent="0.3">
      <c r="D52" s="5" t="s">
        <v>56</v>
      </c>
      <c r="E52" s="6">
        <v>31.8</v>
      </c>
    </row>
    <row r="53" spans="1:5" x14ac:dyDescent="0.3">
      <c r="D53" s="7" t="s">
        <v>46</v>
      </c>
      <c r="E53" s="6">
        <v>31.8</v>
      </c>
    </row>
    <row r="54" spans="1:5" x14ac:dyDescent="0.3">
      <c r="D54" s="5" t="s">
        <v>44</v>
      </c>
      <c r="E54" s="6">
        <v>31.75</v>
      </c>
    </row>
    <row r="55" spans="1:5" x14ac:dyDescent="0.3">
      <c r="D55" s="7" t="s">
        <v>24</v>
      </c>
      <c r="E55" s="6">
        <v>31.75</v>
      </c>
    </row>
    <row r="56" spans="1:5" x14ac:dyDescent="0.3">
      <c r="D56" s="5" t="s">
        <v>64</v>
      </c>
      <c r="E56" s="6">
        <v>31.586000000000002</v>
      </c>
    </row>
    <row r="57" spans="1:5" x14ac:dyDescent="0.3">
      <c r="D57" s="7" t="s">
        <v>58</v>
      </c>
      <c r="E57" s="6">
        <v>33.72</v>
      </c>
    </row>
    <row r="58" spans="1:5" x14ac:dyDescent="0.3">
      <c r="D58" s="7" t="s">
        <v>69</v>
      </c>
      <c r="E58" s="6">
        <v>26.13</v>
      </c>
    </row>
    <row r="59" spans="1:5" x14ac:dyDescent="0.3">
      <c r="D59" s="7" t="s">
        <v>65</v>
      </c>
      <c r="E59" s="6">
        <v>30.64</v>
      </c>
    </row>
    <row r="60" spans="1:5" x14ac:dyDescent="0.3">
      <c r="D60" s="5" t="s">
        <v>29</v>
      </c>
      <c r="E60" s="6">
        <v>31.467142857142854</v>
      </c>
    </row>
    <row r="61" spans="1:5" x14ac:dyDescent="0.3">
      <c r="D61" s="7" t="s">
        <v>77</v>
      </c>
      <c r="E61" s="6">
        <v>27.18</v>
      </c>
    </row>
    <row r="62" spans="1:5" x14ac:dyDescent="0.3">
      <c r="D62" s="7" t="s">
        <v>26</v>
      </c>
      <c r="E62" s="6">
        <v>40.906666666666666</v>
      </c>
    </row>
    <row r="63" spans="1:5" x14ac:dyDescent="0.3">
      <c r="D63" s="7" t="s">
        <v>14</v>
      </c>
      <c r="E63" s="6">
        <v>27.73</v>
      </c>
    </row>
    <row r="64" spans="1:5" x14ac:dyDescent="0.3">
      <c r="D64" s="7" t="s">
        <v>36</v>
      </c>
      <c r="E64" s="6">
        <v>30.094999999999999</v>
      </c>
    </row>
    <row r="65" spans="4:5" x14ac:dyDescent="0.3">
      <c r="D65" s="7" t="s">
        <v>58</v>
      </c>
      <c r="E65" s="6">
        <v>29.58</v>
      </c>
    </row>
    <row r="66" spans="4:5" x14ac:dyDescent="0.3">
      <c r="D66" s="7" t="s">
        <v>103</v>
      </c>
      <c r="E66" s="6">
        <v>21.18</v>
      </c>
    </row>
    <row r="67" spans="4:5" x14ac:dyDescent="0.3">
      <c r="D67" s="7" t="s">
        <v>61</v>
      </c>
      <c r="E67" s="6">
        <v>23.37</v>
      </c>
    </row>
    <row r="68" spans="4:5" x14ac:dyDescent="0.3">
      <c r="D68" s="7" t="s">
        <v>90</v>
      </c>
      <c r="E68" s="6">
        <v>22.87</v>
      </c>
    </row>
    <row r="69" spans="4:5" x14ac:dyDescent="0.3">
      <c r="D69" s="7" t="s">
        <v>12</v>
      </c>
      <c r="E69" s="6">
        <v>38.340000000000003</v>
      </c>
    </row>
    <row r="70" spans="4:5" x14ac:dyDescent="0.3">
      <c r="D70" s="7" t="s">
        <v>34</v>
      </c>
      <c r="E70" s="6">
        <v>28.56</v>
      </c>
    </row>
    <row r="71" spans="4:5" x14ac:dyDescent="0.3">
      <c r="D71" s="7" t="s">
        <v>24</v>
      </c>
      <c r="E71" s="6">
        <v>38.82</v>
      </c>
    </row>
    <row r="72" spans="4:5" x14ac:dyDescent="0.3">
      <c r="D72" s="5" t="s">
        <v>172</v>
      </c>
      <c r="E72" s="6">
        <v>31.39</v>
      </c>
    </row>
    <row r="73" spans="4:5" x14ac:dyDescent="0.3">
      <c r="D73" s="7" t="s">
        <v>14</v>
      </c>
      <c r="E73" s="6">
        <v>31.39</v>
      </c>
    </row>
    <row r="74" spans="4:5" x14ac:dyDescent="0.3">
      <c r="D74" s="5" t="s">
        <v>45</v>
      </c>
      <c r="E74" s="6">
        <v>31.38</v>
      </c>
    </row>
    <row r="75" spans="4:5" x14ac:dyDescent="0.3">
      <c r="D75" s="7" t="s">
        <v>14</v>
      </c>
      <c r="E75" s="6">
        <v>31.38</v>
      </c>
    </row>
    <row r="76" spans="4:5" x14ac:dyDescent="0.3">
      <c r="D76" s="5" t="s">
        <v>8</v>
      </c>
      <c r="E76" s="6">
        <v>30.56</v>
      </c>
    </row>
    <row r="77" spans="4:5" x14ac:dyDescent="0.3">
      <c r="D77" s="7" t="s">
        <v>9</v>
      </c>
      <c r="E77" s="6">
        <v>30.56</v>
      </c>
    </row>
    <row r="78" spans="4:5" x14ac:dyDescent="0.3">
      <c r="D78" s="5" t="s">
        <v>71</v>
      </c>
      <c r="E78" s="6">
        <v>30.2</v>
      </c>
    </row>
    <row r="79" spans="4:5" x14ac:dyDescent="0.3">
      <c r="D79" s="7" t="s">
        <v>34</v>
      </c>
      <c r="E79" s="6">
        <v>30.2</v>
      </c>
    </row>
    <row r="80" spans="4:5" x14ac:dyDescent="0.3">
      <c r="D80" s="5" t="s">
        <v>73</v>
      </c>
      <c r="E80" s="6">
        <v>28.44</v>
      </c>
    </row>
    <row r="81" spans="4:5" x14ac:dyDescent="0.3">
      <c r="D81" s="7" t="s">
        <v>41</v>
      </c>
      <c r="E81" s="6">
        <v>28.44</v>
      </c>
    </row>
    <row r="82" spans="4:5" x14ac:dyDescent="0.3">
      <c r="D82" s="5" t="s">
        <v>63</v>
      </c>
      <c r="E82" s="6">
        <v>27.513333333333335</v>
      </c>
    </row>
    <row r="83" spans="4:5" x14ac:dyDescent="0.3">
      <c r="D83" s="7" t="s">
        <v>46</v>
      </c>
      <c r="E83" s="6">
        <v>27.515000000000001</v>
      </c>
    </row>
    <row r="84" spans="4:5" x14ac:dyDescent="0.3">
      <c r="D84" s="7" t="s">
        <v>24</v>
      </c>
      <c r="E84" s="6">
        <v>27.51</v>
      </c>
    </row>
    <row r="85" spans="4:5" x14ac:dyDescent="0.3">
      <c r="D85" s="5" t="s">
        <v>11</v>
      </c>
      <c r="E85" s="6">
        <v>27.06</v>
      </c>
    </row>
    <row r="86" spans="4:5" x14ac:dyDescent="0.3">
      <c r="D86" s="7" t="s">
        <v>12</v>
      </c>
      <c r="E86" s="6">
        <v>27.06</v>
      </c>
    </row>
    <row r="87" spans="4:5" x14ac:dyDescent="0.3">
      <c r="D87" s="5" t="s">
        <v>55</v>
      </c>
      <c r="E87" s="6">
        <v>25.76</v>
      </c>
    </row>
    <row r="88" spans="4:5" x14ac:dyDescent="0.3">
      <c r="D88" s="7" t="s">
        <v>33</v>
      </c>
      <c r="E88" s="6">
        <v>31.22</v>
      </c>
    </row>
    <row r="89" spans="4:5" x14ac:dyDescent="0.3">
      <c r="D89" s="7" t="s">
        <v>46</v>
      </c>
      <c r="E89" s="6">
        <v>22.06</v>
      </c>
    </row>
    <row r="90" spans="4:5" x14ac:dyDescent="0.3">
      <c r="D90" s="7" t="s">
        <v>36</v>
      </c>
      <c r="E90" s="6">
        <v>22.65</v>
      </c>
    </row>
    <row r="91" spans="4:5" x14ac:dyDescent="0.3">
      <c r="D91" s="7" t="s">
        <v>24</v>
      </c>
      <c r="E91" s="6">
        <v>27.11</v>
      </c>
    </row>
    <row r="92" spans="4:5" x14ac:dyDescent="0.3">
      <c r="D92" s="5" t="s">
        <v>88</v>
      </c>
      <c r="E92" s="6">
        <v>25.34</v>
      </c>
    </row>
    <row r="93" spans="4:5" x14ac:dyDescent="0.3">
      <c r="D93" s="7" t="s">
        <v>87</v>
      </c>
      <c r="E93" s="6">
        <v>22.88</v>
      </c>
    </row>
    <row r="94" spans="4:5" x14ac:dyDescent="0.3">
      <c r="D94" s="7" t="s">
        <v>41</v>
      </c>
      <c r="E94" s="6">
        <v>32.72</v>
      </c>
    </row>
    <row r="95" spans="4:5" x14ac:dyDescent="0.3">
      <c r="D95" s="5" t="s">
        <v>60</v>
      </c>
      <c r="E95" s="6">
        <v>24.62</v>
      </c>
    </row>
    <row r="96" spans="4:5" x14ac:dyDescent="0.3">
      <c r="D96" s="7" t="s">
        <v>61</v>
      </c>
      <c r="E96" s="6">
        <v>24.62</v>
      </c>
    </row>
    <row r="97" spans="4:5" x14ac:dyDescent="0.3">
      <c r="D97" s="5" t="s">
        <v>105</v>
      </c>
      <c r="E97" s="6">
        <v>23.81</v>
      </c>
    </row>
    <row r="98" spans="4:5" x14ac:dyDescent="0.3">
      <c r="D98" s="7" t="s">
        <v>106</v>
      </c>
      <c r="E98" s="6">
        <v>23.81</v>
      </c>
    </row>
    <row r="99" spans="4:5" x14ac:dyDescent="0.3">
      <c r="D99" s="5" t="s">
        <v>81</v>
      </c>
      <c r="E99" s="6">
        <v>22.402000000000001</v>
      </c>
    </row>
    <row r="100" spans="4:5" x14ac:dyDescent="0.3">
      <c r="D100" s="7" t="s">
        <v>82</v>
      </c>
      <c r="E100" s="6">
        <v>25.83</v>
      </c>
    </row>
    <row r="101" spans="4:5" x14ac:dyDescent="0.3">
      <c r="D101" s="7" t="s">
        <v>111</v>
      </c>
      <c r="E101" s="6">
        <v>17.79</v>
      </c>
    </row>
    <row r="102" spans="4:5" x14ac:dyDescent="0.3">
      <c r="D102" s="7" t="s">
        <v>79</v>
      </c>
      <c r="E102" s="6">
        <v>22.796666666666667</v>
      </c>
    </row>
    <row r="103" spans="4:5" x14ac:dyDescent="0.3">
      <c r="D103" s="5" t="s">
        <v>25</v>
      </c>
      <c r="E103" s="6">
        <v>22.13</v>
      </c>
    </row>
    <row r="104" spans="4:5" x14ac:dyDescent="0.3">
      <c r="D104" s="7" t="s">
        <v>14</v>
      </c>
      <c r="E104" s="6">
        <v>22.13</v>
      </c>
    </row>
    <row r="105" spans="4:5" x14ac:dyDescent="0.3">
      <c r="D105" s="5" t="s">
        <v>108</v>
      </c>
      <c r="E105" s="6">
        <v>21.47</v>
      </c>
    </row>
    <row r="106" spans="4:5" x14ac:dyDescent="0.3">
      <c r="D106" s="7" t="s">
        <v>109</v>
      </c>
      <c r="E106" s="6">
        <v>21.47</v>
      </c>
    </row>
    <row r="107" spans="4:5" x14ac:dyDescent="0.3">
      <c r="D107" s="5" t="s">
        <v>92</v>
      </c>
      <c r="E107" s="6">
        <v>20.63</v>
      </c>
    </row>
    <row r="108" spans="4:5" x14ac:dyDescent="0.3">
      <c r="D108" s="7" t="s">
        <v>36</v>
      </c>
      <c r="E108" s="6">
        <v>20.63</v>
      </c>
    </row>
    <row r="109" spans="4:5" x14ac:dyDescent="0.3">
      <c r="D109" s="5" t="s">
        <v>85</v>
      </c>
      <c r="E109" s="6">
        <v>20.38</v>
      </c>
    </row>
    <row r="110" spans="4:5" x14ac:dyDescent="0.3">
      <c r="D110" s="7" t="s">
        <v>41</v>
      </c>
      <c r="E110" s="6">
        <v>20.38</v>
      </c>
    </row>
    <row r="111" spans="4:5" x14ac:dyDescent="0.3">
      <c r="D111" s="5" t="s">
        <v>112</v>
      </c>
      <c r="E111" s="6">
        <v>18.190000000000001</v>
      </c>
    </row>
    <row r="112" spans="4:5" x14ac:dyDescent="0.3">
      <c r="D112" s="7" t="s">
        <v>66</v>
      </c>
      <c r="E112" s="6">
        <v>18.190000000000001</v>
      </c>
    </row>
    <row r="113" spans="4:5" x14ac:dyDescent="0.3">
      <c r="D113" s="5" t="s">
        <v>99</v>
      </c>
      <c r="E113" s="6">
        <v>17.45</v>
      </c>
    </row>
    <row r="114" spans="4:5" x14ac:dyDescent="0.3">
      <c r="D114" s="7" t="s">
        <v>34</v>
      </c>
      <c r="E114" s="6">
        <v>17.45</v>
      </c>
    </row>
    <row r="115" spans="4:5" x14ac:dyDescent="0.3">
      <c r="D115" s="5" t="s">
        <v>176</v>
      </c>
      <c r="E115" s="6">
        <v>31.659239130434788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21E5-9AAB-4B8D-9E36-AA6777D66F7D}">
  <dimension ref="A1:I93"/>
  <sheetViews>
    <sheetView topLeftCell="A67" workbookViewId="0">
      <selection activeCell="I2" sqref="I2:I93"/>
    </sheetView>
  </sheetViews>
  <sheetFormatPr defaultRowHeight="14.4" x14ac:dyDescent="0.3"/>
  <cols>
    <col min="1" max="2" width="21.44140625" style="1" customWidth="1"/>
    <col min="3" max="3" width="21.44140625" style="8" customWidth="1"/>
    <col min="4" max="4" width="5.33203125" bestFit="1" customWidth="1"/>
    <col min="5" max="5" width="32.5546875" bestFit="1" customWidth="1"/>
    <col min="6" max="6" width="8.5546875" bestFit="1" customWidth="1"/>
    <col min="7" max="7" width="26.5546875" bestFit="1" customWidth="1"/>
    <col min="8" max="8" width="20.109375" bestFit="1" customWidth="1"/>
  </cols>
  <sheetData>
    <row r="1" spans="1:9" x14ac:dyDescent="0.3">
      <c r="A1" s="1" t="s">
        <v>114</v>
      </c>
      <c r="B1" s="1" t="s">
        <v>174</v>
      </c>
      <c r="C1" s="8" t="s">
        <v>225</v>
      </c>
      <c r="D1" t="s">
        <v>168</v>
      </c>
      <c r="E1" t="s">
        <v>0</v>
      </c>
      <c r="F1" t="s">
        <v>1</v>
      </c>
      <c r="G1" t="s">
        <v>2</v>
      </c>
      <c r="H1" t="s">
        <v>3</v>
      </c>
      <c r="I1" t="s">
        <v>173</v>
      </c>
    </row>
    <row r="2" spans="1:9" x14ac:dyDescent="0.3">
      <c r="A2" s="2">
        <v>26161</v>
      </c>
      <c r="B2" s="2">
        <v>26425</v>
      </c>
      <c r="C2" s="8">
        <f>YEAR(B2)</f>
        <v>1972</v>
      </c>
      <c r="D2" s="3">
        <f>B2-A2</f>
        <v>264</v>
      </c>
      <c r="E2" t="s">
        <v>4</v>
      </c>
      <c r="F2">
        <v>185</v>
      </c>
      <c r="G2" t="s">
        <v>5</v>
      </c>
      <c r="H2" t="s">
        <v>6</v>
      </c>
      <c r="I2">
        <v>25.38</v>
      </c>
    </row>
    <row r="3" spans="1:9" x14ac:dyDescent="0.3">
      <c r="A3" s="2">
        <v>26427</v>
      </c>
      <c r="B3" s="2">
        <v>26620</v>
      </c>
      <c r="C3" s="8">
        <f t="shared" ref="C3:C66" si="0">YEAR(B3)</f>
        <v>1972</v>
      </c>
      <c r="D3" s="3">
        <f t="shared" ref="D3:D66" si="1">B3-A3</f>
        <v>193</v>
      </c>
      <c r="E3" t="s">
        <v>7</v>
      </c>
      <c r="F3">
        <v>141</v>
      </c>
      <c r="G3" t="s">
        <v>8</v>
      </c>
      <c r="H3" t="s">
        <v>9</v>
      </c>
      <c r="I3">
        <v>30.56</v>
      </c>
    </row>
    <row r="4" spans="1:9" x14ac:dyDescent="0.3">
      <c r="A4" s="2">
        <v>26569</v>
      </c>
      <c r="B4" s="2">
        <v>26753</v>
      </c>
      <c r="C4" s="8">
        <f t="shared" si="0"/>
        <v>1973</v>
      </c>
      <c r="D4" s="3">
        <f t="shared" si="1"/>
        <v>184</v>
      </c>
      <c r="E4" t="s">
        <v>10</v>
      </c>
      <c r="F4">
        <v>101</v>
      </c>
      <c r="G4" t="s">
        <v>11</v>
      </c>
      <c r="H4" t="s">
        <v>12</v>
      </c>
      <c r="I4">
        <v>27.06</v>
      </c>
    </row>
    <row r="5" spans="1:9" x14ac:dyDescent="0.3">
      <c r="A5" s="2">
        <v>27519</v>
      </c>
      <c r="B5" s="2">
        <v>27544</v>
      </c>
      <c r="C5" s="8">
        <f t="shared" si="0"/>
        <v>1975</v>
      </c>
      <c r="D5" s="3">
        <f t="shared" si="1"/>
        <v>25</v>
      </c>
      <c r="E5" t="s">
        <v>126</v>
      </c>
      <c r="F5">
        <v>20</v>
      </c>
      <c r="G5" t="s">
        <v>13</v>
      </c>
      <c r="H5" t="s">
        <v>14</v>
      </c>
      <c r="I5">
        <v>39.75</v>
      </c>
    </row>
    <row r="6" spans="1:9" x14ac:dyDescent="0.3">
      <c r="A6" s="2">
        <v>27547</v>
      </c>
      <c r="B6" s="2">
        <v>27572</v>
      </c>
      <c r="C6" s="8">
        <f t="shared" si="0"/>
        <v>1975</v>
      </c>
      <c r="D6" s="3">
        <f t="shared" si="1"/>
        <v>25</v>
      </c>
      <c r="E6" t="s">
        <v>127</v>
      </c>
      <c r="F6">
        <v>20</v>
      </c>
      <c r="G6" t="s">
        <v>169</v>
      </c>
      <c r="H6" t="s">
        <v>14</v>
      </c>
      <c r="I6">
        <v>35.65</v>
      </c>
    </row>
    <row r="7" spans="1:9" x14ac:dyDescent="0.3">
      <c r="A7" s="2">
        <v>27575</v>
      </c>
      <c r="B7" s="2">
        <v>27684</v>
      </c>
      <c r="C7" s="8">
        <f t="shared" si="0"/>
        <v>1975</v>
      </c>
      <c r="D7" s="3">
        <f t="shared" si="1"/>
        <v>109</v>
      </c>
      <c r="E7" t="s">
        <v>128</v>
      </c>
      <c r="F7">
        <v>80</v>
      </c>
      <c r="G7" t="s">
        <v>13</v>
      </c>
      <c r="H7" t="s">
        <v>14</v>
      </c>
      <c r="I7">
        <v>36.090000000000003</v>
      </c>
    </row>
    <row r="8" spans="1:9" x14ac:dyDescent="0.3">
      <c r="A8" s="2" t="s">
        <v>115</v>
      </c>
      <c r="B8" s="2">
        <v>27796</v>
      </c>
      <c r="C8" s="8">
        <f t="shared" si="0"/>
        <v>1976</v>
      </c>
      <c r="D8" s="3">
        <f t="shared" si="1"/>
        <v>109</v>
      </c>
      <c r="E8" t="s">
        <v>129</v>
      </c>
      <c r="F8">
        <v>79</v>
      </c>
      <c r="G8" t="s">
        <v>15</v>
      </c>
      <c r="H8" t="s">
        <v>14</v>
      </c>
      <c r="I8">
        <v>35.78</v>
      </c>
    </row>
    <row r="9" spans="1:9" x14ac:dyDescent="0.3">
      <c r="A9" s="2">
        <v>27799</v>
      </c>
      <c r="B9" s="2">
        <v>27936</v>
      </c>
      <c r="C9" s="8">
        <f t="shared" si="0"/>
        <v>1976</v>
      </c>
      <c r="D9" s="3">
        <f t="shared" si="1"/>
        <v>137</v>
      </c>
      <c r="E9" t="s">
        <v>130</v>
      </c>
      <c r="F9">
        <v>119</v>
      </c>
      <c r="G9" t="s">
        <v>16</v>
      </c>
      <c r="H9" t="s">
        <v>14</v>
      </c>
      <c r="I9">
        <v>39.03</v>
      </c>
    </row>
    <row r="10" spans="1:9" x14ac:dyDescent="0.3">
      <c r="A10" s="2">
        <v>27939</v>
      </c>
      <c r="B10" s="2">
        <v>28042</v>
      </c>
      <c r="C10" s="8">
        <f t="shared" si="0"/>
        <v>1976</v>
      </c>
      <c r="D10" s="3">
        <f t="shared" si="1"/>
        <v>103</v>
      </c>
      <c r="E10" t="s">
        <v>131</v>
      </c>
      <c r="F10">
        <v>87</v>
      </c>
      <c r="G10" t="s">
        <v>5</v>
      </c>
      <c r="H10" t="s">
        <v>14</v>
      </c>
      <c r="I10">
        <v>43.48</v>
      </c>
    </row>
    <row r="11" spans="1:9" x14ac:dyDescent="0.3">
      <c r="A11" s="2" t="s">
        <v>116</v>
      </c>
      <c r="B11" s="2">
        <v>28161</v>
      </c>
      <c r="C11" s="8">
        <f t="shared" si="0"/>
        <v>1977</v>
      </c>
      <c r="D11" s="3">
        <f t="shared" si="1"/>
        <v>117</v>
      </c>
      <c r="E11" t="s">
        <v>132</v>
      </c>
      <c r="F11">
        <v>100</v>
      </c>
      <c r="G11" t="s">
        <v>13</v>
      </c>
      <c r="H11" t="s">
        <v>14</v>
      </c>
      <c r="I11">
        <v>46.9</v>
      </c>
    </row>
    <row r="12" spans="1:9" x14ac:dyDescent="0.3">
      <c r="A12" s="2">
        <v>28163</v>
      </c>
      <c r="B12" s="2">
        <v>28268</v>
      </c>
      <c r="C12" s="8">
        <f t="shared" si="0"/>
        <v>1977</v>
      </c>
      <c r="D12" s="3">
        <f t="shared" si="1"/>
        <v>105</v>
      </c>
      <c r="E12" t="s">
        <v>133</v>
      </c>
      <c r="F12">
        <v>91</v>
      </c>
      <c r="G12" t="s">
        <v>5</v>
      </c>
      <c r="H12" t="s">
        <v>14</v>
      </c>
      <c r="I12">
        <v>38.56</v>
      </c>
    </row>
    <row r="13" spans="1:9" x14ac:dyDescent="0.3">
      <c r="A13" s="2">
        <v>28269</v>
      </c>
      <c r="B13" s="2">
        <v>28422</v>
      </c>
      <c r="C13" s="8">
        <f t="shared" si="0"/>
        <v>1977</v>
      </c>
      <c r="D13" s="3">
        <f t="shared" si="1"/>
        <v>153</v>
      </c>
      <c r="E13" t="s">
        <v>134</v>
      </c>
      <c r="F13">
        <v>132</v>
      </c>
      <c r="G13" t="s">
        <v>13</v>
      </c>
      <c r="H13" t="s">
        <v>14</v>
      </c>
      <c r="I13">
        <v>46.55</v>
      </c>
    </row>
    <row r="14" spans="1:9" x14ac:dyDescent="0.3">
      <c r="A14" s="2" t="s">
        <v>117</v>
      </c>
      <c r="B14" s="2">
        <v>28518</v>
      </c>
      <c r="C14" s="8">
        <f t="shared" si="0"/>
        <v>1978</v>
      </c>
      <c r="D14" s="3">
        <f t="shared" si="1"/>
        <v>95</v>
      </c>
      <c r="E14" t="s">
        <v>135</v>
      </c>
      <c r="F14">
        <v>82</v>
      </c>
      <c r="G14" t="s">
        <v>17</v>
      </c>
      <c r="H14" t="s">
        <v>14</v>
      </c>
      <c r="I14">
        <v>38.520000000000003</v>
      </c>
    </row>
    <row r="15" spans="1:9" x14ac:dyDescent="0.3">
      <c r="A15" s="2">
        <v>28520</v>
      </c>
      <c r="B15" s="2">
        <v>28665</v>
      </c>
      <c r="C15" s="8">
        <f t="shared" si="0"/>
        <v>1978</v>
      </c>
      <c r="D15" s="3">
        <f t="shared" si="1"/>
        <v>145</v>
      </c>
      <c r="E15" t="s">
        <v>136</v>
      </c>
      <c r="F15">
        <v>125</v>
      </c>
      <c r="G15" t="s">
        <v>18</v>
      </c>
      <c r="H15" t="s">
        <v>14</v>
      </c>
      <c r="I15">
        <v>40.98</v>
      </c>
    </row>
    <row r="16" spans="1:9" x14ac:dyDescent="0.3">
      <c r="A16" s="2">
        <v>28667</v>
      </c>
      <c r="B16" s="2">
        <v>28770</v>
      </c>
      <c r="C16" s="8">
        <f t="shared" si="0"/>
        <v>1978</v>
      </c>
      <c r="D16" s="3">
        <f t="shared" si="1"/>
        <v>103</v>
      </c>
      <c r="E16" t="s">
        <v>137</v>
      </c>
      <c r="F16">
        <v>89</v>
      </c>
      <c r="G16" t="s">
        <v>19</v>
      </c>
      <c r="H16" t="s">
        <v>20</v>
      </c>
      <c r="I16">
        <v>41.4</v>
      </c>
    </row>
    <row r="17" spans="1:9" x14ac:dyDescent="0.3">
      <c r="A17" s="2" t="s">
        <v>118</v>
      </c>
      <c r="B17" s="2">
        <v>28917</v>
      </c>
      <c r="C17" s="8">
        <f t="shared" si="0"/>
        <v>1979</v>
      </c>
      <c r="D17" s="3">
        <f t="shared" si="1"/>
        <v>145</v>
      </c>
      <c r="E17" t="s">
        <v>138</v>
      </c>
      <c r="F17">
        <v>125</v>
      </c>
      <c r="G17" t="s">
        <v>18</v>
      </c>
      <c r="H17" t="s">
        <v>14</v>
      </c>
      <c r="I17">
        <v>38.729999999999997</v>
      </c>
    </row>
    <row r="18" spans="1:9" x14ac:dyDescent="0.3">
      <c r="A18" s="2">
        <v>28919</v>
      </c>
      <c r="B18" s="2">
        <v>29008</v>
      </c>
      <c r="C18" s="8">
        <f t="shared" si="0"/>
        <v>1979</v>
      </c>
      <c r="D18" s="3">
        <f t="shared" si="1"/>
        <v>89</v>
      </c>
      <c r="E18" t="s">
        <v>139</v>
      </c>
      <c r="F18">
        <v>79</v>
      </c>
      <c r="G18" t="s">
        <v>21</v>
      </c>
      <c r="H18" t="s">
        <v>22</v>
      </c>
      <c r="I18">
        <v>36.090000000000003</v>
      </c>
    </row>
    <row r="19" spans="1:9" x14ac:dyDescent="0.3">
      <c r="A19" s="2">
        <v>29010</v>
      </c>
      <c r="B19" s="2">
        <v>29203</v>
      </c>
      <c r="C19" s="8">
        <f t="shared" si="0"/>
        <v>1979</v>
      </c>
      <c r="D19" s="3">
        <f t="shared" si="1"/>
        <v>193</v>
      </c>
      <c r="E19" t="s">
        <v>140</v>
      </c>
      <c r="F19">
        <v>167</v>
      </c>
      <c r="G19" t="s">
        <v>5</v>
      </c>
      <c r="H19" t="s">
        <v>14</v>
      </c>
      <c r="I19">
        <v>41.64</v>
      </c>
    </row>
    <row r="20" spans="1:9" x14ac:dyDescent="0.3">
      <c r="A20" s="2">
        <v>29241</v>
      </c>
      <c r="B20" s="2">
        <v>29365</v>
      </c>
      <c r="C20" s="8">
        <f t="shared" si="0"/>
        <v>1980</v>
      </c>
      <c r="D20" s="3">
        <f t="shared" si="1"/>
        <v>124</v>
      </c>
      <c r="E20" t="s">
        <v>141</v>
      </c>
      <c r="F20">
        <v>114</v>
      </c>
      <c r="G20" t="s">
        <v>170</v>
      </c>
      <c r="H20" t="s">
        <v>14</v>
      </c>
      <c r="I20">
        <v>36</v>
      </c>
    </row>
    <row r="21" spans="1:9" x14ac:dyDescent="0.3">
      <c r="A21" s="2">
        <v>29367</v>
      </c>
      <c r="B21" s="2">
        <v>29533</v>
      </c>
      <c r="C21" s="8">
        <f t="shared" si="0"/>
        <v>1980</v>
      </c>
      <c r="D21" s="3">
        <f t="shared" si="1"/>
        <v>166</v>
      </c>
      <c r="E21" t="s">
        <v>142</v>
      </c>
      <c r="F21">
        <v>137</v>
      </c>
      <c r="G21" t="s">
        <v>21</v>
      </c>
      <c r="H21" t="s">
        <v>14</v>
      </c>
      <c r="I21">
        <v>35</v>
      </c>
    </row>
    <row r="22" spans="1:9" x14ac:dyDescent="0.3">
      <c r="A22" s="2">
        <v>29474</v>
      </c>
      <c r="B22" s="2">
        <v>29722</v>
      </c>
      <c r="C22" s="8">
        <f t="shared" si="0"/>
        <v>1981</v>
      </c>
      <c r="D22" s="3">
        <f t="shared" si="1"/>
        <v>248</v>
      </c>
      <c r="E22" t="s">
        <v>143</v>
      </c>
      <c r="F22">
        <v>161</v>
      </c>
      <c r="G22" t="s">
        <v>29</v>
      </c>
      <c r="H22" t="s">
        <v>14</v>
      </c>
      <c r="I22">
        <v>27.73</v>
      </c>
    </row>
    <row r="23" spans="1:9" x14ac:dyDescent="0.3">
      <c r="A23" s="2">
        <v>29724</v>
      </c>
      <c r="B23" s="2">
        <v>29904</v>
      </c>
      <c r="C23" s="8">
        <f t="shared" si="0"/>
        <v>1981</v>
      </c>
      <c r="D23" s="3">
        <f t="shared" si="1"/>
        <v>180</v>
      </c>
      <c r="E23" t="s">
        <v>144</v>
      </c>
      <c r="F23">
        <v>155</v>
      </c>
      <c r="G23" t="s">
        <v>23</v>
      </c>
      <c r="H23" t="s">
        <v>24</v>
      </c>
      <c r="I23">
        <v>33.57</v>
      </c>
    </row>
    <row r="24" spans="1:9" x14ac:dyDescent="0.3">
      <c r="A24" s="2">
        <v>29845</v>
      </c>
      <c r="B24" s="2">
        <v>30009</v>
      </c>
      <c r="C24" s="8">
        <f t="shared" si="0"/>
        <v>1982</v>
      </c>
      <c r="D24" s="3">
        <f t="shared" si="1"/>
        <v>164</v>
      </c>
      <c r="E24" t="s">
        <v>145</v>
      </c>
      <c r="F24">
        <v>89</v>
      </c>
      <c r="G24" t="s">
        <v>25</v>
      </c>
      <c r="H24" t="s">
        <v>14</v>
      </c>
      <c r="I24">
        <v>22.13</v>
      </c>
    </row>
    <row r="25" spans="1:9" x14ac:dyDescent="0.3">
      <c r="A25" s="2">
        <v>30011</v>
      </c>
      <c r="B25" s="2">
        <v>30184</v>
      </c>
      <c r="C25" s="8">
        <f t="shared" si="0"/>
        <v>1982</v>
      </c>
      <c r="D25" s="3">
        <f t="shared" si="1"/>
        <v>173</v>
      </c>
      <c r="E25" t="s">
        <v>146</v>
      </c>
      <c r="F25">
        <v>148</v>
      </c>
      <c r="G25" t="s">
        <v>23</v>
      </c>
      <c r="H25" t="s">
        <v>26</v>
      </c>
      <c r="I25">
        <v>33.229999999999997</v>
      </c>
    </row>
    <row r="26" spans="1:9" x14ac:dyDescent="0.3">
      <c r="A26" s="2">
        <v>30186</v>
      </c>
      <c r="B26" s="2">
        <v>30401</v>
      </c>
      <c r="C26" s="8">
        <f t="shared" si="0"/>
        <v>1983</v>
      </c>
      <c r="D26" s="3">
        <f t="shared" si="1"/>
        <v>215</v>
      </c>
      <c r="E26" t="s">
        <v>27</v>
      </c>
      <c r="F26">
        <v>185</v>
      </c>
      <c r="G26" t="s">
        <v>5</v>
      </c>
      <c r="H26" t="s">
        <v>26</v>
      </c>
      <c r="I26">
        <v>37.5</v>
      </c>
    </row>
    <row r="27" spans="1:9" x14ac:dyDescent="0.3">
      <c r="A27" s="2">
        <v>30403</v>
      </c>
      <c r="B27" s="2">
        <v>30597</v>
      </c>
      <c r="C27" s="8">
        <f t="shared" si="0"/>
        <v>1983</v>
      </c>
      <c r="D27" s="3">
        <f t="shared" si="1"/>
        <v>194</v>
      </c>
      <c r="E27" t="s">
        <v>28</v>
      </c>
      <c r="F27">
        <v>167</v>
      </c>
      <c r="G27" t="s">
        <v>29</v>
      </c>
      <c r="H27" t="s">
        <v>26</v>
      </c>
      <c r="I27">
        <v>40.92</v>
      </c>
    </row>
    <row r="28" spans="1:9" x14ac:dyDescent="0.3">
      <c r="A28" s="2" t="s">
        <v>119</v>
      </c>
      <c r="B28" s="2">
        <v>30757</v>
      </c>
      <c r="C28" s="8">
        <f t="shared" si="0"/>
        <v>1984</v>
      </c>
      <c r="D28" s="3">
        <f t="shared" si="1"/>
        <v>158</v>
      </c>
      <c r="E28" t="s">
        <v>147</v>
      </c>
      <c r="F28">
        <v>137</v>
      </c>
      <c r="G28" t="s">
        <v>5</v>
      </c>
      <c r="H28" t="s">
        <v>26</v>
      </c>
      <c r="I28">
        <v>36.380000000000003</v>
      </c>
    </row>
    <row r="29" spans="1:9" x14ac:dyDescent="0.3">
      <c r="A29" s="2">
        <v>30760</v>
      </c>
      <c r="B29" s="2">
        <v>30939</v>
      </c>
      <c r="C29" s="8">
        <f t="shared" si="0"/>
        <v>1984</v>
      </c>
      <c r="D29" s="3">
        <f t="shared" si="1"/>
        <v>179</v>
      </c>
      <c r="E29" t="s">
        <v>148</v>
      </c>
      <c r="F29">
        <v>155</v>
      </c>
      <c r="G29" t="s">
        <v>30</v>
      </c>
      <c r="H29" t="s">
        <v>26</v>
      </c>
      <c r="I29">
        <v>40.020000000000003</v>
      </c>
    </row>
    <row r="30" spans="1:9" x14ac:dyDescent="0.3">
      <c r="A30" s="2">
        <v>30942</v>
      </c>
      <c r="B30" s="2">
        <v>31149</v>
      </c>
      <c r="C30" s="8">
        <f t="shared" si="0"/>
        <v>1985</v>
      </c>
      <c r="D30" s="3">
        <f t="shared" si="1"/>
        <v>207</v>
      </c>
      <c r="E30" t="s">
        <v>31</v>
      </c>
      <c r="F30">
        <v>184</v>
      </c>
      <c r="G30" t="s">
        <v>29</v>
      </c>
      <c r="H30" t="s">
        <v>24</v>
      </c>
      <c r="I30">
        <v>38.82</v>
      </c>
    </row>
    <row r="31" spans="1:9" x14ac:dyDescent="0.3">
      <c r="A31" s="2">
        <v>31152</v>
      </c>
      <c r="B31" s="2">
        <v>31338</v>
      </c>
      <c r="C31" s="8">
        <f t="shared" si="0"/>
        <v>1985</v>
      </c>
      <c r="D31" s="3">
        <f t="shared" si="1"/>
        <v>186</v>
      </c>
      <c r="E31" t="s">
        <v>149</v>
      </c>
      <c r="F31">
        <v>160</v>
      </c>
      <c r="G31" t="s">
        <v>30</v>
      </c>
      <c r="H31" t="s">
        <v>14</v>
      </c>
      <c r="I31">
        <v>48.74</v>
      </c>
    </row>
    <row r="32" spans="1:9" x14ac:dyDescent="0.3">
      <c r="A32" s="2" t="s">
        <v>120</v>
      </c>
      <c r="B32" s="2">
        <v>31527</v>
      </c>
      <c r="C32" s="8">
        <f t="shared" si="0"/>
        <v>1986</v>
      </c>
      <c r="D32" s="3">
        <f t="shared" si="1"/>
        <v>186</v>
      </c>
      <c r="E32" t="s">
        <v>32</v>
      </c>
      <c r="F32">
        <v>164</v>
      </c>
      <c r="G32" t="s">
        <v>55</v>
      </c>
      <c r="H32" t="s">
        <v>33</v>
      </c>
      <c r="I32">
        <v>31.22</v>
      </c>
    </row>
    <row r="33" spans="1:9" x14ac:dyDescent="0.3">
      <c r="A33" s="2">
        <v>31530</v>
      </c>
      <c r="B33" s="2">
        <v>31731</v>
      </c>
      <c r="C33" s="8">
        <f t="shared" si="0"/>
        <v>1986</v>
      </c>
      <c r="D33" s="3">
        <f t="shared" si="1"/>
        <v>201</v>
      </c>
      <c r="E33" t="s">
        <v>150</v>
      </c>
      <c r="F33">
        <v>172</v>
      </c>
      <c r="G33" t="s">
        <v>5</v>
      </c>
      <c r="H33" t="s">
        <v>35</v>
      </c>
      <c r="I33">
        <v>43.1</v>
      </c>
    </row>
    <row r="34" spans="1:9" x14ac:dyDescent="0.3">
      <c r="A34" s="2">
        <v>31824</v>
      </c>
      <c r="B34" s="2">
        <v>32025</v>
      </c>
      <c r="C34" s="8">
        <f t="shared" si="0"/>
        <v>1987</v>
      </c>
      <c r="D34" s="3">
        <f t="shared" si="1"/>
        <v>201</v>
      </c>
      <c r="E34" t="s">
        <v>151</v>
      </c>
      <c r="F34">
        <v>172</v>
      </c>
      <c r="G34" t="s">
        <v>29</v>
      </c>
      <c r="H34" t="s">
        <v>36</v>
      </c>
      <c r="I34">
        <v>38.909999999999997</v>
      </c>
    </row>
    <row r="35" spans="1:9" x14ac:dyDescent="0.3">
      <c r="A35" s="2">
        <v>32027</v>
      </c>
      <c r="B35" s="2">
        <v>32228</v>
      </c>
      <c r="C35" s="8">
        <f t="shared" si="0"/>
        <v>1988</v>
      </c>
      <c r="D35" s="3">
        <f t="shared" si="1"/>
        <v>201</v>
      </c>
      <c r="E35" t="s">
        <v>152</v>
      </c>
      <c r="F35">
        <v>172</v>
      </c>
      <c r="G35" t="s">
        <v>37</v>
      </c>
      <c r="H35" t="s">
        <v>24</v>
      </c>
      <c r="I35">
        <v>35.36</v>
      </c>
    </row>
    <row r="36" spans="1:9" x14ac:dyDescent="0.3">
      <c r="A36" s="2">
        <v>32230</v>
      </c>
      <c r="B36" s="2">
        <v>32465</v>
      </c>
      <c r="C36" s="8">
        <f t="shared" si="0"/>
        <v>1988</v>
      </c>
      <c r="D36" s="3">
        <f t="shared" si="1"/>
        <v>235</v>
      </c>
      <c r="E36" t="s">
        <v>153</v>
      </c>
      <c r="F36">
        <v>203</v>
      </c>
      <c r="G36" t="s">
        <v>29</v>
      </c>
      <c r="H36" t="s">
        <v>26</v>
      </c>
      <c r="I36">
        <v>42.71</v>
      </c>
    </row>
    <row r="37" spans="1:9" x14ac:dyDescent="0.3">
      <c r="A37" s="2">
        <v>32407</v>
      </c>
      <c r="B37" s="2">
        <v>32634</v>
      </c>
      <c r="C37" s="8">
        <f t="shared" si="0"/>
        <v>1989</v>
      </c>
      <c r="D37" s="3">
        <f t="shared" si="1"/>
        <v>227</v>
      </c>
      <c r="E37" t="s">
        <v>38</v>
      </c>
      <c r="F37">
        <v>143</v>
      </c>
      <c r="G37" t="s">
        <v>5</v>
      </c>
      <c r="H37" t="s">
        <v>12</v>
      </c>
      <c r="I37">
        <v>36.11</v>
      </c>
    </row>
    <row r="38" spans="1:9" x14ac:dyDescent="0.3">
      <c r="A38" s="2">
        <v>32636</v>
      </c>
      <c r="B38" s="2">
        <v>32774</v>
      </c>
      <c r="C38" s="8">
        <f t="shared" si="0"/>
        <v>1989</v>
      </c>
      <c r="D38" s="3">
        <f t="shared" si="1"/>
        <v>138</v>
      </c>
      <c r="E38" t="s">
        <v>39</v>
      </c>
      <c r="F38">
        <v>119</v>
      </c>
      <c r="G38" t="s">
        <v>40</v>
      </c>
      <c r="H38" t="s">
        <v>14</v>
      </c>
      <c r="I38">
        <v>34.229999999999997</v>
      </c>
    </row>
    <row r="39" spans="1:9" x14ac:dyDescent="0.3">
      <c r="A39" s="2">
        <v>32776</v>
      </c>
      <c r="B39" s="2">
        <v>32942</v>
      </c>
      <c r="C39" s="8">
        <f t="shared" si="0"/>
        <v>1990</v>
      </c>
      <c r="D39" s="3">
        <f t="shared" si="1"/>
        <v>166</v>
      </c>
      <c r="E39" t="s">
        <v>154</v>
      </c>
      <c r="F39">
        <v>142</v>
      </c>
      <c r="G39" t="s">
        <v>30</v>
      </c>
      <c r="H39" t="s">
        <v>41</v>
      </c>
      <c r="I39">
        <v>38.53</v>
      </c>
    </row>
    <row r="40" spans="1:9" x14ac:dyDescent="0.3">
      <c r="A40" s="2">
        <v>32944</v>
      </c>
      <c r="B40" s="2">
        <v>33102</v>
      </c>
      <c r="C40" s="8">
        <f t="shared" si="0"/>
        <v>1990</v>
      </c>
      <c r="D40" s="3">
        <f t="shared" si="1"/>
        <v>158</v>
      </c>
      <c r="E40" t="s">
        <v>42</v>
      </c>
      <c r="F40">
        <v>137</v>
      </c>
      <c r="G40" t="s">
        <v>171</v>
      </c>
      <c r="H40" t="s">
        <v>14</v>
      </c>
      <c r="I40">
        <v>34.770000000000003</v>
      </c>
    </row>
    <row r="41" spans="1:9" x14ac:dyDescent="0.3">
      <c r="A41" s="2">
        <v>33105</v>
      </c>
      <c r="B41" s="2">
        <v>33389</v>
      </c>
      <c r="C41" s="8">
        <f t="shared" si="0"/>
        <v>1991</v>
      </c>
      <c r="D41" s="3">
        <f t="shared" si="1"/>
        <v>284</v>
      </c>
      <c r="E41" t="s">
        <v>43</v>
      </c>
      <c r="F41">
        <v>243</v>
      </c>
      <c r="G41" t="s">
        <v>44</v>
      </c>
      <c r="H41" t="s">
        <v>24</v>
      </c>
      <c r="I41">
        <v>36.71</v>
      </c>
    </row>
    <row r="42" spans="1:9" x14ac:dyDescent="0.3">
      <c r="A42" s="2">
        <v>33392</v>
      </c>
      <c r="B42" s="2">
        <v>33515</v>
      </c>
      <c r="C42" s="8">
        <f t="shared" si="0"/>
        <v>1991</v>
      </c>
      <c r="D42" s="3">
        <f t="shared" si="1"/>
        <v>123</v>
      </c>
      <c r="E42" t="s">
        <v>155</v>
      </c>
      <c r="F42">
        <v>107</v>
      </c>
      <c r="G42" t="s">
        <v>45</v>
      </c>
      <c r="H42" t="s">
        <v>14</v>
      </c>
      <c r="I42">
        <v>31.38</v>
      </c>
    </row>
    <row r="43" spans="1:9" x14ac:dyDescent="0.3">
      <c r="A43" s="2" t="s">
        <v>121</v>
      </c>
      <c r="B43" s="2">
        <v>33754</v>
      </c>
      <c r="C43" s="8">
        <f t="shared" si="0"/>
        <v>1992</v>
      </c>
      <c r="D43" s="3">
        <f t="shared" si="1"/>
        <v>236</v>
      </c>
      <c r="E43" t="s">
        <v>156</v>
      </c>
      <c r="F43">
        <v>203</v>
      </c>
      <c r="G43" t="s">
        <v>18</v>
      </c>
      <c r="H43" t="s">
        <v>46</v>
      </c>
      <c r="I43">
        <v>33.72</v>
      </c>
    </row>
    <row r="44" spans="1:9" x14ac:dyDescent="0.3">
      <c r="A44" s="2">
        <v>33756</v>
      </c>
      <c r="B44" s="2">
        <v>33998</v>
      </c>
      <c r="C44" s="8">
        <f t="shared" si="0"/>
        <v>1993</v>
      </c>
      <c r="D44" s="3">
        <f t="shared" si="1"/>
        <v>242</v>
      </c>
      <c r="E44" t="s">
        <v>47</v>
      </c>
      <c r="F44">
        <v>207</v>
      </c>
      <c r="G44" t="s">
        <v>29</v>
      </c>
      <c r="H44" t="s">
        <v>12</v>
      </c>
      <c r="I44">
        <v>38.340000000000003</v>
      </c>
    </row>
    <row r="45" spans="1:9" x14ac:dyDescent="0.3">
      <c r="A45" s="2">
        <v>34001</v>
      </c>
      <c r="B45" s="2">
        <v>34236</v>
      </c>
      <c r="C45" s="8">
        <f t="shared" si="0"/>
        <v>1993</v>
      </c>
      <c r="D45" s="3">
        <f t="shared" si="1"/>
        <v>235</v>
      </c>
      <c r="E45" t="s">
        <v>157</v>
      </c>
      <c r="F45">
        <v>201</v>
      </c>
      <c r="G45" t="s">
        <v>30</v>
      </c>
      <c r="H45" t="s">
        <v>24</v>
      </c>
      <c r="I45">
        <v>49.18</v>
      </c>
    </row>
    <row r="46" spans="1:9" x14ac:dyDescent="0.3">
      <c r="A46" s="2">
        <v>34239</v>
      </c>
      <c r="B46" s="2">
        <v>34467</v>
      </c>
      <c r="C46" s="8">
        <f t="shared" si="0"/>
        <v>1994</v>
      </c>
      <c r="D46" s="3">
        <f t="shared" si="1"/>
        <v>228</v>
      </c>
      <c r="E46" t="s">
        <v>158</v>
      </c>
      <c r="F46">
        <v>197</v>
      </c>
      <c r="G46" t="s">
        <v>48</v>
      </c>
      <c r="H46" t="s">
        <v>12</v>
      </c>
      <c r="I46">
        <v>44.1</v>
      </c>
    </row>
    <row r="47" spans="1:9" x14ac:dyDescent="0.3">
      <c r="A47" s="2">
        <v>34470</v>
      </c>
      <c r="B47" s="2">
        <v>34698</v>
      </c>
      <c r="C47" s="8">
        <f t="shared" si="0"/>
        <v>1994</v>
      </c>
      <c r="D47" s="3">
        <f t="shared" si="1"/>
        <v>228</v>
      </c>
      <c r="E47" t="s">
        <v>49</v>
      </c>
      <c r="F47">
        <v>194</v>
      </c>
      <c r="G47" t="s">
        <v>29</v>
      </c>
      <c r="H47" t="s">
        <v>26</v>
      </c>
      <c r="I47">
        <v>39.090000000000003</v>
      </c>
    </row>
    <row r="48" spans="1:9" x14ac:dyDescent="0.3">
      <c r="A48" s="2">
        <v>34701</v>
      </c>
      <c r="B48" s="2">
        <v>34880</v>
      </c>
      <c r="C48" s="8">
        <f t="shared" si="0"/>
        <v>1995</v>
      </c>
      <c r="D48" s="3">
        <f t="shared" si="1"/>
        <v>179</v>
      </c>
      <c r="E48" t="s">
        <v>159</v>
      </c>
      <c r="F48">
        <v>155</v>
      </c>
      <c r="G48" t="s">
        <v>50</v>
      </c>
      <c r="H48" t="s">
        <v>97</v>
      </c>
      <c r="I48">
        <v>32.479999999999997</v>
      </c>
    </row>
    <row r="49" spans="1:9" x14ac:dyDescent="0.3">
      <c r="A49" s="2">
        <v>34883</v>
      </c>
      <c r="B49" s="2">
        <v>35125</v>
      </c>
      <c r="C49" s="8">
        <f t="shared" si="0"/>
        <v>1996</v>
      </c>
      <c r="D49" s="3">
        <f t="shared" si="1"/>
        <v>242</v>
      </c>
      <c r="E49" t="s">
        <v>51</v>
      </c>
      <c r="F49">
        <v>209</v>
      </c>
      <c r="G49" t="s">
        <v>18</v>
      </c>
      <c r="H49" t="s">
        <v>34</v>
      </c>
      <c r="I49">
        <v>34.200000000000003</v>
      </c>
    </row>
    <row r="50" spans="1:9" x14ac:dyDescent="0.3">
      <c r="A50" s="2">
        <v>35128</v>
      </c>
      <c r="B50" s="2">
        <v>35314</v>
      </c>
      <c r="C50" s="8">
        <f t="shared" si="0"/>
        <v>1996</v>
      </c>
      <c r="D50" s="3">
        <f t="shared" si="1"/>
        <v>186</v>
      </c>
      <c r="E50" t="s">
        <v>52</v>
      </c>
      <c r="F50">
        <v>159</v>
      </c>
      <c r="G50" t="s">
        <v>172</v>
      </c>
      <c r="H50" t="s">
        <v>14</v>
      </c>
      <c r="I50">
        <v>31.39</v>
      </c>
    </row>
    <row r="51" spans="1:9" x14ac:dyDescent="0.3">
      <c r="A51" s="2">
        <v>35317</v>
      </c>
      <c r="B51" s="2">
        <v>35517</v>
      </c>
      <c r="C51" s="8">
        <f t="shared" si="0"/>
        <v>1997</v>
      </c>
      <c r="D51" s="3">
        <f t="shared" si="1"/>
        <v>200</v>
      </c>
      <c r="E51" t="s">
        <v>53</v>
      </c>
      <c r="F51">
        <v>173</v>
      </c>
      <c r="G51" t="s">
        <v>29</v>
      </c>
      <c r="H51" t="s">
        <v>34</v>
      </c>
      <c r="I51">
        <v>28.56</v>
      </c>
    </row>
    <row r="52" spans="1:9" x14ac:dyDescent="0.3">
      <c r="A52" s="2">
        <v>35520</v>
      </c>
      <c r="B52" s="2">
        <v>35678</v>
      </c>
      <c r="C52" s="8">
        <f t="shared" si="0"/>
        <v>1997</v>
      </c>
      <c r="D52" s="3">
        <f t="shared" si="1"/>
        <v>158</v>
      </c>
      <c r="E52" t="s">
        <v>54</v>
      </c>
      <c r="F52">
        <v>137</v>
      </c>
      <c r="G52" t="s">
        <v>55</v>
      </c>
      <c r="H52" t="s">
        <v>24</v>
      </c>
      <c r="I52">
        <v>27.11</v>
      </c>
    </row>
    <row r="53" spans="1:9" x14ac:dyDescent="0.3">
      <c r="A53" s="2">
        <v>35681</v>
      </c>
      <c r="B53" s="2">
        <v>35881</v>
      </c>
      <c r="C53" s="8">
        <f t="shared" si="0"/>
        <v>1998</v>
      </c>
      <c r="D53" s="3">
        <f t="shared" si="1"/>
        <v>200</v>
      </c>
      <c r="E53" t="s">
        <v>160</v>
      </c>
      <c r="F53">
        <v>173</v>
      </c>
      <c r="G53" t="s">
        <v>56</v>
      </c>
      <c r="H53" t="s">
        <v>46</v>
      </c>
      <c r="I53">
        <v>31.8</v>
      </c>
    </row>
    <row r="54" spans="1:9" x14ac:dyDescent="0.3">
      <c r="A54" s="2">
        <v>35884</v>
      </c>
      <c r="B54" s="2">
        <v>36070</v>
      </c>
      <c r="C54" s="8">
        <f t="shared" si="0"/>
        <v>1998</v>
      </c>
      <c r="D54" s="3">
        <f t="shared" si="1"/>
        <v>186</v>
      </c>
      <c r="E54" t="s">
        <v>57</v>
      </c>
      <c r="F54">
        <v>161</v>
      </c>
      <c r="G54" t="s">
        <v>29</v>
      </c>
      <c r="H54" t="s">
        <v>58</v>
      </c>
      <c r="I54">
        <v>29.58</v>
      </c>
    </row>
    <row r="55" spans="1:9" x14ac:dyDescent="0.3">
      <c r="A55" s="2" t="s">
        <v>122</v>
      </c>
      <c r="B55" s="2">
        <v>36287</v>
      </c>
      <c r="C55" s="8">
        <f t="shared" si="0"/>
        <v>1999</v>
      </c>
      <c r="D55" s="3">
        <f t="shared" si="1"/>
        <v>214</v>
      </c>
      <c r="E55" t="s">
        <v>161</v>
      </c>
      <c r="F55">
        <v>185</v>
      </c>
      <c r="G55" t="s">
        <v>44</v>
      </c>
      <c r="H55" t="s">
        <v>24</v>
      </c>
      <c r="I55">
        <v>26.79</v>
      </c>
    </row>
    <row r="56" spans="1:9" x14ac:dyDescent="0.3">
      <c r="A56" s="2">
        <v>36290</v>
      </c>
      <c r="B56" s="2">
        <v>36553</v>
      </c>
      <c r="C56" s="8">
        <f t="shared" si="0"/>
        <v>2000</v>
      </c>
      <c r="D56" s="3">
        <f t="shared" si="1"/>
        <v>263</v>
      </c>
      <c r="E56" t="s">
        <v>59</v>
      </c>
      <c r="F56">
        <v>226</v>
      </c>
      <c r="G56" t="s">
        <v>60</v>
      </c>
      <c r="H56" t="s">
        <v>61</v>
      </c>
      <c r="I56">
        <v>24.62</v>
      </c>
    </row>
    <row r="57" spans="1:9" x14ac:dyDescent="0.3">
      <c r="A57" s="2">
        <v>36556</v>
      </c>
      <c r="B57" s="2">
        <v>36700</v>
      </c>
      <c r="C57" s="8">
        <f t="shared" si="0"/>
        <v>2000</v>
      </c>
      <c r="D57" s="3">
        <f t="shared" si="1"/>
        <v>144</v>
      </c>
      <c r="E57" t="s">
        <v>62</v>
      </c>
      <c r="F57">
        <v>125</v>
      </c>
      <c r="G57" t="s">
        <v>63</v>
      </c>
      <c r="H57" t="s">
        <v>24</v>
      </c>
      <c r="I57">
        <v>27.51</v>
      </c>
    </row>
    <row r="58" spans="1:9" x14ac:dyDescent="0.3">
      <c r="A58" s="2">
        <v>36703</v>
      </c>
      <c r="B58" s="2">
        <v>36960</v>
      </c>
      <c r="C58" s="8">
        <f t="shared" si="0"/>
        <v>2001</v>
      </c>
      <c r="D58" s="3">
        <f t="shared" si="1"/>
        <v>257</v>
      </c>
      <c r="E58" t="s">
        <v>162</v>
      </c>
      <c r="F58">
        <v>221</v>
      </c>
      <c r="G58" t="s">
        <v>64</v>
      </c>
      <c r="H58" t="s">
        <v>65</v>
      </c>
      <c r="I58">
        <v>30.64</v>
      </c>
    </row>
    <row r="59" spans="1:9" x14ac:dyDescent="0.3">
      <c r="A59" s="2">
        <v>36962</v>
      </c>
      <c r="B59" s="2">
        <v>37057</v>
      </c>
      <c r="C59" s="8">
        <f t="shared" si="0"/>
        <v>2001</v>
      </c>
      <c r="D59" s="3">
        <f t="shared" si="1"/>
        <v>95</v>
      </c>
      <c r="E59" t="s">
        <v>67</v>
      </c>
      <c r="F59">
        <v>83</v>
      </c>
      <c r="G59" t="s">
        <v>63</v>
      </c>
      <c r="H59" t="s">
        <v>46</v>
      </c>
      <c r="I59">
        <v>30.94</v>
      </c>
    </row>
    <row r="60" spans="1:9" x14ac:dyDescent="0.3">
      <c r="A60" s="2">
        <v>37060</v>
      </c>
      <c r="B60" s="2">
        <v>37309</v>
      </c>
      <c r="C60" s="8">
        <f t="shared" si="0"/>
        <v>2002</v>
      </c>
      <c r="D60" s="3">
        <f t="shared" si="1"/>
        <v>249</v>
      </c>
      <c r="E60" t="s">
        <v>68</v>
      </c>
      <c r="F60">
        <v>215</v>
      </c>
      <c r="G60" t="s">
        <v>64</v>
      </c>
      <c r="H60" t="s">
        <v>69</v>
      </c>
      <c r="I60">
        <v>26.13</v>
      </c>
    </row>
    <row r="61" spans="1:9" x14ac:dyDescent="0.3">
      <c r="A61" s="2">
        <v>37312</v>
      </c>
      <c r="B61" s="2">
        <v>37526</v>
      </c>
      <c r="C61" s="8">
        <f t="shared" si="0"/>
        <v>2002</v>
      </c>
      <c r="D61" s="3">
        <f t="shared" si="1"/>
        <v>214</v>
      </c>
      <c r="E61" t="s">
        <v>70</v>
      </c>
      <c r="F61">
        <v>185</v>
      </c>
      <c r="G61" t="s">
        <v>71</v>
      </c>
      <c r="H61" t="s">
        <v>34</v>
      </c>
      <c r="I61">
        <v>30.2</v>
      </c>
    </row>
    <row r="62" spans="1:9" x14ac:dyDescent="0.3">
      <c r="A62" s="2">
        <v>37529</v>
      </c>
      <c r="B62" s="2">
        <v>37701</v>
      </c>
      <c r="C62" s="8">
        <f t="shared" si="0"/>
        <v>2003</v>
      </c>
      <c r="D62" s="3">
        <f t="shared" si="1"/>
        <v>172</v>
      </c>
      <c r="E62" t="s">
        <v>72</v>
      </c>
      <c r="F62">
        <v>149</v>
      </c>
      <c r="G62" t="s">
        <v>63</v>
      </c>
      <c r="H62" t="s">
        <v>46</v>
      </c>
      <c r="I62">
        <v>24.09</v>
      </c>
    </row>
    <row r="63" spans="1:9" x14ac:dyDescent="0.3">
      <c r="A63" s="2">
        <v>37704</v>
      </c>
      <c r="B63" s="2">
        <v>37869</v>
      </c>
      <c r="C63" s="8">
        <f t="shared" si="0"/>
        <v>2003</v>
      </c>
      <c r="D63" s="3">
        <f t="shared" si="1"/>
        <v>165</v>
      </c>
      <c r="E63" t="s">
        <v>163</v>
      </c>
      <c r="F63">
        <v>143</v>
      </c>
      <c r="G63" t="s">
        <v>73</v>
      </c>
      <c r="H63" t="s">
        <v>41</v>
      </c>
      <c r="I63">
        <v>28.44</v>
      </c>
    </row>
    <row r="64" spans="1:9" x14ac:dyDescent="0.3">
      <c r="A64" s="2">
        <v>37872</v>
      </c>
      <c r="B64" s="2">
        <v>38114</v>
      </c>
      <c r="C64" s="8">
        <f t="shared" si="0"/>
        <v>2004</v>
      </c>
      <c r="D64" s="3">
        <f t="shared" si="1"/>
        <v>242</v>
      </c>
      <c r="E64" t="s">
        <v>74</v>
      </c>
      <c r="F64">
        <v>209</v>
      </c>
      <c r="G64" t="s">
        <v>64</v>
      </c>
      <c r="H64" t="s">
        <v>58</v>
      </c>
      <c r="I64">
        <v>35.4</v>
      </c>
    </row>
    <row r="65" spans="1:9" x14ac:dyDescent="0.3">
      <c r="A65" s="2">
        <v>38117</v>
      </c>
      <c r="B65" s="2">
        <v>38310</v>
      </c>
      <c r="C65" s="8">
        <f t="shared" si="0"/>
        <v>2004</v>
      </c>
      <c r="D65" s="3">
        <f t="shared" si="1"/>
        <v>193</v>
      </c>
      <c r="E65" t="s">
        <v>226</v>
      </c>
      <c r="F65">
        <v>167</v>
      </c>
      <c r="G65" t="s">
        <v>5</v>
      </c>
      <c r="H65" t="s">
        <v>75</v>
      </c>
      <c r="I65">
        <v>34.15</v>
      </c>
    </row>
    <row r="66" spans="1:9" x14ac:dyDescent="0.3">
      <c r="A66" s="2">
        <v>38252</v>
      </c>
      <c r="B66" s="2">
        <v>38520</v>
      </c>
      <c r="C66" s="8">
        <f t="shared" si="0"/>
        <v>2005</v>
      </c>
      <c r="D66" s="3">
        <f t="shared" si="1"/>
        <v>268</v>
      </c>
      <c r="E66" t="s">
        <v>76</v>
      </c>
      <c r="F66">
        <v>179</v>
      </c>
      <c r="G66" t="s">
        <v>29</v>
      </c>
      <c r="H66" t="s">
        <v>77</v>
      </c>
      <c r="I66">
        <v>27.18</v>
      </c>
    </row>
    <row r="67" spans="1:9" x14ac:dyDescent="0.3">
      <c r="A67" s="2">
        <v>38523</v>
      </c>
      <c r="B67" s="2">
        <v>38786</v>
      </c>
      <c r="C67" s="8">
        <f t="shared" ref="C67:C93" si="2">YEAR(B67)</f>
        <v>2006</v>
      </c>
      <c r="D67" s="3">
        <f t="shared" ref="D67:D93" si="3">B67-A67</f>
        <v>263</v>
      </c>
      <c r="E67" t="s">
        <v>78</v>
      </c>
      <c r="F67">
        <v>227</v>
      </c>
      <c r="G67" t="s">
        <v>64</v>
      </c>
      <c r="H67" t="s">
        <v>58</v>
      </c>
      <c r="I67">
        <v>38.68</v>
      </c>
    </row>
    <row r="68" spans="1:9" x14ac:dyDescent="0.3">
      <c r="A68" s="2">
        <v>38789</v>
      </c>
      <c r="B68" s="2">
        <v>39003</v>
      </c>
      <c r="C68" s="8">
        <f t="shared" si="2"/>
        <v>2006</v>
      </c>
      <c r="D68" s="3">
        <f t="shared" si="3"/>
        <v>214</v>
      </c>
      <c r="E68" t="s">
        <v>227</v>
      </c>
      <c r="F68">
        <v>185</v>
      </c>
      <c r="G68" t="s">
        <v>5</v>
      </c>
      <c r="H68" t="s">
        <v>79</v>
      </c>
      <c r="I68">
        <v>33.380000000000003</v>
      </c>
    </row>
    <row r="69" spans="1:9" x14ac:dyDescent="0.3">
      <c r="A69" s="2" t="s">
        <v>123</v>
      </c>
      <c r="B69" s="2">
        <v>39213</v>
      </c>
      <c r="C69" s="8">
        <f t="shared" si="2"/>
        <v>2007</v>
      </c>
      <c r="D69" s="3">
        <f t="shared" si="3"/>
        <v>207</v>
      </c>
      <c r="E69" t="s">
        <v>164</v>
      </c>
      <c r="F69">
        <v>178</v>
      </c>
      <c r="G69" t="s">
        <v>88</v>
      </c>
      <c r="H69" t="s">
        <v>41</v>
      </c>
      <c r="I69">
        <v>32.72</v>
      </c>
    </row>
    <row r="70" spans="1:9" x14ac:dyDescent="0.3">
      <c r="A70" s="2">
        <v>39216</v>
      </c>
      <c r="B70" s="2">
        <v>39388</v>
      </c>
      <c r="C70" s="8">
        <f t="shared" si="2"/>
        <v>2007</v>
      </c>
      <c r="D70" s="3">
        <f t="shared" si="3"/>
        <v>172</v>
      </c>
      <c r="E70" t="s">
        <v>80</v>
      </c>
      <c r="F70">
        <v>148</v>
      </c>
      <c r="G70" t="s">
        <v>81</v>
      </c>
      <c r="H70" t="s">
        <v>82</v>
      </c>
      <c r="I70">
        <v>25.83</v>
      </c>
    </row>
    <row r="71" spans="1:9" x14ac:dyDescent="0.3">
      <c r="A71" s="2">
        <v>39330</v>
      </c>
      <c r="B71" s="2">
        <v>39570</v>
      </c>
      <c r="C71" s="8">
        <f t="shared" si="2"/>
        <v>2008</v>
      </c>
      <c r="D71" s="3">
        <f t="shared" si="3"/>
        <v>240</v>
      </c>
      <c r="E71" t="s">
        <v>83</v>
      </c>
      <c r="F71">
        <v>154</v>
      </c>
      <c r="G71" t="s">
        <v>29</v>
      </c>
      <c r="H71" t="s">
        <v>61</v>
      </c>
      <c r="I71">
        <v>23.37</v>
      </c>
    </row>
    <row r="72" spans="1:9" x14ac:dyDescent="0.3">
      <c r="A72" s="2">
        <v>39573</v>
      </c>
      <c r="B72" s="2">
        <v>39724</v>
      </c>
      <c r="C72" s="8">
        <f t="shared" si="2"/>
        <v>2008</v>
      </c>
      <c r="D72" s="3">
        <f t="shared" si="3"/>
        <v>151</v>
      </c>
      <c r="E72" t="s">
        <v>228</v>
      </c>
      <c r="F72">
        <v>131</v>
      </c>
      <c r="G72" t="s">
        <v>55</v>
      </c>
      <c r="H72" t="s">
        <v>46</v>
      </c>
      <c r="I72">
        <v>22.06</v>
      </c>
    </row>
    <row r="73" spans="1:9" x14ac:dyDescent="0.3">
      <c r="A73" s="2" t="s">
        <v>124</v>
      </c>
      <c r="B73" s="2">
        <v>39885</v>
      </c>
      <c r="C73" s="8">
        <f t="shared" si="2"/>
        <v>2009</v>
      </c>
      <c r="D73" s="3">
        <f t="shared" si="3"/>
        <v>158</v>
      </c>
      <c r="E73" t="s">
        <v>84</v>
      </c>
      <c r="F73">
        <v>136</v>
      </c>
      <c r="G73" t="s">
        <v>85</v>
      </c>
      <c r="H73" t="s">
        <v>41</v>
      </c>
      <c r="I73">
        <v>20.38</v>
      </c>
    </row>
    <row r="74" spans="1:9" x14ac:dyDescent="0.3">
      <c r="A74" s="2">
        <v>39888</v>
      </c>
      <c r="B74" s="2">
        <v>40088</v>
      </c>
      <c r="C74" s="8">
        <f t="shared" si="2"/>
        <v>2009</v>
      </c>
      <c r="D74" s="3">
        <f t="shared" si="3"/>
        <v>200</v>
      </c>
      <c r="E74" t="s">
        <v>229</v>
      </c>
      <c r="F74">
        <v>173</v>
      </c>
      <c r="G74" t="s">
        <v>5</v>
      </c>
      <c r="H74" t="s">
        <v>79</v>
      </c>
      <c r="I74">
        <v>25.52</v>
      </c>
    </row>
    <row r="75" spans="1:9" x14ac:dyDescent="0.3">
      <c r="A75" s="2" t="s">
        <v>125</v>
      </c>
      <c r="B75" s="2">
        <v>40277</v>
      </c>
      <c r="C75" s="8">
        <f t="shared" si="2"/>
        <v>2010</v>
      </c>
      <c r="D75" s="3">
        <f t="shared" si="3"/>
        <v>186</v>
      </c>
      <c r="E75" t="s">
        <v>86</v>
      </c>
      <c r="F75">
        <v>161</v>
      </c>
      <c r="G75" t="s">
        <v>88</v>
      </c>
      <c r="H75" t="s">
        <v>87</v>
      </c>
      <c r="I75">
        <v>24.35</v>
      </c>
    </row>
    <row r="76" spans="1:9" x14ac:dyDescent="0.3">
      <c r="A76" s="2">
        <v>40280</v>
      </c>
      <c r="B76" s="2">
        <v>40445</v>
      </c>
      <c r="C76" s="8">
        <f t="shared" si="2"/>
        <v>2010</v>
      </c>
      <c r="D76" s="3">
        <f t="shared" si="3"/>
        <v>165</v>
      </c>
      <c r="E76" t="s">
        <v>89</v>
      </c>
      <c r="F76">
        <v>143</v>
      </c>
      <c r="G76" t="s">
        <v>81</v>
      </c>
      <c r="H76" t="s">
        <v>79</v>
      </c>
      <c r="I76">
        <v>25.55</v>
      </c>
    </row>
    <row r="77" spans="1:9" x14ac:dyDescent="0.3">
      <c r="A77" s="2">
        <v>40448</v>
      </c>
      <c r="B77" s="2">
        <v>40641</v>
      </c>
      <c r="C77" s="8">
        <f t="shared" si="2"/>
        <v>2011</v>
      </c>
      <c r="D77" s="3">
        <f t="shared" si="3"/>
        <v>193</v>
      </c>
      <c r="E77" t="s">
        <v>165</v>
      </c>
      <c r="F77">
        <v>166</v>
      </c>
      <c r="G77" t="s">
        <v>29</v>
      </c>
      <c r="H77" t="s">
        <v>90</v>
      </c>
      <c r="I77">
        <v>22.87</v>
      </c>
    </row>
    <row r="78" spans="1:9" x14ac:dyDescent="0.3">
      <c r="A78" s="2">
        <v>40644</v>
      </c>
      <c r="B78" s="2">
        <v>40809</v>
      </c>
      <c r="C78" s="8">
        <f t="shared" si="2"/>
        <v>2011</v>
      </c>
      <c r="D78" s="3">
        <f t="shared" si="3"/>
        <v>165</v>
      </c>
      <c r="E78" t="s">
        <v>166</v>
      </c>
      <c r="F78">
        <v>143</v>
      </c>
      <c r="G78" t="s">
        <v>88</v>
      </c>
      <c r="H78" t="s">
        <v>87</v>
      </c>
      <c r="I78">
        <v>25.89</v>
      </c>
    </row>
    <row r="79" spans="1:9" x14ac:dyDescent="0.3">
      <c r="A79" s="2">
        <v>40812</v>
      </c>
      <c r="B79" s="2">
        <v>40970</v>
      </c>
      <c r="C79" s="8">
        <f t="shared" si="2"/>
        <v>2012</v>
      </c>
      <c r="D79" s="3">
        <f t="shared" si="3"/>
        <v>158</v>
      </c>
      <c r="E79" t="s">
        <v>91</v>
      </c>
      <c r="F79">
        <v>137</v>
      </c>
      <c r="G79" t="s">
        <v>92</v>
      </c>
      <c r="H79" t="s">
        <v>36</v>
      </c>
      <c r="I79">
        <v>21.81</v>
      </c>
    </row>
    <row r="80" spans="1:9" x14ac:dyDescent="0.3">
      <c r="A80" s="2">
        <v>40973</v>
      </c>
      <c r="B80" s="2">
        <v>41159</v>
      </c>
      <c r="C80" s="8">
        <f t="shared" si="2"/>
        <v>2012</v>
      </c>
      <c r="D80" s="3">
        <f t="shared" si="3"/>
        <v>186</v>
      </c>
      <c r="E80" t="s">
        <v>93</v>
      </c>
      <c r="F80">
        <v>161</v>
      </c>
      <c r="G80" t="s">
        <v>81</v>
      </c>
      <c r="H80" t="s">
        <v>79</v>
      </c>
      <c r="I80">
        <v>23.01</v>
      </c>
    </row>
    <row r="81" spans="1:9" x14ac:dyDescent="0.3">
      <c r="A81" s="2">
        <v>41162</v>
      </c>
      <c r="B81" s="2">
        <v>41341</v>
      </c>
      <c r="C81" s="8">
        <f t="shared" si="2"/>
        <v>2013</v>
      </c>
      <c r="D81" s="3">
        <f t="shared" si="3"/>
        <v>179</v>
      </c>
      <c r="E81" t="s">
        <v>94</v>
      </c>
      <c r="F81">
        <v>154</v>
      </c>
      <c r="G81" t="s">
        <v>112</v>
      </c>
      <c r="H81" t="s">
        <v>66</v>
      </c>
      <c r="I81">
        <v>18.190000000000001</v>
      </c>
    </row>
    <row r="82" spans="1:9" x14ac:dyDescent="0.3">
      <c r="A82" s="2">
        <v>41344</v>
      </c>
      <c r="B82" s="2">
        <v>41530</v>
      </c>
      <c r="C82" s="8">
        <f t="shared" si="2"/>
        <v>2013</v>
      </c>
      <c r="D82" s="3">
        <f t="shared" si="3"/>
        <v>186</v>
      </c>
      <c r="E82" t="s">
        <v>95</v>
      </c>
      <c r="F82">
        <v>159</v>
      </c>
      <c r="G82" t="s">
        <v>29</v>
      </c>
      <c r="H82" t="s">
        <v>36</v>
      </c>
      <c r="I82">
        <v>21.28</v>
      </c>
    </row>
    <row r="83" spans="1:9" x14ac:dyDescent="0.3">
      <c r="A83" s="2">
        <v>41533</v>
      </c>
      <c r="B83" s="2">
        <v>41733</v>
      </c>
      <c r="C83" s="8">
        <f t="shared" si="2"/>
        <v>2014</v>
      </c>
      <c r="D83" s="3">
        <f t="shared" si="3"/>
        <v>200</v>
      </c>
      <c r="E83" t="s">
        <v>96</v>
      </c>
      <c r="F83">
        <v>173</v>
      </c>
      <c r="G83" t="s">
        <v>88</v>
      </c>
      <c r="H83" t="s">
        <v>87</v>
      </c>
      <c r="I83">
        <v>18.399999999999999</v>
      </c>
    </row>
    <row r="84" spans="1:9" x14ac:dyDescent="0.3">
      <c r="A84" s="2">
        <v>41736</v>
      </c>
      <c r="B84" s="2">
        <v>41852</v>
      </c>
      <c r="C84" s="8">
        <f t="shared" si="2"/>
        <v>2014</v>
      </c>
      <c r="D84" s="3">
        <f t="shared" si="3"/>
        <v>116</v>
      </c>
      <c r="E84" t="s">
        <v>230</v>
      </c>
      <c r="F84">
        <v>96</v>
      </c>
      <c r="G84" t="s">
        <v>5</v>
      </c>
      <c r="H84" t="s">
        <v>97</v>
      </c>
      <c r="I84">
        <v>17.79</v>
      </c>
    </row>
    <row r="85" spans="1:9" x14ac:dyDescent="0.3">
      <c r="A85" s="2">
        <v>41855</v>
      </c>
      <c r="B85" s="2">
        <v>42069</v>
      </c>
      <c r="C85" s="8">
        <f t="shared" si="2"/>
        <v>2015</v>
      </c>
      <c r="D85" s="3">
        <f t="shared" si="3"/>
        <v>214</v>
      </c>
      <c r="E85" t="s">
        <v>98</v>
      </c>
      <c r="F85">
        <v>185</v>
      </c>
      <c r="G85" t="s">
        <v>99</v>
      </c>
      <c r="H85" t="s">
        <v>34</v>
      </c>
      <c r="I85">
        <v>17.45</v>
      </c>
    </row>
    <row r="86" spans="1:9" x14ac:dyDescent="0.3">
      <c r="A86" s="2">
        <v>42072</v>
      </c>
      <c r="B86" s="2">
        <v>42195</v>
      </c>
      <c r="C86" s="8">
        <f t="shared" si="2"/>
        <v>2015</v>
      </c>
      <c r="D86" s="3">
        <f t="shared" si="3"/>
        <v>123</v>
      </c>
      <c r="E86" t="s">
        <v>100</v>
      </c>
      <c r="F86">
        <v>106</v>
      </c>
      <c r="G86" t="s">
        <v>92</v>
      </c>
      <c r="H86" t="s">
        <v>36</v>
      </c>
      <c r="I86">
        <v>19.45</v>
      </c>
    </row>
    <row r="87" spans="1:9" x14ac:dyDescent="0.3">
      <c r="A87" s="2">
        <v>42198</v>
      </c>
      <c r="B87" s="2">
        <v>42384</v>
      </c>
      <c r="C87" s="8">
        <f t="shared" si="2"/>
        <v>2016</v>
      </c>
      <c r="D87" s="3">
        <f t="shared" si="3"/>
        <v>186</v>
      </c>
      <c r="E87" t="s">
        <v>101</v>
      </c>
      <c r="F87">
        <v>161</v>
      </c>
      <c r="G87" t="s">
        <v>81</v>
      </c>
      <c r="H87" t="s">
        <v>79</v>
      </c>
      <c r="I87">
        <v>19.829999999999998</v>
      </c>
    </row>
    <row r="88" spans="1:9" x14ac:dyDescent="0.3">
      <c r="A88" s="2">
        <v>42387</v>
      </c>
      <c r="B88" s="2">
        <v>42608</v>
      </c>
      <c r="C88" s="8">
        <f t="shared" si="2"/>
        <v>2016</v>
      </c>
      <c r="D88" s="3">
        <f t="shared" si="3"/>
        <v>221</v>
      </c>
      <c r="E88" t="s">
        <v>113</v>
      </c>
      <c r="F88">
        <v>190</v>
      </c>
      <c r="G88" t="s">
        <v>64</v>
      </c>
      <c r="H88" t="s">
        <v>58</v>
      </c>
      <c r="I88">
        <v>27.08</v>
      </c>
    </row>
    <row r="89" spans="1:9" x14ac:dyDescent="0.3">
      <c r="A89" s="2">
        <v>42611</v>
      </c>
      <c r="B89" s="2">
        <v>42815</v>
      </c>
      <c r="C89" s="8">
        <f t="shared" si="2"/>
        <v>2017</v>
      </c>
      <c r="D89" s="3">
        <f t="shared" si="3"/>
        <v>204</v>
      </c>
      <c r="E89" t="s">
        <v>102</v>
      </c>
      <c r="F89">
        <v>175</v>
      </c>
      <c r="G89" t="s">
        <v>29</v>
      </c>
      <c r="H89" t="s">
        <v>103</v>
      </c>
      <c r="I89">
        <v>21.18</v>
      </c>
    </row>
    <row r="90" spans="1:9" x14ac:dyDescent="0.3">
      <c r="A90" s="2">
        <v>42816</v>
      </c>
      <c r="B90" s="2">
        <v>43003</v>
      </c>
      <c r="C90" s="8">
        <f t="shared" si="2"/>
        <v>2017</v>
      </c>
      <c r="D90" s="3">
        <f t="shared" si="3"/>
        <v>187</v>
      </c>
      <c r="E90" t="s">
        <v>104</v>
      </c>
      <c r="F90">
        <v>160</v>
      </c>
      <c r="G90" t="s">
        <v>105</v>
      </c>
      <c r="H90" t="s">
        <v>106</v>
      </c>
      <c r="I90">
        <v>23.81</v>
      </c>
    </row>
    <row r="91" spans="1:9" x14ac:dyDescent="0.3">
      <c r="A91" s="2">
        <v>43004</v>
      </c>
      <c r="B91" s="2">
        <v>43178</v>
      </c>
      <c r="C91" s="8">
        <f t="shared" si="2"/>
        <v>2018</v>
      </c>
      <c r="D91" s="3">
        <f t="shared" si="3"/>
        <v>174</v>
      </c>
      <c r="E91" t="s">
        <v>107</v>
      </c>
      <c r="F91">
        <v>148</v>
      </c>
      <c r="G91" t="s">
        <v>55</v>
      </c>
      <c r="H91" t="s">
        <v>36</v>
      </c>
      <c r="I91">
        <v>22.65</v>
      </c>
    </row>
    <row r="92" spans="1:9" x14ac:dyDescent="0.3">
      <c r="A92" s="2">
        <v>43179</v>
      </c>
      <c r="B92" s="2">
        <v>43367</v>
      </c>
      <c r="C92" s="8">
        <f t="shared" si="2"/>
        <v>2018</v>
      </c>
      <c r="D92" s="3">
        <f t="shared" si="3"/>
        <v>188</v>
      </c>
      <c r="E92" t="s">
        <v>167</v>
      </c>
      <c r="F92">
        <v>162</v>
      </c>
      <c r="G92" t="s">
        <v>108</v>
      </c>
      <c r="H92" t="s">
        <v>109</v>
      </c>
      <c r="I92">
        <v>21.47</v>
      </c>
    </row>
    <row r="93" spans="1:9" x14ac:dyDescent="0.3">
      <c r="A93" s="2">
        <v>43368</v>
      </c>
      <c r="B93" s="2">
        <v>43556</v>
      </c>
      <c r="C93" s="8">
        <f t="shared" si="2"/>
        <v>2019</v>
      </c>
      <c r="D93" s="3">
        <f t="shared" si="3"/>
        <v>188</v>
      </c>
      <c r="E93" t="s">
        <v>110</v>
      </c>
      <c r="F93">
        <v>160</v>
      </c>
      <c r="G93" t="s">
        <v>81</v>
      </c>
      <c r="H93" t="s">
        <v>111</v>
      </c>
      <c r="I93">
        <v>17.79</v>
      </c>
    </row>
  </sheetData>
  <autoFilter ref="A1:B93" xr:uid="{B558AFD5-347F-41B0-B0B0-72166E9A21C2}"/>
  <conditionalFormatting sqref="E1:E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39CE-FC70-4878-AC7B-76DAC78055FB}">
  <dimension ref="A1:C23"/>
  <sheetViews>
    <sheetView workbookViewId="0">
      <selection activeCell="A2" sqref="A2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5.21875" bestFit="1" customWidth="1"/>
  </cols>
  <sheetData>
    <row r="1" spans="1:3" x14ac:dyDescent="0.3">
      <c r="A1" t="s">
        <v>225</v>
      </c>
      <c r="B1" t="s">
        <v>231</v>
      </c>
      <c r="C1" t="s">
        <v>232</v>
      </c>
    </row>
    <row r="2" spans="1:3" x14ac:dyDescent="0.3">
      <c r="A2">
        <v>1998</v>
      </c>
      <c r="B2">
        <v>24.3</v>
      </c>
    </row>
    <row r="3" spans="1:3" x14ac:dyDescent="0.3">
      <c r="A3">
        <v>1999</v>
      </c>
      <c r="B3">
        <v>27.1</v>
      </c>
    </row>
    <row r="4" spans="1:3" x14ac:dyDescent="0.3">
      <c r="A4">
        <v>2000</v>
      </c>
      <c r="B4">
        <v>29.7</v>
      </c>
      <c r="C4">
        <v>9.8000000000000007</v>
      </c>
    </row>
    <row r="5" spans="1:3" x14ac:dyDescent="0.3">
      <c r="A5">
        <v>2001</v>
      </c>
      <c r="B5">
        <v>31.9</v>
      </c>
      <c r="C5">
        <v>11.9</v>
      </c>
    </row>
    <row r="6" spans="1:3" x14ac:dyDescent="0.3">
      <c r="A6">
        <v>2002</v>
      </c>
      <c r="B6">
        <v>34.200000000000003</v>
      </c>
      <c r="C6">
        <v>14</v>
      </c>
    </row>
    <row r="7" spans="1:3" x14ac:dyDescent="0.3">
      <c r="A7">
        <v>2003</v>
      </c>
      <c r="B7">
        <v>36.6</v>
      </c>
      <c r="C7">
        <v>14.3</v>
      </c>
    </row>
    <row r="8" spans="1:3" x14ac:dyDescent="0.3">
      <c r="A8">
        <v>2004</v>
      </c>
      <c r="B8">
        <v>39.200000000000003</v>
      </c>
      <c r="C8">
        <v>19.3</v>
      </c>
    </row>
    <row r="9" spans="1:3" x14ac:dyDescent="0.3">
      <c r="A9">
        <v>2005</v>
      </c>
      <c r="B9">
        <v>42</v>
      </c>
      <c r="C9">
        <v>18.899999999999999</v>
      </c>
    </row>
    <row r="10" spans="1:3" x14ac:dyDescent="0.3">
      <c r="A10">
        <v>2006</v>
      </c>
      <c r="B10">
        <v>45.3</v>
      </c>
      <c r="C10">
        <v>21</v>
      </c>
    </row>
    <row r="11" spans="1:3" x14ac:dyDescent="0.3">
      <c r="A11">
        <v>2007</v>
      </c>
      <c r="B11">
        <v>49.6</v>
      </c>
      <c r="C11">
        <v>30.1</v>
      </c>
    </row>
    <row r="12" spans="1:3" x14ac:dyDescent="0.3">
      <c r="A12">
        <v>2008</v>
      </c>
      <c r="B12">
        <v>54.5</v>
      </c>
      <c r="C12">
        <v>36.299999999999997</v>
      </c>
    </row>
    <row r="13" spans="1:3" x14ac:dyDescent="0.3">
      <c r="A13">
        <v>2009</v>
      </c>
      <c r="B13">
        <v>58</v>
      </c>
      <c r="C13">
        <v>42.2</v>
      </c>
    </row>
    <row r="14" spans="1:3" x14ac:dyDescent="0.3">
      <c r="A14">
        <v>2010</v>
      </c>
      <c r="B14">
        <v>64.8</v>
      </c>
      <c r="C14">
        <v>48</v>
      </c>
    </row>
    <row r="15" spans="1:3" x14ac:dyDescent="0.3">
      <c r="A15">
        <v>2011</v>
      </c>
      <c r="B15">
        <v>70.5</v>
      </c>
      <c r="C15">
        <v>58</v>
      </c>
    </row>
    <row r="16" spans="1:3" x14ac:dyDescent="0.3">
      <c r="A16">
        <v>2012</v>
      </c>
      <c r="B16">
        <v>76.099999999999994</v>
      </c>
      <c r="C16">
        <v>67.8</v>
      </c>
    </row>
    <row r="17" spans="1:3" x14ac:dyDescent="0.3">
      <c r="A17">
        <v>2013</v>
      </c>
      <c r="B17">
        <v>81.599999999999994</v>
      </c>
      <c r="C17">
        <v>76.599999999999994</v>
      </c>
    </row>
    <row r="18" spans="1:3" x14ac:dyDescent="0.3">
      <c r="A18">
        <v>2014</v>
      </c>
      <c r="B18">
        <v>86.7</v>
      </c>
      <c r="C18">
        <v>87.9</v>
      </c>
    </row>
    <row r="19" spans="1:3" x14ac:dyDescent="0.3">
      <c r="A19">
        <v>2015</v>
      </c>
      <c r="B19">
        <v>90.6</v>
      </c>
      <c r="C19">
        <v>95.6</v>
      </c>
    </row>
    <row r="20" spans="1:3" x14ac:dyDescent="0.3">
      <c r="A20">
        <v>2016</v>
      </c>
      <c r="B20">
        <v>93.8</v>
      </c>
    </row>
    <row r="21" spans="1:3" x14ac:dyDescent="0.3">
      <c r="A21">
        <v>2017</v>
      </c>
      <c r="B21">
        <v>97</v>
      </c>
    </row>
    <row r="22" spans="1:3" x14ac:dyDescent="0.3">
      <c r="A22">
        <v>2018</v>
      </c>
      <c r="B22">
        <v>100.1</v>
      </c>
    </row>
    <row r="23" spans="1:3" x14ac:dyDescent="0.3">
      <c r="A23">
        <v>2019</v>
      </c>
      <c r="B23">
        <v>101.3</v>
      </c>
    </row>
  </sheetData>
  <autoFilter ref="A1:B1" xr:uid="{EEF762A2-4EDD-4D3F-BC42-3C356EB33B8A}">
    <sortState xmlns:xlrd2="http://schemas.microsoft.com/office/spreadsheetml/2017/richdata2" ref="A2:B23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5897-2636-4822-888F-25F4729E1422}">
  <dimension ref="A3:AA155"/>
  <sheetViews>
    <sheetView workbookViewId="0">
      <selection activeCell="A5" sqref="A5"/>
    </sheetView>
  </sheetViews>
  <sheetFormatPr defaultRowHeight="14.4" x14ac:dyDescent="0.3"/>
  <cols>
    <col min="1" max="1" width="23.5546875" bestFit="1" customWidth="1"/>
    <col min="2" max="2" width="18.5546875" bestFit="1" customWidth="1"/>
    <col min="3" max="4" width="7.44140625" bestFit="1" customWidth="1"/>
    <col min="5" max="5" width="4" bestFit="1" customWidth="1"/>
    <col min="6" max="6" width="10" bestFit="1" customWidth="1"/>
    <col min="8" max="8" width="25.77734375" bestFit="1" customWidth="1"/>
    <col min="9" max="9" width="18.5546875" bestFit="1" customWidth="1"/>
    <col min="10" max="11" width="7.44140625" bestFit="1" customWidth="1"/>
    <col min="12" max="12" width="4" bestFit="1" customWidth="1"/>
    <col min="13" max="13" width="10" bestFit="1" customWidth="1"/>
    <col min="15" max="15" width="29.77734375" bestFit="1" customWidth="1"/>
    <col min="16" max="16" width="18.5546875" bestFit="1" customWidth="1"/>
    <col min="17" max="18" width="7.44140625" bestFit="1" customWidth="1"/>
    <col min="19" max="19" width="4" bestFit="1" customWidth="1"/>
    <col min="20" max="20" width="10" bestFit="1" customWidth="1"/>
    <col min="22" max="22" width="27.109375" bestFit="1" customWidth="1"/>
    <col min="23" max="23" width="18.5546875" bestFit="1" customWidth="1"/>
    <col min="24" max="25" width="7.44140625" bestFit="1" customWidth="1"/>
    <col min="26" max="26" width="4" bestFit="1" customWidth="1"/>
    <col min="27" max="27" width="10" bestFit="1" customWidth="1"/>
  </cols>
  <sheetData>
    <row r="3" spans="1:27" x14ac:dyDescent="0.3">
      <c r="A3" s="4" t="s">
        <v>494</v>
      </c>
      <c r="B3" s="4" t="s">
        <v>489</v>
      </c>
      <c r="H3" s="4" t="s">
        <v>494</v>
      </c>
      <c r="I3" s="4" t="s">
        <v>489</v>
      </c>
      <c r="O3" s="4" t="s">
        <v>494</v>
      </c>
      <c r="P3" s="4" t="s">
        <v>489</v>
      </c>
      <c r="V3" s="4" t="s">
        <v>494</v>
      </c>
      <c r="W3" s="4" t="s">
        <v>489</v>
      </c>
    </row>
    <row r="4" spans="1:27" x14ac:dyDescent="0.3">
      <c r="A4" s="4" t="s">
        <v>175</v>
      </c>
      <c r="B4" t="s">
        <v>490</v>
      </c>
      <c r="C4" t="s">
        <v>491</v>
      </c>
      <c r="D4" t="s">
        <v>492</v>
      </c>
      <c r="E4" t="s">
        <v>493</v>
      </c>
      <c r="F4" t="s">
        <v>176</v>
      </c>
      <c r="H4" s="4" t="s">
        <v>175</v>
      </c>
      <c r="I4" t="s">
        <v>490</v>
      </c>
      <c r="J4" t="s">
        <v>491</v>
      </c>
      <c r="K4" t="s">
        <v>492</v>
      </c>
      <c r="L4" t="s">
        <v>493</v>
      </c>
      <c r="M4" t="s">
        <v>176</v>
      </c>
      <c r="O4" s="4" t="s">
        <v>175</v>
      </c>
      <c r="P4" t="s">
        <v>490</v>
      </c>
      <c r="Q4" t="s">
        <v>491</v>
      </c>
      <c r="R4" t="s">
        <v>492</v>
      </c>
      <c r="S4" t="s">
        <v>493</v>
      </c>
      <c r="T4" t="s">
        <v>176</v>
      </c>
      <c r="V4" s="4" t="s">
        <v>175</v>
      </c>
      <c r="W4" t="s">
        <v>490</v>
      </c>
      <c r="X4" t="s">
        <v>491</v>
      </c>
      <c r="Y4" t="s">
        <v>492</v>
      </c>
      <c r="Z4" t="s">
        <v>493</v>
      </c>
      <c r="AA4" t="s">
        <v>176</v>
      </c>
    </row>
    <row r="5" spans="1:27" x14ac:dyDescent="0.3">
      <c r="A5" s="5">
        <v>1965</v>
      </c>
      <c r="B5" s="11">
        <v>5</v>
      </c>
      <c r="C5" s="11"/>
      <c r="D5" s="11"/>
      <c r="E5" s="11"/>
      <c r="F5" s="11">
        <v>5</v>
      </c>
      <c r="H5" s="5" t="s">
        <v>307</v>
      </c>
      <c r="I5" s="11"/>
      <c r="J5" s="11">
        <v>1</v>
      </c>
      <c r="K5" s="11">
        <v>3</v>
      </c>
      <c r="L5" s="11">
        <v>9</v>
      </c>
      <c r="M5" s="11">
        <v>13</v>
      </c>
      <c r="O5" s="5">
        <v>1</v>
      </c>
      <c r="P5" s="11"/>
      <c r="Q5" s="11">
        <v>8</v>
      </c>
      <c r="R5" s="11">
        <v>6</v>
      </c>
      <c r="S5" s="11">
        <v>6</v>
      </c>
      <c r="T5" s="11">
        <v>20</v>
      </c>
      <c r="V5" s="5">
        <v>1</v>
      </c>
      <c r="W5" s="11"/>
      <c r="X5" s="11"/>
      <c r="Y5" s="11"/>
      <c r="Z5" s="11">
        <v>12</v>
      </c>
      <c r="AA5" s="11">
        <v>12</v>
      </c>
    </row>
    <row r="6" spans="1:27" x14ac:dyDescent="0.3">
      <c r="A6" s="5">
        <v>1966</v>
      </c>
      <c r="B6" s="11">
        <v>4</v>
      </c>
      <c r="C6" s="11"/>
      <c r="D6" s="11"/>
      <c r="E6" s="11"/>
      <c r="F6" s="11">
        <v>4</v>
      </c>
      <c r="H6" s="5" t="s">
        <v>55</v>
      </c>
      <c r="I6" s="11">
        <v>1</v>
      </c>
      <c r="J6" s="11">
        <v>4</v>
      </c>
      <c r="K6" s="11">
        <v>1</v>
      </c>
      <c r="L6" s="11"/>
      <c r="M6" s="11">
        <v>6</v>
      </c>
      <c r="O6" s="7" t="s">
        <v>29</v>
      </c>
      <c r="P6" s="11"/>
      <c r="Q6" s="11">
        <v>8</v>
      </c>
      <c r="R6" s="11">
        <v>6</v>
      </c>
      <c r="S6" s="11">
        <v>6</v>
      </c>
      <c r="T6" s="11">
        <v>20</v>
      </c>
      <c r="V6" s="7" t="s">
        <v>305</v>
      </c>
      <c r="W6" s="11"/>
      <c r="X6" s="11"/>
      <c r="Y6" s="11"/>
      <c r="Z6" s="11">
        <v>12</v>
      </c>
      <c r="AA6" s="11">
        <v>12</v>
      </c>
    </row>
    <row r="7" spans="1:27" x14ac:dyDescent="0.3">
      <c r="A7" s="5">
        <v>1967</v>
      </c>
      <c r="B7" s="11">
        <v>5</v>
      </c>
      <c r="C7" s="11"/>
      <c r="D7" s="11"/>
      <c r="E7" s="11"/>
      <c r="F7" s="11">
        <v>5</v>
      </c>
      <c r="H7" s="5" t="s">
        <v>63</v>
      </c>
      <c r="I7" s="11"/>
      <c r="J7" s="11">
        <v>2</v>
      </c>
      <c r="K7" s="11">
        <v>1</v>
      </c>
      <c r="L7" s="11">
        <v>1</v>
      </c>
      <c r="M7" s="11">
        <v>4</v>
      </c>
      <c r="O7" s="5">
        <v>2</v>
      </c>
      <c r="P7" s="11">
        <v>4</v>
      </c>
      <c r="Q7" s="11">
        <v>4</v>
      </c>
      <c r="R7" s="11">
        <v>8</v>
      </c>
      <c r="S7" s="11">
        <v>18</v>
      </c>
      <c r="T7" s="11">
        <v>34</v>
      </c>
      <c r="V7" s="5">
        <v>2</v>
      </c>
      <c r="W7" s="11"/>
      <c r="X7" s="11"/>
      <c r="Y7" s="11"/>
      <c r="Z7" s="11">
        <v>1</v>
      </c>
      <c r="AA7" s="11">
        <v>1</v>
      </c>
    </row>
    <row r="8" spans="1:27" x14ac:dyDescent="0.3">
      <c r="A8" s="5">
        <v>1968</v>
      </c>
      <c r="B8" s="11">
        <v>3</v>
      </c>
      <c r="C8" s="11"/>
      <c r="D8" s="11"/>
      <c r="E8" s="11"/>
      <c r="F8" s="11">
        <v>3</v>
      </c>
      <c r="H8" s="5" t="s">
        <v>447</v>
      </c>
      <c r="I8" s="11"/>
      <c r="J8" s="11">
        <v>1</v>
      </c>
      <c r="K8" s="11"/>
      <c r="L8" s="11"/>
      <c r="M8" s="11">
        <v>1</v>
      </c>
      <c r="O8" s="7" t="s">
        <v>5</v>
      </c>
      <c r="P8" s="11">
        <v>1</v>
      </c>
      <c r="Q8" s="11">
        <v>3</v>
      </c>
      <c r="R8" s="11">
        <v>7</v>
      </c>
      <c r="S8" s="11">
        <v>6</v>
      </c>
      <c r="T8" s="11">
        <v>17</v>
      </c>
      <c r="V8" s="7" t="s">
        <v>392</v>
      </c>
      <c r="W8" s="11"/>
      <c r="X8" s="11"/>
      <c r="Y8" s="11"/>
      <c r="Z8" s="11">
        <v>1</v>
      </c>
      <c r="AA8" s="11">
        <v>1</v>
      </c>
    </row>
    <row r="9" spans="1:27" x14ac:dyDescent="0.3">
      <c r="A9" s="5">
        <v>1969</v>
      </c>
      <c r="B9" s="11">
        <v>4</v>
      </c>
      <c r="C9" s="11">
        <v>1</v>
      </c>
      <c r="D9" s="11"/>
      <c r="E9" s="11"/>
      <c r="F9" s="11">
        <v>5</v>
      </c>
      <c r="H9" s="5" t="s">
        <v>242</v>
      </c>
      <c r="I9" s="11"/>
      <c r="J9" s="11">
        <v>1</v>
      </c>
      <c r="K9" s="11"/>
      <c r="L9" s="11"/>
      <c r="M9" s="11">
        <v>1</v>
      </c>
      <c r="O9" s="7" t="s">
        <v>271</v>
      </c>
      <c r="P9" s="11">
        <v>3</v>
      </c>
      <c r="Q9" s="11">
        <v>1</v>
      </c>
      <c r="R9" s="11">
        <v>1</v>
      </c>
      <c r="S9" s="11">
        <v>12</v>
      </c>
      <c r="T9" s="11">
        <v>17</v>
      </c>
      <c r="V9" s="5">
        <v>3</v>
      </c>
      <c r="W9" s="11"/>
      <c r="X9" s="11"/>
      <c r="Y9" s="11">
        <v>1</v>
      </c>
      <c r="Z9" s="11">
        <v>9</v>
      </c>
      <c r="AA9" s="11">
        <v>10</v>
      </c>
    </row>
    <row r="10" spans="1:27" x14ac:dyDescent="0.3">
      <c r="A10" s="5">
        <v>1970</v>
      </c>
      <c r="B10" s="11">
        <v>2</v>
      </c>
      <c r="C10" s="11">
        <v>2</v>
      </c>
      <c r="D10" s="11">
        <v>1</v>
      </c>
      <c r="E10" s="11"/>
      <c r="F10" s="11">
        <v>5</v>
      </c>
      <c r="H10" s="5" t="s">
        <v>412</v>
      </c>
      <c r="I10" s="11"/>
      <c r="J10" s="11">
        <v>2</v>
      </c>
      <c r="K10" s="11">
        <v>4</v>
      </c>
      <c r="L10" s="11">
        <v>2</v>
      </c>
      <c r="M10" s="11">
        <v>8</v>
      </c>
      <c r="O10" s="5">
        <v>4</v>
      </c>
      <c r="P10" s="11"/>
      <c r="Q10" s="11">
        <v>1</v>
      </c>
      <c r="R10" s="11">
        <v>3</v>
      </c>
      <c r="S10" s="11">
        <v>12</v>
      </c>
      <c r="T10" s="11">
        <v>16</v>
      </c>
      <c r="V10" s="7" t="s">
        <v>273</v>
      </c>
      <c r="W10" s="11"/>
      <c r="X10" s="11"/>
      <c r="Y10" s="11">
        <v>1</v>
      </c>
      <c r="Z10" s="11">
        <v>9</v>
      </c>
      <c r="AA10" s="11">
        <v>10</v>
      </c>
    </row>
    <row r="11" spans="1:27" x14ac:dyDescent="0.3">
      <c r="A11" s="5">
        <v>1971</v>
      </c>
      <c r="B11" s="11"/>
      <c r="C11" s="11"/>
      <c r="D11" s="11">
        <v>3</v>
      </c>
      <c r="E11" s="11">
        <v>1</v>
      </c>
      <c r="F11" s="11">
        <v>4</v>
      </c>
      <c r="H11" s="5" t="s">
        <v>5</v>
      </c>
      <c r="I11" s="11">
        <v>1</v>
      </c>
      <c r="J11" s="11">
        <v>3</v>
      </c>
      <c r="K11" s="11">
        <v>7</v>
      </c>
      <c r="L11" s="11">
        <v>6</v>
      </c>
      <c r="M11" s="11">
        <v>17</v>
      </c>
      <c r="O11" s="7" t="s">
        <v>13</v>
      </c>
      <c r="P11" s="11"/>
      <c r="Q11" s="11">
        <v>1</v>
      </c>
      <c r="R11" s="11">
        <v>3</v>
      </c>
      <c r="S11" s="11">
        <v>12</v>
      </c>
      <c r="T11" s="11">
        <v>16</v>
      </c>
      <c r="V11" s="5">
        <v>4</v>
      </c>
      <c r="W11" s="11"/>
      <c r="X11" s="11"/>
      <c r="Y11" s="11"/>
      <c r="Z11" s="11">
        <v>2</v>
      </c>
      <c r="AA11" s="11">
        <v>2</v>
      </c>
    </row>
    <row r="12" spans="1:27" x14ac:dyDescent="0.3">
      <c r="A12" s="5">
        <v>1972</v>
      </c>
      <c r="B12" s="11"/>
      <c r="C12" s="11">
        <v>1</v>
      </c>
      <c r="D12" s="11">
        <v>2</v>
      </c>
      <c r="E12" s="11">
        <v>3</v>
      </c>
      <c r="F12" s="11">
        <v>6</v>
      </c>
      <c r="H12" s="5" t="s">
        <v>451</v>
      </c>
      <c r="I12" s="11"/>
      <c r="J12" s="11">
        <v>1</v>
      </c>
      <c r="K12" s="11"/>
      <c r="L12" s="11"/>
      <c r="M12" s="11">
        <v>1</v>
      </c>
      <c r="O12" s="5">
        <v>5</v>
      </c>
      <c r="P12" s="11">
        <v>1</v>
      </c>
      <c r="Q12" s="11">
        <v>5</v>
      </c>
      <c r="R12" s="11">
        <v>8</v>
      </c>
      <c r="S12" s="11">
        <v>12</v>
      </c>
      <c r="T12" s="11">
        <v>26</v>
      </c>
      <c r="V12" s="7" t="s">
        <v>48</v>
      </c>
      <c r="W12" s="11"/>
      <c r="X12" s="11"/>
      <c r="Y12" s="11"/>
      <c r="Z12" s="11">
        <v>2</v>
      </c>
      <c r="AA12" s="11">
        <v>2</v>
      </c>
    </row>
    <row r="13" spans="1:27" x14ac:dyDescent="0.3">
      <c r="A13" s="5">
        <v>1973</v>
      </c>
      <c r="B13" s="11"/>
      <c r="C13" s="11">
        <v>2</v>
      </c>
      <c r="D13" s="11">
        <v>1</v>
      </c>
      <c r="E13" s="11">
        <v>3</v>
      </c>
      <c r="F13" s="11">
        <v>6</v>
      </c>
      <c r="H13" s="5" t="s">
        <v>259</v>
      </c>
      <c r="I13" s="11"/>
      <c r="J13" s="11">
        <v>3</v>
      </c>
      <c r="K13" s="11">
        <v>1</v>
      </c>
      <c r="L13" s="11">
        <v>1</v>
      </c>
      <c r="M13" s="11">
        <v>5</v>
      </c>
      <c r="O13" s="7" t="s">
        <v>307</v>
      </c>
      <c r="P13" s="11"/>
      <c r="Q13" s="11">
        <v>1</v>
      </c>
      <c r="R13" s="11">
        <v>3</v>
      </c>
      <c r="S13" s="11">
        <v>9</v>
      </c>
      <c r="T13" s="11">
        <v>13</v>
      </c>
      <c r="V13" s="5">
        <v>5</v>
      </c>
      <c r="W13" s="11"/>
      <c r="X13" s="11"/>
      <c r="Y13" s="11">
        <v>1</v>
      </c>
      <c r="Z13" s="11">
        <v>1</v>
      </c>
      <c r="AA13" s="11">
        <v>2</v>
      </c>
    </row>
    <row r="14" spans="1:27" x14ac:dyDescent="0.3">
      <c r="A14" s="5">
        <v>1974</v>
      </c>
      <c r="B14" s="11"/>
      <c r="C14" s="11">
        <v>2</v>
      </c>
      <c r="D14" s="11"/>
      <c r="E14" s="11">
        <v>3</v>
      </c>
      <c r="F14" s="11">
        <v>5</v>
      </c>
      <c r="H14" s="5" t="s">
        <v>392</v>
      </c>
      <c r="I14" s="11"/>
      <c r="J14" s="11"/>
      <c r="K14" s="11"/>
      <c r="L14" s="11">
        <v>1</v>
      </c>
      <c r="M14" s="11">
        <v>1</v>
      </c>
      <c r="O14" s="7" t="s">
        <v>50</v>
      </c>
      <c r="P14" s="11">
        <v>1</v>
      </c>
      <c r="Q14" s="11">
        <v>4</v>
      </c>
      <c r="R14" s="11">
        <v>5</v>
      </c>
      <c r="S14" s="11">
        <v>3</v>
      </c>
      <c r="T14" s="11">
        <v>13</v>
      </c>
      <c r="V14" s="7" t="s">
        <v>40</v>
      </c>
      <c r="W14" s="11"/>
      <c r="X14" s="11"/>
      <c r="Y14" s="11">
        <v>1</v>
      </c>
      <c r="Z14" s="11">
        <v>1</v>
      </c>
      <c r="AA14" s="11">
        <v>2</v>
      </c>
    </row>
    <row r="15" spans="1:27" x14ac:dyDescent="0.3">
      <c r="A15" s="5">
        <v>1975</v>
      </c>
      <c r="B15" s="11"/>
      <c r="C15" s="11">
        <v>1</v>
      </c>
      <c r="D15" s="11">
        <v>4</v>
      </c>
      <c r="E15" s="11">
        <v>4</v>
      </c>
      <c r="F15" s="11">
        <v>9</v>
      </c>
      <c r="H15" s="5" t="s">
        <v>402</v>
      </c>
      <c r="I15" s="11"/>
      <c r="J15" s="11">
        <v>1</v>
      </c>
      <c r="K15" s="11">
        <v>3</v>
      </c>
      <c r="L15" s="11">
        <v>4</v>
      </c>
      <c r="M15" s="11">
        <v>8</v>
      </c>
      <c r="O15" s="5">
        <v>7</v>
      </c>
      <c r="P15" s="11">
        <v>2</v>
      </c>
      <c r="Q15" s="11">
        <v>6</v>
      </c>
      <c r="R15" s="11">
        <v>11</v>
      </c>
      <c r="S15" s="11">
        <v>29</v>
      </c>
      <c r="T15" s="11">
        <v>48</v>
      </c>
      <c r="V15" s="5">
        <v>6</v>
      </c>
      <c r="W15" s="11"/>
      <c r="X15" s="11"/>
      <c r="Y15" s="11">
        <v>1</v>
      </c>
      <c r="Z15" s="11">
        <v>6</v>
      </c>
      <c r="AA15" s="11">
        <v>7</v>
      </c>
    </row>
    <row r="16" spans="1:27" x14ac:dyDescent="0.3">
      <c r="A16" s="5">
        <v>1976</v>
      </c>
      <c r="B16" s="11"/>
      <c r="C16" s="11">
        <v>1</v>
      </c>
      <c r="D16" s="11">
        <v>3</v>
      </c>
      <c r="E16" s="11">
        <v>5</v>
      </c>
      <c r="F16" s="11">
        <v>9</v>
      </c>
      <c r="H16" s="5" t="s">
        <v>305</v>
      </c>
      <c r="I16" s="11"/>
      <c r="J16" s="11"/>
      <c r="K16" s="11"/>
      <c r="L16" s="11">
        <v>12</v>
      </c>
      <c r="M16" s="11">
        <v>12</v>
      </c>
      <c r="O16" s="7" t="s">
        <v>305</v>
      </c>
      <c r="P16" s="11"/>
      <c r="Q16" s="11"/>
      <c r="R16" s="11"/>
      <c r="S16" s="11">
        <v>12</v>
      </c>
      <c r="T16" s="11">
        <v>12</v>
      </c>
      <c r="V16" s="7" t="s">
        <v>30</v>
      </c>
      <c r="W16" s="11"/>
      <c r="X16" s="11"/>
      <c r="Y16" s="11">
        <v>1</v>
      </c>
      <c r="Z16" s="11">
        <v>6</v>
      </c>
      <c r="AA16" s="11">
        <v>7</v>
      </c>
    </row>
    <row r="17" spans="1:27" x14ac:dyDescent="0.3">
      <c r="A17" s="5">
        <v>1977</v>
      </c>
      <c r="B17" s="11"/>
      <c r="C17" s="11"/>
      <c r="D17" s="11">
        <v>1</v>
      </c>
      <c r="E17" s="11">
        <v>6</v>
      </c>
      <c r="F17" s="11">
        <v>7</v>
      </c>
      <c r="H17" s="5" t="s">
        <v>8</v>
      </c>
      <c r="I17" s="11"/>
      <c r="J17" s="11"/>
      <c r="K17" s="11">
        <v>1</v>
      </c>
      <c r="L17" s="11"/>
      <c r="M17" s="11">
        <v>1</v>
      </c>
      <c r="O17" s="7" t="s">
        <v>18</v>
      </c>
      <c r="P17" s="11"/>
      <c r="Q17" s="11">
        <v>1</v>
      </c>
      <c r="R17" s="11">
        <v>4</v>
      </c>
      <c r="S17" s="11">
        <v>7</v>
      </c>
      <c r="T17" s="11">
        <v>12</v>
      </c>
      <c r="V17" s="5">
        <v>7</v>
      </c>
      <c r="W17" s="11"/>
      <c r="X17" s="11">
        <v>1</v>
      </c>
      <c r="Y17" s="11">
        <v>1</v>
      </c>
      <c r="Z17" s="11">
        <v>10</v>
      </c>
      <c r="AA17" s="11">
        <v>12</v>
      </c>
    </row>
    <row r="18" spans="1:27" x14ac:dyDescent="0.3">
      <c r="A18" s="5">
        <v>1978</v>
      </c>
      <c r="B18" s="11"/>
      <c r="C18" s="11">
        <v>1</v>
      </c>
      <c r="D18" s="11">
        <v>2</v>
      </c>
      <c r="E18" s="11">
        <v>5</v>
      </c>
      <c r="F18" s="11">
        <v>8</v>
      </c>
      <c r="H18" s="5" t="s">
        <v>469</v>
      </c>
      <c r="I18" s="11"/>
      <c r="J18" s="11">
        <v>1</v>
      </c>
      <c r="K18" s="11"/>
      <c r="L18" s="11"/>
      <c r="M18" s="11">
        <v>1</v>
      </c>
      <c r="O18" s="7" t="s">
        <v>317</v>
      </c>
      <c r="P18" s="11"/>
      <c r="Q18" s="11">
        <v>1</v>
      </c>
      <c r="R18" s="11">
        <v>1</v>
      </c>
      <c r="S18" s="11">
        <v>10</v>
      </c>
      <c r="T18" s="11">
        <v>12</v>
      </c>
      <c r="V18" s="7" t="s">
        <v>317</v>
      </c>
      <c r="W18" s="11"/>
      <c r="X18" s="11">
        <v>1</v>
      </c>
      <c r="Y18" s="11">
        <v>1</v>
      </c>
      <c r="Z18" s="11">
        <v>10</v>
      </c>
      <c r="AA18" s="11">
        <v>12</v>
      </c>
    </row>
    <row r="19" spans="1:27" x14ac:dyDescent="0.3">
      <c r="A19" s="5">
        <v>1979</v>
      </c>
      <c r="B19" s="11"/>
      <c r="C19" s="11">
        <v>1</v>
      </c>
      <c r="D19" s="11">
        <v>2</v>
      </c>
      <c r="E19" s="11">
        <v>5</v>
      </c>
      <c r="F19" s="11">
        <v>8</v>
      </c>
      <c r="H19" s="5" t="s">
        <v>471</v>
      </c>
      <c r="I19" s="11"/>
      <c r="J19" s="11">
        <v>1</v>
      </c>
      <c r="K19" s="11"/>
      <c r="L19" s="11"/>
      <c r="M19" s="11">
        <v>1</v>
      </c>
      <c r="O19" s="7" t="s">
        <v>64</v>
      </c>
      <c r="P19" s="11">
        <v>2</v>
      </c>
      <c r="Q19" s="11">
        <v>4</v>
      </c>
      <c r="R19" s="11">
        <v>6</v>
      </c>
      <c r="S19" s="11"/>
      <c r="T19" s="11">
        <v>12</v>
      </c>
      <c r="V19" s="5">
        <v>8</v>
      </c>
      <c r="W19" s="11"/>
      <c r="X19" s="11">
        <v>1</v>
      </c>
      <c r="Y19" s="11">
        <v>3</v>
      </c>
      <c r="Z19" s="11">
        <v>9</v>
      </c>
      <c r="AA19" s="11">
        <v>13</v>
      </c>
    </row>
    <row r="20" spans="1:27" x14ac:dyDescent="0.3">
      <c r="A20" s="5">
        <v>1980</v>
      </c>
      <c r="B20" s="11"/>
      <c r="C20" s="11"/>
      <c r="D20" s="11">
        <v>2</v>
      </c>
      <c r="E20" s="11">
        <v>4</v>
      </c>
      <c r="F20" s="11">
        <v>6</v>
      </c>
      <c r="H20" s="5" t="s">
        <v>37</v>
      </c>
      <c r="I20" s="11">
        <v>1</v>
      </c>
      <c r="J20" s="11"/>
      <c r="K20" s="11">
        <v>1</v>
      </c>
      <c r="L20" s="11">
        <v>1</v>
      </c>
      <c r="M20" s="11">
        <v>3</v>
      </c>
      <c r="O20" s="5">
        <v>11</v>
      </c>
      <c r="P20" s="11"/>
      <c r="Q20" s="11"/>
      <c r="R20" s="11">
        <v>1</v>
      </c>
      <c r="S20" s="11">
        <v>9</v>
      </c>
      <c r="T20" s="11">
        <v>10</v>
      </c>
      <c r="V20" s="7" t="s">
        <v>307</v>
      </c>
      <c r="W20" s="11"/>
      <c r="X20" s="11">
        <v>1</v>
      </c>
      <c r="Y20" s="11">
        <v>3</v>
      </c>
      <c r="Z20" s="11">
        <v>9</v>
      </c>
      <c r="AA20" s="11">
        <v>13</v>
      </c>
    </row>
    <row r="21" spans="1:27" x14ac:dyDescent="0.3">
      <c r="A21" s="5">
        <v>1981</v>
      </c>
      <c r="B21" s="11"/>
      <c r="C21" s="11">
        <v>1</v>
      </c>
      <c r="D21" s="11">
        <v>2</v>
      </c>
      <c r="E21" s="11">
        <v>3</v>
      </c>
      <c r="F21" s="11">
        <v>6</v>
      </c>
      <c r="H21" s="5" t="s">
        <v>461</v>
      </c>
      <c r="I21" s="11"/>
      <c r="J21" s="11">
        <v>2</v>
      </c>
      <c r="K21" s="11"/>
      <c r="L21" s="11"/>
      <c r="M21" s="11">
        <v>2</v>
      </c>
      <c r="O21" s="7" t="s">
        <v>273</v>
      </c>
      <c r="P21" s="11"/>
      <c r="Q21" s="11"/>
      <c r="R21" s="11">
        <v>1</v>
      </c>
      <c r="S21" s="11">
        <v>9</v>
      </c>
      <c r="T21" s="11">
        <v>10</v>
      </c>
      <c r="V21" s="5">
        <v>9</v>
      </c>
      <c r="W21" s="11"/>
      <c r="X21" s="11">
        <v>1</v>
      </c>
      <c r="Y21" s="11">
        <v>3</v>
      </c>
      <c r="Z21" s="11">
        <v>12</v>
      </c>
      <c r="AA21" s="11">
        <v>16</v>
      </c>
    </row>
    <row r="22" spans="1:27" x14ac:dyDescent="0.3">
      <c r="A22" s="5">
        <v>1982</v>
      </c>
      <c r="B22" s="11"/>
      <c r="C22" s="11">
        <v>1</v>
      </c>
      <c r="D22" s="11">
        <v>1</v>
      </c>
      <c r="E22" s="11">
        <v>4</v>
      </c>
      <c r="F22" s="11">
        <v>6</v>
      </c>
      <c r="H22" s="5" t="s">
        <v>50</v>
      </c>
      <c r="I22" s="11">
        <v>1</v>
      </c>
      <c r="J22" s="11">
        <v>4</v>
      </c>
      <c r="K22" s="11">
        <v>5</v>
      </c>
      <c r="L22" s="11">
        <v>3</v>
      </c>
      <c r="M22" s="11">
        <v>13</v>
      </c>
      <c r="O22" s="5">
        <v>12</v>
      </c>
      <c r="P22" s="11">
        <v>9</v>
      </c>
      <c r="Q22" s="11">
        <v>1</v>
      </c>
      <c r="R22" s="11">
        <v>4</v>
      </c>
      <c r="S22" s="11">
        <v>4</v>
      </c>
      <c r="T22" s="11">
        <v>18</v>
      </c>
      <c r="V22" s="7" t="s">
        <v>13</v>
      </c>
      <c r="W22" s="11"/>
      <c r="X22" s="11">
        <v>1</v>
      </c>
      <c r="Y22" s="11">
        <v>3</v>
      </c>
      <c r="Z22" s="11">
        <v>12</v>
      </c>
      <c r="AA22" s="11">
        <v>16</v>
      </c>
    </row>
    <row r="23" spans="1:27" x14ac:dyDescent="0.3">
      <c r="A23" s="5">
        <v>1983</v>
      </c>
      <c r="B23" s="11"/>
      <c r="C23" s="11"/>
      <c r="D23" s="11">
        <v>1</v>
      </c>
      <c r="E23" s="11">
        <v>4</v>
      </c>
      <c r="F23" s="11">
        <v>5</v>
      </c>
      <c r="H23" s="5" t="s">
        <v>88</v>
      </c>
      <c r="I23" s="11">
        <v>1</v>
      </c>
      <c r="J23" s="11">
        <v>2</v>
      </c>
      <c r="K23" s="11">
        <v>1</v>
      </c>
      <c r="L23" s="11"/>
      <c r="M23" s="11">
        <v>4</v>
      </c>
      <c r="O23" s="7" t="s">
        <v>248</v>
      </c>
      <c r="P23" s="11">
        <v>9</v>
      </c>
      <c r="Q23" s="11"/>
      <c r="R23" s="11"/>
      <c r="S23" s="11"/>
      <c r="T23" s="11">
        <v>9</v>
      </c>
      <c r="V23" s="5">
        <v>10</v>
      </c>
      <c r="W23" s="11"/>
      <c r="X23" s="11">
        <v>1</v>
      </c>
      <c r="Y23" s="11"/>
      <c r="Z23" s="11">
        <v>2</v>
      </c>
      <c r="AA23" s="11">
        <v>3</v>
      </c>
    </row>
    <row r="24" spans="1:27" x14ac:dyDescent="0.3">
      <c r="A24" s="5">
        <v>1984</v>
      </c>
      <c r="B24" s="11">
        <v>1</v>
      </c>
      <c r="C24" s="11"/>
      <c r="D24" s="11">
        <v>1</v>
      </c>
      <c r="E24" s="11">
        <v>5</v>
      </c>
      <c r="F24" s="11">
        <v>7</v>
      </c>
      <c r="H24" s="5" t="s">
        <v>81</v>
      </c>
      <c r="I24" s="11">
        <v>2</v>
      </c>
      <c r="J24" s="11">
        <v>3</v>
      </c>
      <c r="K24" s="11"/>
      <c r="L24" s="11"/>
      <c r="M24" s="11">
        <v>5</v>
      </c>
      <c r="O24" s="7" t="s">
        <v>44</v>
      </c>
      <c r="P24" s="11"/>
      <c r="Q24" s="11">
        <v>1</v>
      </c>
      <c r="R24" s="11">
        <v>4</v>
      </c>
      <c r="S24" s="11">
        <v>4</v>
      </c>
      <c r="T24" s="11">
        <v>9</v>
      </c>
      <c r="V24" s="7" t="s">
        <v>384</v>
      </c>
      <c r="W24" s="11"/>
      <c r="X24" s="11">
        <v>1</v>
      </c>
      <c r="Y24" s="11"/>
      <c r="Z24" s="11">
        <v>2</v>
      </c>
      <c r="AA24" s="11">
        <v>3</v>
      </c>
    </row>
    <row r="25" spans="1:27" x14ac:dyDescent="0.3">
      <c r="A25" s="5">
        <v>1985</v>
      </c>
      <c r="B25" s="11"/>
      <c r="C25" s="11"/>
      <c r="D25" s="11">
        <v>1</v>
      </c>
      <c r="E25" s="11">
        <v>4</v>
      </c>
      <c r="F25" s="11">
        <v>5</v>
      </c>
      <c r="H25" s="5" t="s">
        <v>71</v>
      </c>
      <c r="I25" s="11"/>
      <c r="J25" s="11"/>
      <c r="K25" s="11">
        <v>1</v>
      </c>
      <c r="L25" s="11"/>
      <c r="M25" s="11">
        <v>1</v>
      </c>
      <c r="O25" s="5">
        <v>14</v>
      </c>
      <c r="P25" s="11"/>
      <c r="Q25" s="11">
        <v>3</v>
      </c>
      <c r="R25" s="11">
        <v>7</v>
      </c>
      <c r="S25" s="11">
        <v>6</v>
      </c>
      <c r="T25" s="11">
        <v>16</v>
      </c>
      <c r="V25" s="5">
        <v>11</v>
      </c>
      <c r="W25" s="11">
        <v>3</v>
      </c>
      <c r="X25" s="11">
        <v>1</v>
      </c>
      <c r="Y25" s="11">
        <v>1</v>
      </c>
      <c r="Z25" s="11">
        <v>12</v>
      </c>
      <c r="AA25" s="11">
        <v>17</v>
      </c>
    </row>
    <row r="26" spans="1:27" x14ac:dyDescent="0.3">
      <c r="A26" s="5">
        <v>1986</v>
      </c>
      <c r="B26" s="11"/>
      <c r="C26" s="11"/>
      <c r="D26" s="11">
        <v>1</v>
      </c>
      <c r="E26" s="11">
        <v>5</v>
      </c>
      <c r="F26" s="11">
        <v>6</v>
      </c>
      <c r="H26" s="5" t="s">
        <v>280</v>
      </c>
      <c r="I26" s="11">
        <v>1</v>
      </c>
      <c r="J26" s="11"/>
      <c r="K26" s="11"/>
      <c r="L26" s="11"/>
      <c r="M26" s="11">
        <v>1</v>
      </c>
      <c r="O26" s="7" t="s">
        <v>412</v>
      </c>
      <c r="P26" s="11"/>
      <c r="Q26" s="11">
        <v>2</v>
      </c>
      <c r="R26" s="11">
        <v>4</v>
      </c>
      <c r="S26" s="11">
        <v>2</v>
      </c>
      <c r="T26" s="11">
        <v>8</v>
      </c>
      <c r="V26" s="7" t="s">
        <v>271</v>
      </c>
      <c r="W26" s="11">
        <v>3</v>
      </c>
      <c r="X26" s="11">
        <v>1</v>
      </c>
      <c r="Y26" s="11">
        <v>1</v>
      </c>
      <c r="Z26" s="11">
        <v>12</v>
      </c>
      <c r="AA26" s="11">
        <v>17</v>
      </c>
    </row>
    <row r="27" spans="1:27" x14ac:dyDescent="0.3">
      <c r="A27" s="5">
        <v>1987</v>
      </c>
      <c r="B27" s="11"/>
      <c r="C27" s="11"/>
      <c r="D27" s="11">
        <v>1</v>
      </c>
      <c r="E27" s="11">
        <v>4</v>
      </c>
      <c r="F27" s="11">
        <v>5</v>
      </c>
      <c r="H27" s="5" t="s">
        <v>245</v>
      </c>
      <c r="I27" s="11">
        <v>1</v>
      </c>
      <c r="J27" s="11"/>
      <c r="K27" s="11"/>
      <c r="L27" s="11"/>
      <c r="M27" s="11">
        <v>1</v>
      </c>
      <c r="O27" s="7" t="s">
        <v>402</v>
      </c>
      <c r="P27" s="11"/>
      <c r="Q27" s="11">
        <v>1</v>
      </c>
      <c r="R27" s="11">
        <v>3</v>
      </c>
      <c r="S27" s="11">
        <v>4</v>
      </c>
      <c r="T27" s="11">
        <v>8</v>
      </c>
      <c r="V27" s="5">
        <v>12</v>
      </c>
      <c r="W27" s="11"/>
      <c r="X27" s="11"/>
      <c r="Y27" s="11"/>
      <c r="Z27" s="11">
        <v>1</v>
      </c>
      <c r="AA27" s="11">
        <v>1</v>
      </c>
    </row>
    <row r="28" spans="1:27" x14ac:dyDescent="0.3">
      <c r="A28" s="5">
        <v>1988</v>
      </c>
      <c r="B28" s="11"/>
      <c r="C28" s="11"/>
      <c r="D28" s="11">
        <v>1</v>
      </c>
      <c r="E28" s="11">
        <v>3</v>
      </c>
      <c r="F28" s="11">
        <v>4</v>
      </c>
      <c r="H28" s="5" t="s">
        <v>414</v>
      </c>
      <c r="I28" s="11"/>
      <c r="J28" s="11"/>
      <c r="K28" s="11">
        <v>2</v>
      </c>
      <c r="L28" s="11"/>
      <c r="M28" s="11">
        <v>2</v>
      </c>
      <c r="O28" s="5">
        <v>16</v>
      </c>
      <c r="P28" s="11"/>
      <c r="Q28" s="11"/>
      <c r="R28" s="11">
        <v>1</v>
      </c>
      <c r="S28" s="11">
        <v>6</v>
      </c>
      <c r="T28" s="11">
        <v>7</v>
      </c>
      <c r="V28" s="7" t="s">
        <v>19</v>
      </c>
      <c r="W28" s="11"/>
      <c r="X28" s="11"/>
      <c r="Y28" s="11"/>
      <c r="Z28" s="11">
        <v>1</v>
      </c>
      <c r="AA28" s="11">
        <v>1</v>
      </c>
    </row>
    <row r="29" spans="1:27" x14ac:dyDescent="0.3">
      <c r="A29" s="5">
        <v>1989</v>
      </c>
      <c r="B29" s="11"/>
      <c r="C29" s="11"/>
      <c r="D29" s="11">
        <v>2</v>
      </c>
      <c r="E29" s="11">
        <v>4</v>
      </c>
      <c r="F29" s="11">
        <v>6</v>
      </c>
      <c r="H29" s="5" t="s">
        <v>455</v>
      </c>
      <c r="I29" s="11">
        <v>1</v>
      </c>
      <c r="J29" s="11"/>
      <c r="K29" s="11">
        <v>1</v>
      </c>
      <c r="L29" s="11"/>
      <c r="M29" s="11">
        <v>2</v>
      </c>
      <c r="O29" s="7" t="s">
        <v>30</v>
      </c>
      <c r="P29" s="11"/>
      <c r="Q29" s="11"/>
      <c r="R29" s="11">
        <v>1</v>
      </c>
      <c r="S29" s="11">
        <v>6</v>
      </c>
      <c r="T29" s="11">
        <v>7</v>
      </c>
      <c r="V29" s="5">
        <v>13</v>
      </c>
      <c r="W29" s="11"/>
      <c r="X29" s="11">
        <v>1</v>
      </c>
      <c r="Y29" s="11">
        <v>4</v>
      </c>
      <c r="Z29" s="11">
        <v>7</v>
      </c>
      <c r="AA29" s="11">
        <v>12</v>
      </c>
    </row>
    <row r="30" spans="1:27" x14ac:dyDescent="0.3">
      <c r="A30" s="5">
        <v>1990</v>
      </c>
      <c r="B30" s="11"/>
      <c r="C30" s="11"/>
      <c r="D30" s="11">
        <v>2</v>
      </c>
      <c r="E30" s="11">
        <v>4</v>
      </c>
      <c r="F30" s="11">
        <v>6</v>
      </c>
      <c r="H30" s="5" t="s">
        <v>237</v>
      </c>
      <c r="I30" s="11">
        <v>2</v>
      </c>
      <c r="J30" s="11"/>
      <c r="K30" s="11"/>
      <c r="L30" s="11"/>
      <c r="M30" s="11">
        <v>2</v>
      </c>
      <c r="O30" s="5">
        <v>17</v>
      </c>
      <c r="P30" s="11">
        <v>1</v>
      </c>
      <c r="Q30" s="11">
        <v>5</v>
      </c>
      <c r="R30" s="11">
        <v>5</v>
      </c>
      <c r="S30" s="11">
        <v>1</v>
      </c>
      <c r="T30" s="11">
        <v>12</v>
      </c>
      <c r="V30" s="7" t="s">
        <v>18</v>
      </c>
      <c r="W30" s="11"/>
      <c r="X30" s="11">
        <v>1</v>
      </c>
      <c r="Y30" s="11">
        <v>4</v>
      </c>
      <c r="Z30" s="11">
        <v>7</v>
      </c>
      <c r="AA30" s="11">
        <v>12</v>
      </c>
    </row>
    <row r="31" spans="1:27" x14ac:dyDescent="0.3">
      <c r="A31" s="5">
        <v>1991</v>
      </c>
      <c r="B31" s="11"/>
      <c r="C31" s="11">
        <v>1</v>
      </c>
      <c r="D31" s="11">
        <v>2</v>
      </c>
      <c r="E31" s="11">
        <v>2</v>
      </c>
      <c r="F31" s="11">
        <v>5</v>
      </c>
      <c r="H31" s="5" t="s">
        <v>170</v>
      </c>
      <c r="I31" s="11"/>
      <c r="J31" s="11"/>
      <c r="K31" s="11">
        <v>1</v>
      </c>
      <c r="L31" s="11"/>
      <c r="M31" s="11">
        <v>1</v>
      </c>
      <c r="O31" s="7" t="s">
        <v>55</v>
      </c>
      <c r="P31" s="11">
        <v>1</v>
      </c>
      <c r="Q31" s="11">
        <v>4</v>
      </c>
      <c r="R31" s="11">
        <v>1</v>
      </c>
      <c r="S31" s="11"/>
      <c r="T31" s="11">
        <v>6</v>
      </c>
      <c r="V31" s="5">
        <v>14</v>
      </c>
      <c r="W31" s="11"/>
      <c r="X31" s="11">
        <v>1</v>
      </c>
      <c r="Y31" s="11">
        <v>4</v>
      </c>
      <c r="Z31" s="11">
        <v>4</v>
      </c>
      <c r="AA31" s="11">
        <v>9</v>
      </c>
    </row>
    <row r="32" spans="1:27" x14ac:dyDescent="0.3">
      <c r="A32" s="5">
        <v>1992</v>
      </c>
      <c r="B32" s="11"/>
      <c r="C32" s="11"/>
      <c r="D32" s="11">
        <v>2</v>
      </c>
      <c r="E32" s="11">
        <v>3</v>
      </c>
      <c r="F32" s="11">
        <v>5</v>
      </c>
      <c r="H32" s="5" t="s">
        <v>13</v>
      </c>
      <c r="I32" s="11"/>
      <c r="J32" s="11">
        <v>1</v>
      </c>
      <c r="K32" s="11">
        <v>3</v>
      </c>
      <c r="L32" s="11">
        <v>12</v>
      </c>
      <c r="M32" s="11">
        <v>16</v>
      </c>
      <c r="O32" s="7" t="s">
        <v>347</v>
      </c>
      <c r="P32" s="11"/>
      <c r="Q32" s="11">
        <v>1</v>
      </c>
      <c r="R32" s="11">
        <v>4</v>
      </c>
      <c r="S32" s="11">
        <v>1</v>
      </c>
      <c r="T32" s="11">
        <v>6</v>
      </c>
      <c r="V32" s="7" t="s">
        <v>44</v>
      </c>
      <c r="W32" s="11"/>
      <c r="X32" s="11">
        <v>1</v>
      </c>
      <c r="Y32" s="11">
        <v>4</v>
      </c>
      <c r="Z32" s="11">
        <v>4</v>
      </c>
      <c r="AA32" s="11">
        <v>9</v>
      </c>
    </row>
    <row r="33" spans="1:27" x14ac:dyDescent="0.3">
      <c r="A33" s="5">
        <v>1993</v>
      </c>
      <c r="B33" s="11"/>
      <c r="C33" s="11"/>
      <c r="D33" s="11">
        <v>1</v>
      </c>
      <c r="E33" s="11">
        <v>5</v>
      </c>
      <c r="F33" s="11">
        <v>6</v>
      </c>
      <c r="H33" s="5" t="s">
        <v>60</v>
      </c>
      <c r="I33" s="11"/>
      <c r="J33" s="11">
        <v>1</v>
      </c>
      <c r="K33" s="11"/>
      <c r="L33" s="11"/>
      <c r="M33" s="11">
        <v>1</v>
      </c>
      <c r="O33" s="5">
        <v>19</v>
      </c>
      <c r="P33" s="11">
        <v>2</v>
      </c>
      <c r="Q33" s="11">
        <v>6</v>
      </c>
      <c r="R33" s="11">
        <v>1</v>
      </c>
      <c r="S33" s="11">
        <v>1</v>
      </c>
      <c r="T33" s="11">
        <v>10</v>
      </c>
      <c r="V33" s="5">
        <v>15</v>
      </c>
      <c r="W33" s="11"/>
      <c r="X33" s="11">
        <v>1</v>
      </c>
      <c r="Y33" s="11">
        <v>3</v>
      </c>
      <c r="Z33" s="11">
        <v>4</v>
      </c>
      <c r="AA33" s="11">
        <v>8</v>
      </c>
    </row>
    <row r="34" spans="1:27" x14ac:dyDescent="0.3">
      <c r="A34" s="5">
        <v>1994</v>
      </c>
      <c r="B34" s="11"/>
      <c r="C34" s="11"/>
      <c r="D34" s="11">
        <v>1</v>
      </c>
      <c r="E34" s="11">
        <v>4</v>
      </c>
      <c r="F34" s="11">
        <v>5</v>
      </c>
      <c r="H34" s="5" t="s">
        <v>248</v>
      </c>
      <c r="I34" s="11">
        <v>9</v>
      </c>
      <c r="J34" s="11"/>
      <c r="K34" s="11"/>
      <c r="L34" s="11"/>
      <c r="M34" s="11">
        <v>9</v>
      </c>
      <c r="O34" s="7" t="s">
        <v>259</v>
      </c>
      <c r="P34" s="11"/>
      <c r="Q34" s="11">
        <v>3</v>
      </c>
      <c r="R34" s="11">
        <v>1</v>
      </c>
      <c r="S34" s="11">
        <v>1</v>
      </c>
      <c r="T34" s="11">
        <v>5</v>
      </c>
      <c r="V34" s="7" t="s">
        <v>402</v>
      </c>
      <c r="W34" s="11"/>
      <c r="X34" s="11">
        <v>1</v>
      </c>
      <c r="Y34" s="11">
        <v>3</v>
      </c>
      <c r="Z34" s="11">
        <v>4</v>
      </c>
      <c r="AA34" s="11">
        <v>8</v>
      </c>
    </row>
    <row r="35" spans="1:27" x14ac:dyDescent="0.3">
      <c r="A35" s="5">
        <v>1995</v>
      </c>
      <c r="B35" s="11"/>
      <c r="C35" s="11"/>
      <c r="D35" s="11">
        <v>1</v>
      </c>
      <c r="E35" s="11">
        <v>3</v>
      </c>
      <c r="F35" s="11">
        <v>4</v>
      </c>
      <c r="H35" s="5" t="s">
        <v>44</v>
      </c>
      <c r="I35" s="11"/>
      <c r="J35" s="11">
        <v>1</v>
      </c>
      <c r="K35" s="11">
        <v>4</v>
      </c>
      <c r="L35" s="11">
        <v>4</v>
      </c>
      <c r="M35" s="11">
        <v>9</v>
      </c>
      <c r="O35" s="7" t="s">
        <v>81</v>
      </c>
      <c r="P35" s="11">
        <v>2</v>
      </c>
      <c r="Q35" s="11">
        <v>3</v>
      </c>
      <c r="R35" s="11"/>
      <c r="S35" s="11"/>
      <c r="T35" s="11">
        <v>5</v>
      </c>
      <c r="V35" s="5">
        <v>16</v>
      </c>
      <c r="W35" s="11"/>
      <c r="X35" s="11"/>
      <c r="Y35" s="11">
        <v>1</v>
      </c>
      <c r="Z35" s="11">
        <v>1</v>
      </c>
      <c r="AA35" s="11">
        <v>2</v>
      </c>
    </row>
    <row r="36" spans="1:27" x14ac:dyDescent="0.3">
      <c r="A36" s="5">
        <v>1996</v>
      </c>
      <c r="B36" s="11"/>
      <c r="C36" s="11"/>
      <c r="D36" s="11">
        <v>3</v>
      </c>
      <c r="E36" s="11">
        <v>3</v>
      </c>
      <c r="F36" s="11">
        <v>6</v>
      </c>
      <c r="H36" s="5" t="s">
        <v>370</v>
      </c>
      <c r="I36" s="11">
        <v>2</v>
      </c>
      <c r="J36" s="11"/>
      <c r="K36" s="11"/>
      <c r="L36" s="11"/>
      <c r="M36" s="11">
        <v>2</v>
      </c>
      <c r="O36" s="5">
        <v>21</v>
      </c>
      <c r="P36" s="11">
        <v>5</v>
      </c>
      <c r="Q36" s="11">
        <v>7</v>
      </c>
      <c r="R36" s="11">
        <v>3</v>
      </c>
      <c r="S36" s="11">
        <v>1</v>
      </c>
      <c r="T36" s="11">
        <v>16</v>
      </c>
      <c r="V36" s="7" t="s">
        <v>15</v>
      </c>
      <c r="W36" s="11"/>
      <c r="X36" s="11"/>
      <c r="Y36" s="11">
        <v>1</v>
      </c>
      <c r="Z36" s="11">
        <v>1</v>
      </c>
      <c r="AA36" s="11">
        <v>2</v>
      </c>
    </row>
    <row r="37" spans="1:27" x14ac:dyDescent="0.3">
      <c r="A37" s="5">
        <v>1997</v>
      </c>
      <c r="B37" s="11"/>
      <c r="C37" s="11">
        <v>2</v>
      </c>
      <c r="D37" s="11">
        <v>1</v>
      </c>
      <c r="E37" s="11">
        <v>2</v>
      </c>
      <c r="F37" s="11">
        <v>5</v>
      </c>
      <c r="H37" s="5" t="s">
        <v>30</v>
      </c>
      <c r="I37" s="11"/>
      <c r="J37" s="11"/>
      <c r="K37" s="11">
        <v>1</v>
      </c>
      <c r="L37" s="11">
        <v>6</v>
      </c>
      <c r="M37" s="11">
        <v>7</v>
      </c>
      <c r="O37" s="7" t="s">
        <v>63</v>
      </c>
      <c r="P37" s="11"/>
      <c r="Q37" s="11">
        <v>2</v>
      </c>
      <c r="R37" s="11">
        <v>1</v>
      </c>
      <c r="S37" s="11">
        <v>1</v>
      </c>
      <c r="T37" s="11">
        <v>4</v>
      </c>
      <c r="V37" s="5">
        <v>17</v>
      </c>
      <c r="W37" s="11"/>
      <c r="X37" s="11"/>
      <c r="Y37" s="11">
        <v>1</v>
      </c>
      <c r="Z37" s="11"/>
      <c r="AA37" s="11">
        <v>1</v>
      </c>
    </row>
    <row r="38" spans="1:27" x14ac:dyDescent="0.3">
      <c r="A38" s="5">
        <v>1998</v>
      </c>
      <c r="B38" s="11"/>
      <c r="C38" s="11">
        <v>1</v>
      </c>
      <c r="D38" s="11">
        <v>3</v>
      </c>
      <c r="E38" s="11">
        <v>1</v>
      </c>
      <c r="F38" s="11">
        <v>5</v>
      </c>
      <c r="H38" s="5" t="s">
        <v>271</v>
      </c>
      <c r="I38" s="11">
        <v>3</v>
      </c>
      <c r="J38" s="11">
        <v>1</v>
      </c>
      <c r="K38" s="11">
        <v>1</v>
      </c>
      <c r="L38" s="11">
        <v>12</v>
      </c>
      <c r="M38" s="11">
        <v>17</v>
      </c>
      <c r="O38" s="7" t="s">
        <v>88</v>
      </c>
      <c r="P38" s="11">
        <v>1</v>
      </c>
      <c r="Q38" s="11">
        <v>2</v>
      </c>
      <c r="R38" s="11">
        <v>1</v>
      </c>
      <c r="S38" s="11"/>
      <c r="T38" s="11">
        <v>4</v>
      </c>
      <c r="V38" s="7" t="s">
        <v>395</v>
      </c>
      <c r="W38" s="11"/>
      <c r="X38" s="11"/>
      <c r="Y38" s="11">
        <v>1</v>
      </c>
      <c r="Z38" s="11"/>
      <c r="AA38" s="11">
        <v>1</v>
      </c>
    </row>
    <row r="39" spans="1:27" x14ac:dyDescent="0.3">
      <c r="A39" s="5">
        <v>1999</v>
      </c>
      <c r="B39" s="11"/>
      <c r="C39" s="11">
        <v>1</v>
      </c>
      <c r="D39" s="11">
        <v>3</v>
      </c>
      <c r="E39" s="11">
        <v>1</v>
      </c>
      <c r="F39" s="11">
        <v>5</v>
      </c>
      <c r="H39" s="5" t="s">
        <v>347</v>
      </c>
      <c r="I39" s="11"/>
      <c r="J39" s="11">
        <v>1</v>
      </c>
      <c r="K39" s="11">
        <v>4</v>
      </c>
      <c r="L39" s="11">
        <v>1</v>
      </c>
      <c r="M39" s="11">
        <v>6</v>
      </c>
      <c r="O39" s="7" t="s">
        <v>56</v>
      </c>
      <c r="P39" s="11"/>
      <c r="Q39" s="11">
        <v>3</v>
      </c>
      <c r="R39" s="11">
        <v>1</v>
      </c>
      <c r="S39" s="11"/>
      <c r="T39" s="11">
        <v>4</v>
      </c>
      <c r="V39" s="5">
        <v>18</v>
      </c>
      <c r="W39" s="11"/>
      <c r="X39" s="11"/>
      <c r="Y39" s="11">
        <v>1</v>
      </c>
      <c r="Z39" s="11"/>
      <c r="AA39" s="11">
        <v>1</v>
      </c>
    </row>
    <row r="40" spans="1:27" x14ac:dyDescent="0.3">
      <c r="A40" s="5">
        <v>2000</v>
      </c>
      <c r="B40" s="11"/>
      <c r="C40" s="11">
        <v>2</v>
      </c>
      <c r="D40" s="11">
        <v>1</v>
      </c>
      <c r="E40" s="11">
        <v>1</v>
      </c>
      <c r="F40" s="11">
        <v>4</v>
      </c>
      <c r="H40" s="5" t="s">
        <v>112</v>
      </c>
      <c r="I40" s="11">
        <v>1</v>
      </c>
      <c r="J40" s="11"/>
      <c r="K40" s="11"/>
      <c r="L40" s="11"/>
      <c r="M40" s="11">
        <v>1</v>
      </c>
      <c r="O40" s="7" t="s">
        <v>277</v>
      </c>
      <c r="P40" s="11">
        <v>4</v>
      </c>
      <c r="Q40" s="11"/>
      <c r="R40" s="11"/>
      <c r="S40" s="11"/>
      <c r="T40" s="11">
        <v>4</v>
      </c>
      <c r="V40" s="7" t="s">
        <v>16</v>
      </c>
      <c r="W40" s="11"/>
      <c r="X40" s="11"/>
      <c r="Y40" s="11">
        <v>1</v>
      </c>
      <c r="Z40" s="11"/>
      <c r="AA40" s="11">
        <v>1</v>
      </c>
    </row>
    <row r="41" spans="1:27" x14ac:dyDescent="0.3">
      <c r="A41" s="5">
        <v>2001</v>
      </c>
      <c r="B41" s="11"/>
      <c r="C41" s="11"/>
      <c r="D41" s="11">
        <v>4</v>
      </c>
      <c r="E41" s="11">
        <v>2</v>
      </c>
      <c r="F41" s="11">
        <v>6</v>
      </c>
      <c r="H41" s="5" t="s">
        <v>264</v>
      </c>
      <c r="I41" s="11"/>
      <c r="J41" s="11">
        <v>2</v>
      </c>
      <c r="K41" s="11"/>
      <c r="L41" s="11"/>
      <c r="M41" s="11">
        <v>2</v>
      </c>
      <c r="O41" s="5">
        <v>25</v>
      </c>
      <c r="P41" s="11">
        <v>2</v>
      </c>
      <c r="Q41" s="11">
        <v>4</v>
      </c>
      <c r="R41" s="11">
        <v>4</v>
      </c>
      <c r="S41" s="11">
        <v>5</v>
      </c>
      <c r="T41" s="11">
        <v>15</v>
      </c>
      <c r="V41" s="5">
        <v>19</v>
      </c>
      <c r="W41" s="11"/>
      <c r="X41" s="11"/>
      <c r="Y41" s="11">
        <v>1</v>
      </c>
      <c r="Z41" s="11"/>
      <c r="AA41" s="11">
        <v>1</v>
      </c>
    </row>
    <row r="42" spans="1:27" x14ac:dyDescent="0.3">
      <c r="A42" s="5">
        <v>2002</v>
      </c>
      <c r="B42" s="11"/>
      <c r="C42" s="11">
        <v>2</v>
      </c>
      <c r="D42" s="11">
        <v>2</v>
      </c>
      <c r="E42" s="11">
        <v>1</v>
      </c>
      <c r="F42" s="11">
        <v>5</v>
      </c>
      <c r="H42" s="5" t="s">
        <v>275</v>
      </c>
      <c r="I42" s="11">
        <v>1</v>
      </c>
      <c r="J42" s="11"/>
      <c r="K42" s="11"/>
      <c r="L42" s="11"/>
      <c r="M42" s="11">
        <v>1</v>
      </c>
      <c r="O42" s="7" t="s">
        <v>37</v>
      </c>
      <c r="P42" s="11">
        <v>1</v>
      </c>
      <c r="Q42" s="11"/>
      <c r="R42" s="11">
        <v>1</v>
      </c>
      <c r="S42" s="11">
        <v>1</v>
      </c>
      <c r="T42" s="11">
        <v>3</v>
      </c>
      <c r="V42" s="7" t="s">
        <v>17</v>
      </c>
      <c r="W42" s="11"/>
      <c r="X42" s="11"/>
      <c r="Y42" s="11">
        <v>1</v>
      </c>
      <c r="Z42" s="11"/>
      <c r="AA42" s="11">
        <v>1</v>
      </c>
    </row>
    <row r="43" spans="1:27" x14ac:dyDescent="0.3">
      <c r="A43" s="5">
        <v>2003</v>
      </c>
      <c r="B43" s="11"/>
      <c r="C43" s="11">
        <v>3</v>
      </c>
      <c r="D43" s="11">
        <v>1</v>
      </c>
      <c r="E43" s="11">
        <v>1</v>
      </c>
      <c r="F43" s="11">
        <v>5</v>
      </c>
      <c r="H43" s="5" t="s">
        <v>17</v>
      </c>
      <c r="I43" s="11"/>
      <c r="J43" s="11"/>
      <c r="K43" s="11">
        <v>1</v>
      </c>
      <c r="L43" s="11"/>
      <c r="M43" s="11">
        <v>1</v>
      </c>
      <c r="O43" s="7" t="s">
        <v>384</v>
      </c>
      <c r="P43" s="11"/>
      <c r="Q43" s="11">
        <v>1</v>
      </c>
      <c r="R43" s="11"/>
      <c r="S43" s="11">
        <v>2</v>
      </c>
      <c r="T43" s="11">
        <v>3</v>
      </c>
      <c r="V43" s="5">
        <v>20</v>
      </c>
      <c r="W43" s="11"/>
      <c r="X43" s="11">
        <v>1</v>
      </c>
      <c r="Y43" s="11"/>
      <c r="Z43" s="11">
        <v>2</v>
      </c>
      <c r="AA43" s="11">
        <v>3</v>
      </c>
    </row>
    <row r="44" spans="1:27" x14ac:dyDescent="0.3">
      <c r="A44" s="5">
        <v>2004</v>
      </c>
      <c r="B44" s="11"/>
      <c r="C44" s="11"/>
      <c r="D44" s="11">
        <v>3</v>
      </c>
      <c r="E44" s="11">
        <v>2</v>
      </c>
      <c r="F44" s="11">
        <v>5</v>
      </c>
      <c r="H44" s="5" t="s">
        <v>273</v>
      </c>
      <c r="I44" s="11"/>
      <c r="J44" s="11"/>
      <c r="K44" s="11">
        <v>1</v>
      </c>
      <c r="L44" s="11">
        <v>9</v>
      </c>
      <c r="M44" s="11">
        <v>10</v>
      </c>
      <c r="O44" s="7" t="s">
        <v>73</v>
      </c>
      <c r="P44" s="11">
        <v>1</v>
      </c>
      <c r="Q44" s="11">
        <v>1</v>
      </c>
      <c r="R44" s="11">
        <v>1</v>
      </c>
      <c r="S44" s="11"/>
      <c r="T44" s="11">
        <v>3</v>
      </c>
      <c r="V44" s="7" t="s">
        <v>373</v>
      </c>
      <c r="W44" s="11"/>
      <c r="X44" s="11">
        <v>1</v>
      </c>
      <c r="Y44" s="11"/>
      <c r="Z44" s="11">
        <v>2</v>
      </c>
      <c r="AA44" s="11">
        <v>3</v>
      </c>
    </row>
    <row r="45" spans="1:27" x14ac:dyDescent="0.3">
      <c r="A45" s="5">
        <v>2005</v>
      </c>
      <c r="B45" s="11"/>
      <c r="C45" s="11">
        <v>1</v>
      </c>
      <c r="D45" s="11">
        <v>2</v>
      </c>
      <c r="E45" s="11">
        <v>2</v>
      </c>
      <c r="F45" s="11">
        <v>5</v>
      </c>
      <c r="H45" s="5" t="s">
        <v>246</v>
      </c>
      <c r="I45" s="11">
        <v>1</v>
      </c>
      <c r="J45" s="11"/>
      <c r="K45" s="11"/>
      <c r="L45" s="11"/>
      <c r="M45" s="11">
        <v>1</v>
      </c>
      <c r="O45" s="7" t="s">
        <v>373</v>
      </c>
      <c r="P45" s="11"/>
      <c r="Q45" s="11">
        <v>1</v>
      </c>
      <c r="R45" s="11"/>
      <c r="S45" s="11">
        <v>2</v>
      </c>
      <c r="T45" s="11">
        <v>3</v>
      </c>
      <c r="V45" s="5">
        <v>21</v>
      </c>
      <c r="W45" s="11">
        <v>1</v>
      </c>
      <c r="X45" s="11">
        <v>3</v>
      </c>
      <c r="Y45" s="11">
        <v>7</v>
      </c>
      <c r="Z45" s="11">
        <v>6</v>
      </c>
      <c r="AA45" s="11">
        <v>17</v>
      </c>
    </row>
    <row r="46" spans="1:27" x14ac:dyDescent="0.3">
      <c r="A46" s="5">
        <v>2006</v>
      </c>
      <c r="B46" s="11"/>
      <c r="C46" s="11">
        <v>1</v>
      </c>
      <c r="D46" s="11">
        <v>3</v>
      </c>
      <c r="E46" s="11">
        <v>1</v>
      </c>
      <c r="F46" s="11">
        <v>5</v>
      </c>
      <c r="H46" s="5" t="s">
        <v>92</v>
      </c>
      <c r="I46" s="11">
        <v>1</v>
      </c>
      <c r="J46" s="11">
        <v>1</v>
      </c>
      <c r="K46" s="11"/>
      <c r="L46" s="11"/>
      <c r="M46" s="11">
        <v>2</v>
      </c>
      <c r="O46" s="7" t="s">
        <v>25</v>
      </c>
      <c r="P46" s="11"/>
      <c r="Q46" s="11">
        <v>1</v>
      </c>
      <c r="R46" s="11">
        <v>2</v>
      </c>
      <c r="S46" s="11"/>
      <c r="T46" s="11">
        <v>3</v>
      </c>
      <c r="V46" s="7" t="s">
        <v>5</v>
      </c>
      <c r="W46" s="11">
        <v>1</v>
      </c>
      <c r="X46" s="11">
        <v>3</v>
      </c>
      <c r="Y46" s="11">
        <v>7</v>
      </c>
      <c r="Z46" s="11">
        <v>6</v>
      </c>
      <c r="AA46" s="11">
        <v>17</v>
      </c>
    </row>
    <row r="47" spans="1:27" x14ac:dyDescent="0.3">
      <c r="A47" s="5">
        <v>2007</v>
      </c>
      <c r="B47" s="11"/>
      <c r="C47" s="11">
        <v>2</v>
      </c>
      <c r="D47" s="11">
        <v>1</v>
      </c>
      <c r="E47" s="11">
        <v>2</v>
      </c>
      <c r="F47" s="11">
        <v>5</v>
      </c>
      <c r="H47" s="5" t="s">
        <v>171</v>
      </c>
      <c r="I47" s="11"/>
      <c r="J47" s="11"/>
      <c r="K47" s="11">
        <v>1</v>
      </c>
      <c r="L47" s="11"/>
      <c r="M47" s="11">
        <v>1</v>
      </c>
      <c r="O47" s="5">
        <v>30</v>
      </c>
      <c r="P47" s="11">
        <v>8</v>
      </c>
      <c r="Q47" s="11">
        <v>9</v>
      </c>
      <c r="R47" s="11">
        <v>9</v>
      </c>
      <c r="S47" s="11">
        <v>4</v>
      </c>
      <c r="T47" s="11">
        <v>30</v>
      </c>
      <c r="V47" s="5">
        <v>22</v>
      </c>
      <c r="W47" s="11"/>
      <c r="X47" s="11">
        <v>1</v>
      </c>
      <c r="Y47" s="11">
        <v>4</v>
      </c>
      <c r="Z47" s="11">
        <v>1</v>
      </c>
      <c r="AA47" s="11">
        <v>6</v>
      </c>
    </row>
    <row r="48" spans="1:27" x14ac:dyDescent="0.3">
      <c r="A48" s="5">
        <v>2008</v>
      </c>
      <c r="B48" s="11"/>
      <c r="C48" s="11">
        <v>4</v>
      </c>
      <c r="D48" s="11"/>
      <c r="E48" s="11">
        <v>1</v>
      </c>
      <c r="F48" s="11">
        <v>5</v>
      </c>
      <c r="H48" s="5" t="s">
        <v>18</v>
      </c>
      <c r="I48" s="11"/>
      <c r="J48" s="11">
        <v>1</v>
      </c>
      <c r="K48" s="11">
        <v>4</v>
      </c>
      <c r="L48" s="11">
        <v>7</v>
      </c>
      <c r="M48" s="11">
        <v>12</v>
      </c>
      <c r="O48" s="7" t="s">
        <v>461</v>
      </c>
      <c r="P48" s="11"/>
      <c r="Q48" s="11">
        <v>2</v>
      </c>
      <c r="R48" s="11"/>
      <c r="S48" s="11"/>
      <c r="T48" s="11">
        <v>2</v>
      </c>
      <c r="V48" s="7" t="s">
        <v>347</v>
      </c>
      <c r="W48" s="11"/>
      <c r="X48" s="11">
        <v>1</v>
      </c>
      <c r="Y48" s="11">
        <v>4</v>
      </c>
      <c r="Z48" s="11">
        <v>1</v>
      </c>
      <c r="AA48" s="11">
        <v>6</v>
      </c>
    </row>
    <row r="49" spans="1:27" x14ac:dyDescent="0.3">
      <c r="A49" s="5">
        <v>2009</v>
      </c>
      <c r="B49" s="11"/>
      <c r="C49" s="11">
        <v>3</v>
      </c>
      <c r="D49" s="11">
        <v>2</v>
      </c>
      <c r="E49" s="11"/>
      <c r="F49" s="11">
        <v>5</v>
      </c>
      <c r="H49" s="5" t="s">
        <v>48</v>
      </c>
      <c r="I49" s="11"/>
      <c r="J49" s="11"/>
      <c r="K49" s="11"/>
      <c r="L49" s="11">
        <v>2</v>
      </c>
      <c r="M49" s="11">
        <v>2</v>
      </c>
      <c r="O49" s="7" t="s">
        <v>414</v>
      </c>
      <c r="P49" s="11"/>
      <c r="Q49" s="11"/>
      <c r="R49" s="11">
        <v>2</v>
      </c>
      <c r="S49" s="11"/>
      <c r="T49" s="11">
        <v>2</v>
      </c>
      <c r="V49" s="5">
        <v>23</v>
      </c>
      <c r="W49" s="11"/>
      <c r="X49" s="11"/>
      <c r="Y49" s="11">
        <v>1</v>
      </c>
      <c r="Z49" s="11"/>
      <c r="AA49" s="11">
        <v>1</v>
      </c>
    </row>
    <row r="50" spans="1:27" x14ac:dyDescent="0.3">
      <c r="A50" s="5">
        <v>2010</v>
      </c>
      <c r="B50" s="11"/>
      <c r="C50" s="11">
        <v>3</v>
      </c>
      <c r="D50" s="11">
        <v>2</v>
      </c>
      <c r="E50" s="11"/>
      <c r="F50" s="11">
        <v>5</v>
      </c>
      <c r="H50" s="5" t="s">
        <v>108</v>
      </c>
      <c r="I50" s="11">
        <v>1</v>
      </c>
      <c r="J50" s="11">
        <v>1</v>
      </c>
      <c r="K50" s="11"/>
      <c r="L50" s="11"/>
      <c r="M50" s="11">
        <v>2</v>
      </c>
      <c r="O50" s="7" t="s">
        <v>455</v>
      </c>
      <c r="P50" s="11">
        <v>1</v>
      </c>
      <c r="Q50" s="11"/>
      <c r="R50" s="11">
        <v>1</v>
      </c>
      <c r="S50" s="11"/>
      <c r="T50" s="11">
        <v>2</v>
      </c>
      <c r="V50" s="7" t="s">
        <v>170</v>
      </c>
      <c r="W50" s="11"/>
      <c r="X50" s="11"/>
      <c r="Y50" s="11">
        <v>1</v>
      </c>
      <c r="Z50" s="11"/>
      <c r="AA50" s="11">
        <v>1</v>
      </c>
    </row>
    <row r="51" spans="1:27" x14ac:dyDescent="0.3">
      <c r="A51" s="5">
        <v>2011</v>
      </c>
      <c r="B51" s="11">
        <v>1</v>
      </c>
      <c r="C51" s="11">
        <v>4</v>
      </c>
      <c r="D51" s="11">
        <v>2</v>
      </c>
      <c r="E51" s="11"/>
      <c r="F51" s="11">
        <v>7</v>
      </c>
      <c r="H51" s="5" t="s">
        <v>15</v>
      </c>
      <c r="I51" s="11"/>
      <c r="J51" s="11"/>
      <c r="K51" s="11">
        <v>1</v>
      </c>
      <c r="L51" s="11">
        <v>1</v>
      </c>
      <c r="M51" s="11">
        <v>2</v>
      </c>
      <c r="O51" s="7" t="s">
        <v>237</v>
      </c>
      <c r="P51" s="11">
        <v>2</v>
      </c>
      <c r="Q51" s="11"/>
      <c r="R51" s="11"/>
      <c r="S51" s="11"/>
      <c r="T51" s="11">
        <v>2</v>
      </c>
      <c r="V51" s="5">
        <v>24</v>
      </c>
      <c r="W51" s="11"/>
      <c r="X51" s="11"/>
      <c r="Y51" s="11">
        <v>1</v>
      </c>
      <c r="Z51" s="11"/>
      <c r="AA51" s="11">
        <v>1</v>
      </c>
    </row>
    <row r="52" spans="1:27" x14ac:dyDescent="0.3">
      <c r="A52" s="5">
        <v>2012</v>
      </c>
      <c r="B52" s="11">
        <v>1</v>
      </c>
      <c r="C52" s="11">
        <v>3</v>
      </c>
      <c r="D52" s="11">
        <v>3</v>
      </c>
      <c r="E52" s="11"/>
      <c r="F52" s="11">
        <v>7</v>
      </c>
      <c r="H52" s="5" t="s">
        <v>56</v>
      </c>
      <c r="I52" s="11"/>
      <c r="J52" s="11">
        <v>3</v>
      </c>
      <c r="K52" s="11">
        <v>1</v>
      </c>
      <c r="L52" s="11"/>
      <c r="M52" s="11">
        <v>4</v>
      </c>
      <c r="O52" s="7" t="s">
        <v>370</v>
      </c>
      <c r="P52" s="11">
        <v>2</v>
      </c>
      <c r="Q52" s="11"/>
      <c r="R52" s="11"/>
      <c r="S52" s="11"/>
      <c r="T52" s="11">
        <v>2</v>
      </c>
      <c r="V52" s="7" t="s">
        <v>169</v>
      </c>
      <c r="W52" s="11"/>
      <c r="X52" s="11"/>
      <c r="Y52" s="11">
        <v>1</v>
      </c>
      <c r="Z52" s="11"/>
      <c r="AA52" s="11">
        <v>1</v>
      </c>
    </row>
    <row r="53" spans="1:27" x14ac:dyDescent="0.3">
      <c r="A53" s="5">
        <v>2013</v>
      </c>
      <c r="B53" s="11">
        <v>2</v>
      </c>
      <c r="C53" s="11">
        <v>3</v>
      </c>
      <c r="D53" s="11">
        <v>1</v>
      </c>
      <c r="E53" s="11"/>
      <c r="F53" s="11">
        <v>6</v>
      </c>
      <c r="H53" s="5" t="s">
        <v>416</v>
      </c>
      <c r="I53" s="11"/>
      <c r="J53" s="11"/>
      <c r="K53" s="11">
        <v>1</v>
      </c>
      <c r="L53" s="11"/>
      <c r="M53" s="11">
        <v>1</v>
      </c>
      <c r="O53" s="7" t="s">
        <v>264</v>
      </c>
      <c r="P53" s="11"/>
      <c r="Q53" s="11">
        <v>2</v>
      </c>
      <c r="R53" s="11"/>
      <c r="S53" s="11"/>
      <c r="T53" s="11">
        <v>2</v>
      </c>
      <c r="V53" s="5">
        <v>25</v>
      </c>
      <c r="W53" s="11"/>
      <c r="X53" s="11"/>
      <c r="Y53" s="11">
        <v>2</v>
      </c>
      <c r="Z53" s="11"/>
      <c r="AA53" s="11">
        <v>2</v>
      </c>
    </row>
    <row r="54" spans="1:27" x14ac:dyDescent="0.3">
      <c r="A54" s="5">
        <v>2014</v>
      </c>
      <c r="B54" s="11">
        <v>5</v>
      </c>
      <c r="C54" s="11">
        <v>1</v>
      </c>
      <c r="D54" s="11">
        <v>1</v>
      </c>
      <c r="E54" s="11"/>
      <c r="F54" s="11">
        <v>7</v>
      </c>
      <c r="H54" s="5" t="s">
        <v>441</v>
      </c>
      <c r="I54" s="11"/>
      <c r="J54" s="11"/>
      <c r="K54" s="11">
        <v>1</v>
      </c>
      <c r="L54" s="11"/>
      <c r="M54" s="11">
        <v>1</v>
      </c>
      <c r="O54" s="7" t="s">
        <v>92</v>
      </c>
      <c r="P54" s="11">
        <v>1</v>
      </c>
      <c r="Q54" s="11">
        <v>1</v>
      </c>
      <c r="R54" s="11"/>
      <c r="S54" s="11"/>
      <c r="T54" s="11">
        <v>2</v>
      </c>
      <c r="V54" s="7" t="s">
        <v>21</v>
      </c>
      <c r="W54" s="11"/>
      <c r="X54" s="11"/>
      <c r="Y54" s="11">
        <v>2</v>
      </c>
      <c r="Z54" s="11"/>
      <c r="AA54" s="11">
        <v>2</v>
      </c>
    </row>
    <row r="55" spans="1:27" x14ac:dyDescent="0.3">
      <c r="A55" s="5">
        <v>2015</v>
      </c>
      <c r="B55" s="11">
        <v>3</v>
      </c>
      <c r="C55" s="11">
        <v>3</v>
      </c>
      <c r="D55" s="11">
        <v>1</v>
      </c>
      <c r="E55" s="11"/>
      <c r="F55" s="11">
        <v>7</v>
      </c>
      <c r="H55" s="5" t="s">
        <v>11</v>
      </c>
      <c r="I55" s="11"/>
      <c r="J55" s="11">
        <v>1</v>
      </c>
      <c r="K55" s="11"/>
      <c r="L55" s="11"/>
      <c r="M55" s="11">
        <v>1</v>
      </c>
      <c r="O55" s="7" t="s">
        <v>48</v>
      </c>
      <c r="P55" s="11"/>
      <c r="Q55" s="11"/>
      <c r="R55" s="11"/>
      <c r="S55" s="11">
        <v>2</v>
      </c>
      <c r="T55" s="11">
        <v>2</v>
      </c>
      <c r="V55" s="5">
        <v>26</v>
      </c>
      <c r="W55" s="11"/>
      <c r="X55" s="11">
        <v>8</v>
      </c>
      <c r="Y55" s="11">
        <v>6</v>
      </c>
      <c r="Z55" s="11">
        <v>6</v>
      </c>
      <c r="AA55" s="11">
        <v>20</v>
      </c>
    </row>
    <row r="56" spans="1:27" x14ac:dyDescent="0.3">
      <c r="A56" s="5">
        <v>2016</v>
      </c>
      <c r="B56" s="11">
        <v>2</v>
      </c>
      <c r="C56" s="11">
        <v>5</v>
      </c>
      <c r="D56" s="11"/>
      <c r="E56" s="11"/>
      <c r="F56" s="11">
        <v>7</v>
      </c>
      <c r="H56" s="5" t="s">
        <v>467</v>
      </c>
      <c r="I56" s="11"/>
      <c r="J56" s="11">
        <v>1</v>
      </c>
      <c r="K56" s="11"/>
      <c r="L56" s="11"/>
      <c r="M56" s="11">
        <v>1</v>
      </c>
      <c r="O56" s="7" t="s">
        <v>108</v>
      </c>
      <c r="P56" s="11">
        <v>1</v>
      </c>
      <c r="Q56" s="11">
        <v>1</v>
      </c>
      <c r="R56" s="11"/>
      <c r="S56" s="11"/>
      <c r="T56" s="11">
        <v>2</v>
      </c>
      <c r="V56" s="7" t="s">
        <v>29</v>
      </c>
      <c r="W56" s="11"/>
      <c r="X56" s="11">
        <v>8</v>
      </c>
      <c r="Y56" s="11">
        <v>6</v>
      </c>
      <c r="Z56" s="11">
        <v>6</v>
      </c>
      <c r="AA56" s="11">
        <v>20</v>
      </c>
    </row>
    <row r="57" spans="1:27" x14ac:dyDescent="0.3">
      <c r="A57" s="5">
        <v>2017</v>
      </c>
      <c r="B57" s="11"/>
      <c r="C57" s="11">
        <v>5</v>
      </c>
      <c r="D57" s="11">
        <v>1</v>
      </c>
      <c r="E57" s="11"/>
      <c r="F57" s="11">
        <v>6</v>
      </c>
      <c r="H57" s="5" t="s">
        <v>169</v>
      </c>
      <c r="I57" s="11"/>
      <c r="J57" s="11"/>
      <c r="K57" s="11">
        <v>1</v>
      </c>
      <c r="L57" s="11"/>
      <c r="M57" s="11">
        <v>1</v>
      </c>
      <c r="O57" s="7" t="s">
        <v>15</v>
      </c>
      <c r="P57" s="11"/>
      <c r="Q57" s="11"/>
      <c r="R57" s="11">
        <v>1</v>
      </c>
      <c r="S57" s="11">
        <v>1</v>
      </c>
      <c r="T57" s="11">
        <v>2</v>
      </c>
      <c r="V57" s="5">
        <v>27</v>
      </c>
      <c r="W57" s="11"/>
      <c r="X57" s="11"/>
      <c r="Y57" s="11">
        <v>1</v>
      </c>
      <c r="Z57" s="11"/>
      <c r="AA57" s="11">
        <v>1</v>
      </c>
    </row>
    <row r="58" spans="1:27" x14ac:dyDescent="0.3">
      <c r="A58" s="5">
        <v>2018</v>
      </c>
      <c r="B58" s="11">
        <v>1</v>
      </c>
      <c r="C58" s="11">
        <v>4</v>
      </c>
      <c r="D58" s="11">
        <v>2</v>
      </c>
      <c r="E58" s="11"/>
      <c r="F58" s="11">
        <v>7</v>
      </c>
      <c r="H58" s="5" t="s">
        <v>384</v>
      </c>
      <c r="I58" s="11"/>
      <c r="J58" s="11">
        <v>1</v>
      </c>
      <c r="K58" s="11"/>
      <c r="L58" s="11">
        <v>2</v>
      </c>
      <c r="M58" s="11">
        <v>3</v>
      </c>
      <c r="O58" s="7" t="s">
        <v>240</v>
      </c>
      <c r="P58" s="11">
        <v>1</v>
      </c>
      <c r="Q58" s="11">
        <v>1</v>
      </c>
      <c r="R58" s="11"/>
      <c r="S58" s="11"/>
      <c r="T58" s="11">
        <v>2</v>
      </c>
      <c r="V58" s="7" t="s">
        <v>416</v>
      </c>
      <c r="W58" s="11"/>
      <c r="X58" s="11"/>
      <c r="Y58" s="11">
        <v>1</v>
      </c>
      <c r="Z58" s="11"/>
      <c r="AA58" s="11">
        <v>1</v>
      </c>
    </row>
    <row r="59" spans="1:27" x14ac:dyDescent="0.3">
      <c r="A59" s="5">
        <v>2019</v>
      </c>
      <c r="B59" s="11">
        <v>1</v>
      </c>
      <c r="C59" s="11">
        <v>2</v>
      </c>
      <c r="D59" s="11"/>
      <c r="E59" s="11"/>
      <c r="F59" s="11">
        <v>3</v>
      </c>
      <c r="H59" s="5" t="s">
        <v>240</v>
      </c>
      <c r="I59" s="11">
        <v>1</v>
      </c>
      <c r="J59" s="11">
        <v>1</v>
      </c>
      <c r="K59" s="11"/>
      <c r="L59" s="11"/>
      <c r="M59" s="11">
        <v>2</v>
      </c>
      <c r="O59" s="7" t="s">
        <v>85</v>
      </c>
      <c r="P59" s="11"/>
      <c r="Q59" s="11">
        <v>2</v>
      </c>
      <c r="R59" s="11"/>
      <c r="S59" s="11"/>
      <c r="T59" s="11">
        <v>2</v>
      </c>
      <c r="V59" s="5">
        <v>28</v>
      </c>
      <c r="W59" s="11"/>
      <c r="X59" s="11"/>
      <c r="Y59" s="11">
        <v>1</v>
      </c>
      <c r="Z59" s="11"/>
      <c r="AA59" s="11">
        <v>1</v>
      </c>
    </row>
    <row r="60" spans="1:27" x14ac:dyDescent="0.3">
      <c r="A60" s="5" t="s">
        <v>176</v>
      </c>
      <c r="B60" s="11">
        <v>40</v>
      </c>
      <c r="C60" s="11">
        <v>70</v>
      </c>
      <c r="D60" s="11">
        <v>83</v>
      </c>
      <c r="E60" s="11">
        <v>116</v>
      </c>
      <c r="F60" s="11">
        <v>309</v>
      </c>
      <c r="H60" s="5" t="s">
        <v>85</v>
      </c>
      <c r="I60" s="11"/>
      <c r="J60" s="11">
        <v>2</v>
      </c>
      <c r="K60" s="11"/>
      <c r="L60" s="11"/>
      <c r="M60" s="11">
        <v>2</v>
      </c>
      <c r="O60" s="7" t="s">
        <v>40</v>
      </c>
      <c r="P60" s="11"/>
      <c r="Q60" s="11"/>
      <c r="R60" s="11">
        <v>1</v>
      </c>
      <c r="S60" s="11">
        <v>1</v>
      </c>
      <c r="T60" s="11">
        <v>2</v>
      </c>
      <c r="V60" s="7" t="s">
        <v>171</v>
      </c>
      <c r="W60" s="11"/>
      <c r="X60" s="11"/>
      <c r="Y60" s="11">
        <v>1</v>
      </c>
      <c r="Z60" s="11"/>
      <c r="AA60" s="11">
        <v>1</v>
      </c>
    </row>
    <row r="61" spans="1:27" x14ac:dyDescent="0.3">
      <c r="H61" s="5" t="s">
        <v>277</v>
      </c>
      <c r="I61" s="11">
        <v>4</v>
      </c>
      <c r="J61" s="11"/>
      <c r="K61" s="11"/>
      <c r="L61" s="11"/>
      <c r="M61" s="11">
        <v>4</v>
      </c>
      <c r="O61" s="7" t="s">
        <v>23</v>
      </c>
      <c r="P61" s="11"/>
      <c r="Q61" s="11"/>
      <c r="R61" s="11">
        <v>2</v>
      </c>
      <c r="S61" s="11"/>
      <c r="T61" s="11">
        <v>2</v>
      </c>
      <c r="V61" s="5">
        <v>29</v>
      </c>
      <c r="W61" s="11">
        <v>1</v>
      </c>
      <c r="X61" s="11">
        <v>4</v>
      </c>
      <c r="Y61" s="11">
        <v>5</v>
      </c>
      <c r="Z61" s="11">
        <v>3</v>
      </c>
      <c r="AA61" s="11">
        <v>13</v>
      </c>
    </row>
    <row r="62" spans="1:27" x14ac:dyDescent="0.3">
      <c r="H62" s="5" t="s">
        <v>40</v>
      </c>
      <c r="I62" s="11"/>
      <c r="J62" s="11"/>
      <c r="K62" s="11">
        <v>1</v>
      </c>
      <c r="L62" s="11">
        <v>1</v>
      </c>
      <c r="M62" s="11">
        <v>2</v>
      </c>
      <c r="O62" s="7" t="s">
        <v>21</v>
      </c>
      <c r="P62" s="11"/>
      <c r="Q62" s="11"/>
      <c r="R62" s="11">
        <v>2</v>
      </c>
      <c r="S62" s="11"/>
      <c r="T62" s="11">
        <v>2</v>
      </c>
      <c r="V62" s="7" t="s">
        <v>50</v>
      </c>
      <c r="W62" s="11">
        <v>1</v>
      </c>
      <c r="X62" s="11">
        <v>4</v>
      </c>
      <c r="Y62" s="11">
        <v>5</v>
      </c>
      <c r="Z62" s="11">
        <v>3</v>
      </c>
      <c r="AA62" s="11">
        <v>13</v>
      </c>
    </row>
    <row r="63" spans="1:27" x14ac:dyDescent="0.3">
      <c r="H63" s="5" t="s">
        <v>73</v>
      </c>
      <c r="I63" s="11">
        <v>1</v>
      </c>
      <c r="J63" s="11">
        <v>1</v>
      </c>
      <c r="K63" s="11">
        <v>1</v>
      </c>
      <c r="L63" s="11"/>
      <c r="M63" s="11">
        <v>3</v>
      </c>
      <c r="O63" s="5">
        <v>45</v>
      </c>
      <c r="P63" s="11">
        <v>6</v>
      </c>
      <c r="Q63" s="11">
        <v>11</v>
      </c>
      <c r="R63" s="11">
        <v>12</v>
      </c>
      <c r="S63" s="11">
        <v>2</v>
      </c>
      <c r="T63" s="11">
        <v>31</v>
      </c>
      <c r="V63" s="5">
        <v>30</v>
      </c>
      <c r="W63" s="11"/>
      <c r="X63" s="11">
        <v>2</v>
      </c>
      <c r="Y63" s="11">
        <v>4</v>
      </c>
      <c r="Z63" s="11">
        <v>2</v>
      </c>
      <c r="AA63" s="11">
        <v>8</v>
      </c>
    </row>
    <row r="64" spans="1:27" x14ac:dyDescent="0.3">
      <c r="H64" s="5" t="s">
        <v>395</v>
      </c>
      <c r="I64" s="11"/>
      <c r="J64" s="11"/>
      <c r="K64" s="11">
        <v>1</v>
      </c>
      <c r="L64" s="11"/>
      <c r="M64" s="11">
        <v>1</v>
      </c>
      <c r="O64" s="7" t="s">
        <v>447</v>
      </c>
      <c r="P64" s="11"/>
      <c r="Q64" s="11">
        <v>1</v>
      </c>
      <c r="R64" s="11"/>
      <c r="S64" s="11"/>
      <c r="T64" s="11">
        <v>1</v>
      </c>
      <c r="V64" s="7" t="s">
        <v>412</v>
      </c>
      <c r="W64" s="11"/>
      <c r="X64" s="11">
        <v>2</v>
      </c>
      <c r="Y64" s="11">
        <v>4</v>
      </c>
      <c r="Z64" s="11">
        <v>2</v>
      </c>
      <c r="AA64" s="11">
        <v>8</v>
      </c>
    </row>
    <row r="65" spans="8:27" x14ac:dyDescent="0.3">
      <c r="H65" s="5" t="s">
        <v>464</v>
      </c>
      <c r="I65" s="11"/>
      <c r="J65" s="11">
        <v>1</v>
      </c>
      <c r="K65" s="11"/>
      <c r="L65" s="11"/>
      <c r="M65" s="11">
        <v>1</v>
      </c>
      <c r="O65" s="7" t="s">
        <v>242</v>
      </c>
      <c r="P65" s="11"/>
      <c r="Q65" s="11">
        <v>1</v>
      </c>
      <c r="R65" s="11"/>
      <c r="S65" s="11"/>
      <c r="T65" s="11">
        <v>1</v>
      </c>
      <c r="V65" s="5">
        <v>31</v>
      </c>
      <c r="W65" s="11"/>
      <c r="X65" s="11"/>
      <c r="Y65" s="11">
        <v>2</v>
      </c>
      <c r="Z65" s="11"/>
      <c r="AA65" s="11">
        <v>2</v>
      </c>
    </row>
    <row r="66" spans="8:27" x14ac:dyDescent="0.3">
      <c r="H66" s="5" t="s">
        <v>19</v>
      </c>
      <c r="I66" s="11"/>
      <c r="J66" s="11"/>
      <c r="K66" s="11"/>
      <c r="L66" s="11">
        <v>1</v>
      </c>
      <c r="M66" s="11">
        <v>1</v>
      </c>
      <c r="O66" s="7" t="s">
        <v>451</v>
      </c>
      <c r="P66" s="11"/>
      <c r="Q66" s="11">
        <v>1</v>
      </c>
      <c r="R66" s="11"/>
      <c r="S66" s="11"/>
      <c r="T66" s="11">
        <v>1</v>
      </c>
      <c r="V66" s="7" t="s">
        <v>23</v>
      </c>
      <c r="W66" s="11"/>
      <c r="X66" s="11"/>
      <c r="Y66" s="11">
        <v>2</v>
      </c>
      <c r="Z66" s="11"/>
      <c r="AA66" s="11">
        <v>2</v>
      </c>
    </row>
    <row r="67" spans="8:27" x14ac:dyDescent="0.3">
      <c r="H67" s="5" t="s">
        <v>99</v>
      </c>
      <c r="I67" s="11">
        <v>1</v>
      </c>
      <c r="J67" s="11"/>
      <c r="K67" s="11"/>
      <c r="L67" s="11"/>
      <c r="M67" s="11">
        <v>1</v>
      </c>
      <c r="O67" s="7" t="s">
        <v>392</v>
      </c>
      <c r="P67" s="11"/>
      <c r="Q67" s="11"/>
      <c r="R67" s="11"/>
      <c r="S67" s="11">
        <v>1</v>
      </c>
      <c r="T67" s="11">
        <v>1</v>
      </c>
      <c r="V67" s="5">
        <v>32</v>
      </c>
      <c r="W67" s="11"/>
      <c r="X67" s="11"/>
      <c r="Y67" s="11">
        <v>1</v>
      </c>
      <c r="Z67" s="11"/>
      <c r="AA67" s="11">
        <v>1</v>
      </c>
    </row>
    <row r="68" spans="8:27" x14ac:dyDescent="0.3">
      <c r="H68" s="5" t="s">
        <v>45</v>
      </c>
      <c r="I68" s="11"/>
      <c r="J68" s="11"/>
      <c r="K68" s="11">
        <v>1</v>
      </c>
      <c r="L68" s="11"/>
      <c r="M68" s="11">
        <v>1</v>
      </c>
      <c r="O68" s="7" t="s">
        <v>8</v>
      </c>
      <c r="P68" s="11"/>
      <c r="Q68" s="11"/>
      <c r="R68" s="11">
        <v>1</v>
      </c>
      <c r="S68" s="11"/>
      <c r="T68" s="11">
        <v>1</v>
      </c>
      <c r="V68" s="7" t="s">
        <v>441</v>
      </c>
      <c r="W68" s="11"/>
      <c r="X68" s="11"/>
      <c r="Y68" s="11">
        <v>1</v>
      </c>
      <c r="Z68" s="11"/>
      <c r="AA68" s="11">
        <v>1</v>
      </c>
    </row>
    <row r="69" spans="8:27" x14ac:dyDescent="0.3">
      <c r="H69" s="5" t="s">
        <v>456</v>
      </c>
      <c r="I69" s="11"/>
      <c r="J69" s="11">
        <v>1</v>
      </c>
      <c r="K69" s="11"/>
      <c r="L69" s="11"/>
      <c r="M69" s="11">
        <v>1</v>
      </c>
      <c r="O69" s="7" t="s">
        <v>469</v>
      </c>
      <c r="P69" s="11"/>
      <c r="Q69" s="11">
        <v>1</v>
      </c>
      <c r="R69" s="11"/>
      <c r="S69" s="11"/>
      <c r="T69" s="11">
        <v>1</v>
      </c>
      <c r="V69" s="5">
        <v>33</v>
      </c>
      <c r="W69" s="11"/>
      <c r="X69" s="11"/>
      <c r="Y69" s="11">
        <v>2</v>
      </c>
      <c r="Z69" s="11"/>
      <c r="AA69" s="11">
        <v>2</v>
      </c>
    </row>
    <row r="70" spans="8:27" x14ac:dyDescent="0.3">
      <c r="H70" s="5" t="s">
        <v>317</v>
      </c>
      <c r="I70" s="11"/>
      <c r="J70" s="11">
        <v>1</v>
      </c>
      <c r="K70" s="11">
        <v>1</v>
      </c>
      <c r="L70" s="11">
        <v>10</v>
      </c>
      <c r="M70" s="11">
        <v>12</v>
      </c>
      <c r="O70" s="7" t="s">
        <v>471</v>
      </c>
      <c r="P70" s="11"/>
      <c r="Q70" s="11">
        <v>1</v>
      </c>
      <c r="R70" s="11"/>
      <c r="S70" s="11"/>
      <c r="T70" s="11">
        <v>1</v>
      </c>
      <c r="V70" s="7" t="s">
        <v>414</v>
      </c>
      <c r="W70" s="11"/>
      <c r="X70" s="11"/>
      <c r="Y70" s="11">
        <v>2</v>
      </c>
      <c r="Z70" s="11"/>
      <c r="AA70" s="11">
        <v>2</v>
      </c>
    </row>
    <row r="71" spans="8:27" x14ac:dyDescent="0.3">
      <c r="H71" s="5" t="s">
        <v>172</v>
      </c>
      <c r="I71" s="11"/>
      <c r="J71" s="11"/>
      <c r="K71" s="11">
        <v>1</v>
      </c>
      <c r="L71" s="11"/>
      <c r="M71" s="11">
        <v>1</v>
      </c>
      <c r="O71" s="7" t="s">
        <v>71</v>
      </c>
      <c r="P71" s="11"/>
      <c r="Q71" s="11"/>
      <c r="R71" s="11">
        <v>1</v>
      </c>
      <c r="S71" s="11"/>
      <c r="T71" s="11">
        <v>1</v>
      </c>
      <c r="V71" s="5">
        <v>34</v>
      </c>
      <c r="W71" s="11"/>
      <c r="X71" s="11">
        <v>3</v>
      </c>
      <c r="Y71" s="11">
        <v>1</v>
      </c>
      <c r="Z71" s="11">
        <v>1</v>
      </c>
      <c r="AA71" s="11">
        <v>5</v>
      </c>
    </row>
    <row r="72" spans="8:27" x14ac:dyDescent="0.3">
      <c r="H72" s="5" t="s">
        <v>16</v>
      </c>
      <c r="I72" s="11"/>
      <c r="J72" s="11"/>
      <c r="K72" s="11">
        <v>1</v>
      </c>
      <c r="L72" s="11"/>
      <c r="M72" s="11">
        <v>1</v>
      </c>
      <c r="O72" s="7" t="s">
        <v>280</v>
      </c>
      <c r="P72" s="11">
        <v>1</v>
      </c>
      <c r="Q72" s="11"/>
      <c r="R72" s="11"/>
      <c r="S72" s="11"/>
      <c r="T72" s="11">
        <v>1</v>
      </c>
      <c r="V72" s="7" t="s">
        <v>259</v>
      </c>
      <c r="W72" s="11"/>
      <c r="X72" s="11">
        <v>3</v>
      </c>
      <c r="Y72" s="11">
        <v>1</v>
      </c>
      <c r="Z72" s="11">
        <v>1</v>
      </c>
      <c r="AA72" s="11">
        <v>5</v>
      </c>
    </row>
    <row r="73" spans="8:27" x14ac:dyDescent="0.3">
      <c r="H73" s="5" t="s">
        <v>23</v>
      </c>
      <c r="I73" s="11"/>
      <c r="J73" s="11"/>
      <c r="K73" s="11">
        <v>2</v>
      </c>
      <c r="L73" s="11"/>
      <c r="M73" s="11">
        <v>2</v>
      </c>
      <c r="O73" s="7" t="s">
        <v>245</v>
      </c>
      <c r="P73" s="11">
        <v>1</v>
      </c>
      <c r="Q73" s="11"/>
      <c r="R73" s="11"/>
      <c r="S73" s="11"/>
      <c r="T73" s="11">
        <v>1</v>
      </c>
      <c r="V73" s="5">
        <v>35</v>
      </c>
      <c r="W73" s="11"/>
      <c r="X73" s="11">
        <v>2</v>
      </c>
      <c r="Y73" s="11">
        <v>1</v>
      </c>
      <c r="Z73" s="11">
        <v>1</v>
      </c>
      <c r="AA73" s="11">
        <v>4</v>
      </c>
    </row>
    <row r="74" spans="8:27" x14ac:dyDescent="0.3">
      <c r="H74" s="5" t="s">
        <v>105</v>
      </c>
      <c r="I74" s="11"/>
      <c r="J74" s="11">
        <v>1</v>
      </c>
      <c r="K74" s="11"/>
      <c r="L74" s="11"/>
      <c r="M74" s="11">
        <v>1</v>
      </c>
      <c r="O74" s="7" t="s">
        <v>170</v>
      </c>
      <c r="P74" s="11"/>
      <c r="Q74" s="11"/>
      <c r="R74" s="11">
        <v>1</v>
      </c>
      <c r="S74" s="11"/>
      <c r="T74" s="11">
        <v>1</v>
      </c>
      <c r="V74" s="7" t="s">
        <v>63</v>
      </c>
      <c r="W74" s="11"/>
      <c r="X74" s="11">
        <v>2</v>
      </c>
      <c r="Y74" s="11">
        <v>1</v>
      </c>
      <c r="Z74" s="11">
        <v>1</v>
      </c>
      <c r="AA74" s="11">
        <v>4</v>
      </c>
    </row>
    <row r="75" spans="8:27" x14ac:dyDescent="0.3">
      <c r="H75" s="5" t="s">
        <v>373</v>
      </c>
      <c r="I75" s="11"/>
      <c r="J75" s="11">
        <v>1</v>
      </c>
      <c r="K75" s="11"/>
      <c r="L75" s="11">
        <v>2</v>
      </c>
      <c r="M75" s="11">
        <v>3</v>
      </c>
      <c r="O75" s="7" t="s">
        <v>60</v>
      </c>
      <c r="P75" s="11"/>
      <c r="Q75" s="11">
        <v>1</v>
      </c>
      <c r="R75" s="11"/>
      <c r="S75" s="11"/>
      <c r="T75" s="11">
        <v>1</v>
      </c>
      <c r="V75" s="5">
        <v>36</v>
      </c>
      <c r="W75" s="11"/>
      <c r="X75" s="11"/>
      <c r="Y75" s="11">
        <v>1</v>
      </c>
      <c r="Z75" s="11"/>
      <c r="AA75" s="11">
        <v>1</v>
      </c>
    </row>
    <row r="76" spans="8:27" x14ac:dyDescent="0.3">
      <c r="H76" s="5" t="s">
        <v>64</v>
      </c>
      <c r="I76" s="11">
        <v>2</v>
      </c>
      <c r="J76" s="11">
        <v>4</v>
      </c>
      <c r="K76" s="11">
        <v>6</v>
      </c>
      <c r="L76" s="11"/>
      <c r="M76" s="11">
        <v>12</v>
      </c>
      <c r="O76" s="7" t="s">
        <v>112</v>
      </c>
      <c r="P76" s="11">
        <v>1</v>
      </c>
      <c r="Q76" s="11"/>
      <c r="R76" s="11"/>
      <c r="S76" s="11"/>
      <c r="T76" s="11">
        <v>1</v>
      </c>
      <c r="V76" s="7" t="s">
        <v>172</v>
      </c>
      <c r="W76" s="11"/>
      <c r="X76" s="11"/>
      <c r="Y76" s="11">
        <v>1</v>
      </c>
      <c r="Z76" s="11"/>
      <c r="AA76" s="11">
        <v>1</v>
      </c>
    </row>
    <row r="77" spans="8:27" x14ac:dyDescent="0.3">
      <c r="H77" s="5" t="s">
        <v>25</v>
      </c>
      <c r="I77" s="11"/>
      <c r="J77" s="11">
        <v>1</v>
      </c>
      <c r="K77" s="11">
        <v>2</v>
      </c>
      <c r="L77" s="11"/>
      <c r="M77" s="11">
        <v>3</v>
      </c>
      <c r="O77" s="7" t="s">
        <v>275</v>
      </c>
      <c r="P77" s="11">
        <v>1</v>
      </c>
      <c r="Q77" s="11"/>
      <c r="R77" s="11"/>
      <c r="S77" s="11"/>
      <c r="T77" s="11">
        <v>1</v>
      </c>
      <c r="V77" s="5">
        <v>37</v>
      </c>
      <c r="W77" s="11"/>
      <c r="X77" s="11"/>
      <c r="Y77" s="11">
        <v>1</v>
      </c>
      <c r="Z77" s="11"/>
      <c r="AA77" s="11">
        <v>1</v>
      </c>
    </row>
    <row r="78" spans="8:27" x14ac:dyDescent="0.3">
      <c r="H78" s="5" t="s">
        <v>29</v>
      </c>
      <c r="I78" s="11"/>
      <c r="J78" s="11">
        <v>8</v>
      </c>
      <c r="K78" s="11">
        <v>6</v>
      </c>
      <c r="L78" s="11">
        <v>6</v>
      </c>
      <c r="M78" s="11">
        <v>20</v>
      </c>
      <c r="O78" s="7" t="s">
        <v>17</v>
      </c>
      <c r="P78" s="11"/>
      <c r="Q78" s="11"/>
      <c r="R78" s="11">
        <v>1</v>
      </c>
      <c r="S78" s="11"/>
      <c r="T78" s="11">
        <v>1</v>
      </c>
      <c r="V78" s="7" t="s">
        <v>45</v>
      </c>
      <c r="W78" s="11"/>
      <c r="X78" s="11"/>
      <c r="Y78" s="11">
        <v>1</v>
      </c>
      <c r="Z78" s="11"/>
      <c r="AA78" s="11">
        <v>1</v>
      </c>
    </row>
    <row r="79" spans="8:27" x14ac:dyDescent="0.3">
      <c r="H79" s="5" t="s">
        <v>21</v>
      </c>
      <c r="I79" s="11"/>
      <c r="J79" s="11"/>
      <c r="K79" s="11">
        <v>2</v>
      </c>
      <c r="L79" s="11"/>
      <c r="M79" s="11">
        <v>2</v>
      </c>
      <c r="O79" s="7" t="s">
        <v>246</v>
      </c>
      <c r="P79" s="11">
        <v>1</v>
      </c>
      <c r="Q79" s="11"/>
      <c r="R79" s="11"/>
      <c r="S79" s="11"/>
      <c r="T79" s="11">
        <v>1</v>
      </c>
      <c r="V79" s="5">
        <v>38</v>
      </c>
      <c r="W79" s="11"/>
      <c r="X79" s="11"/>
      <c r="Y79" s="11">
        <v>1</v>
      </c>
      <c r="Z79" s="11"/>
      <c r="AA79" s="11">
        <v>1</v>
      </c>
    </row>
    <row r="80" spans="8:27" x14ac:dyDescent="0.3">
      <c r="H80" s="5" t="s">
        <v>176</v>
      </c>
      <c r="I80" s="11">
        <v>40</v>
      </c>
      <c r="J80" s="11">
        <v>70</v>
      </c>
      <c r="K80" s="11">
        <v>83</v>
      </c>
      <c r="L80" s="11">
        <v>116</v>
      </c>
      <c r="M80" s="11">
        <v>309</v>
      </c>
      <c r="O80" s="7" t="s">
        <v>171</v>
      </c>
      <c r="P80" s="11"/>
      <c r="Q80" s="11"/>
      <c r="R80" s="11">
        <v>1</v>
      </c>
      <c r="S80" s="11"/>
      <c r="T80" s="11">
        <v>1</v>
      </c>
      <c r="V80" s="7" t="s">
        <v>8</v>
      </c>
      <c r="W80" s="11"/>
      <c r="X80" s="11"/>
      <c r="Y80" s="11">
        <v>1</v>
      </c>
      <c r="Z80" s="11"/>
      <c r="AA80" s="11">
        <v>1</v>
      </c>
    </row>
    <row r="81" spans="15:27" x14ac:dyDescent="0.3">
      <c r="O81" s="7" t="s">
        <v>416</v>
      </c>
      <c r="P81" s="11"/>
      <c r="Q81" s="11"/>
      <c r="R81" s="11">
        <v>1</v>
      </c>
      <c r="S81" s="11"/>
      <c r="T81" s="11">
        <v>1</v>
      </c>
      <c r="V81" s="5">
        <v>39</v>
      </c>
      <c r="W81" s="11">
        <v>1</v>
      </c>
      <c r="X81" s="11"/>
      <c r="Y81" s="11">
        <v>1</v>
      </c>
      <c r="Z81" s="11">
        <v>1</v>
      </c>
      <c r="AA81" s="11">
        <v>3</v>
      </c>
    </row>
    <row r="82" spans="15:27" x14ac:dyDescent="0.3">
      <c r="O82" s="7" t="s">
        <v>441</v>
      </c>
      <c r="P82" s="11"/>
      <c r="Q82" s="11"/>
      <c r="R82" s="11">
        <v>1</v>
      </c>
      <c r="S82" s="11"/>
      <c r="T82" s="11">
        <v>1</v>
      </c>
      <c r="V82" s="7" t="s">
        <v>37</v>
      </c>
      <c r="W82" s="11">
        <v>1</v>
      </c>
      <c r="X82" s="11"/>
      <c r="Y82" s="11">
        <v>1</v>
      </c>
      <c r="Z82" s="11">
        <v>1</v>
      </c>
      <c r="AA82" s="11">
        <v>3</v>
      </c>
    </row>
    <row r="83" spans="15:27" x14ac:dyDescent="0.3">
      <c r="O83" s="7" t="s">
        <v>11</v>
      </c>
      <c r="P83" s="11"/>
      <c r="Q83" s="11">
        <v>1</v>
      </c>
      <c r="R83" s="11"/>
      <c r="S83" s="11"/>
      <c r="T83" s="11">
        <v>1</v>
      </c>
      <c r="V83" s="5">
        <v>40</v>
      </c>
      <c r="W83" s="11"/>
      <c r="X83" s="11"/>
      <c r="Y83" s="11">
        <v>1</v>
      </c>
      <c r="Z83" s="11"/>
      <c r="AA83" s="11">
        <v>1</v>
      </c>
    </row>
    <row r="84" spans="15:27" x14ac:dyDescent="0.3">
      <c r="O84" s="7" t="s">
        <v>467</v>
      </c>
      <c r="P84" s="11"/>
      <c r="Q84" s="11">
        <v>1</v>
      </c>
      <c r="R84" s="11"/>
      <c r="S84" s="11"/>
      <c r="T84" s="11">
        <v>1</v>
      </c>
      <c r="V84" s="7" t="s">
        <v>71</v>
      </c>
      <c r="W84" s="11"/>
      <c r="X84" s="11"/>
      <c r="Y84" s="11">
        <v>1</v>
      </c>
      <c r="Z84" s="11"/>
      <c r="AA84" s="11">
        <v>1</v>
      </c>
    </row>
    <row r="85" spans="15:27" x14ac:dyDescent="0.3">
      <c r="O85" s="7" t="s">
        <v>169</v>
      </c>
      <c r="P85" s="11"/>
      <c r="Q85" s="11"/>
      <c r="R85" s="11">
        <v>1</v>
      </c>
      <c r="S85" s="11"/>
      <c r="T85" s="11">
        <v>1</v>
      </c>
      <c r="V85" s="5">
        <v>41</v>
      </c>
      <c r="W85" s="11">
        <v>2</v>
      </c>
      <c r="X85" s="11">
        <v>4</v>
      </c>
      <c r="Y85" s="11">
        <v>6</v>
      </c>
      <c r="Z85" s="11"/>
      <c r="AA85" s="11">
        <v>12</v>
      </c>
    </row>
    <row r="86" spans="15:27" x14ac:dyDescent="0.3">
      <c r="O86" s="7" t="s">
        <v>395</v>
      </c>
      <c r="P86" s="11"/>
      <c r="Q86" s="11"/>
      <c r="R86" s="11">
        <v>1</v>
      </c>
      <c r="S86" s="11"/>
      <c r="T86" s="11">
        <v>1</v>
      </c>
      <c r="V86" s="7" t="s">
        <v>64</v>
      </c>
      <c r="W86" s="11">
        <v>2</v>
      </c>
      <c r="X86" s="11">
        <v>4</v>
      </c>
      <c r="Y86" s="11">
        <v>6</v>
      </c>
      <c r="Z86" s="11"/>
      <c r="AA86" s="11">
        <v>12</v>
      </c>
    </row>
    <row r="87" spans="15:27" x14ac:dyDescent="0.3">
      <c r="O87" s="7" t="s">
        <v>464</v>
      </c>
      <c r="P87" s="11"/>
      <c r="Q87" s="11">
        <v>1</v>
      </c>
      <c r="R87" s="11"/>
      <c r="S87" s="11"/>
      <c r="T87" s="11">
        <v>1</v>
      </c>
      <c r="V87" s="5">
        <v>42</v>
      </c>
      <c r="W87" s="11"/>
      <c r="X87" s="11">
        <v>1</v>
      </c>
      <c r="Y87" s="11"/>
      <c r="Z87" s="11"/>
      <c r="AA87" s="11">
        <v>1</v>
      </c>
    </row>
    <row r="88" spans="15:27" x14ac:dyDescent="0.3">
      <c r="O88" s="7" t="s">
        <v>19</v>
      </c>
      <c r="P88" s="11"/>
      <c r="Q88" s="11"/>
      <c r="R88" s="11"/>
      <c r="S88" s="11">
        <v>1</v>
      </c>
      <c r="T88" s="11">
        <v>1</v>
      </c>
      <c r="V88" s="7" t="s">
        <v>469</v>
      </c>
      <c r="W88" s="11"/>
      <c r="X88" s="11">
        <v>1</v>
      </c>
      <c r="Y88" s="11"/>
      <c r="Z88" s="11"/>
      <c r="AA88" s="11">
        <v>1</v>
      </c>
    </row>
    <row r="89" spans="15:27" x14ac:dyDescent="0.3">
      <c r="O89" s="7" t="s">
        <v>99</v>
      </c>
      <c r="P89" s="11">
        <v>1</v>
      </c>
      <c r="Q89" s="11"/>
      <c r="R89" s="11"/>
      <c r="S89" s="11"/>
      <c r="T89" s="11">
        <v>1</v>
      </c>
      <c r="V89" s="5">
        <v>43</v>
      </c>
      <c r="W89" s="11"/>
      <c r="X89" s="11">
        <v>3</v>
      </c>
      <c r="Y89" s="11">
        <v>1</v>
      </c>
      <c r="Z89" s="11"/>
      <c r="AA89" s="11">
        <v>4</v>
      </c>
    </row>
    <row r="90" spans="15:27" x14ac:dyDescent="0.3">
      <c r="O90" s="7" t="s">
        <v>45</v>
      </c>
      <c r="P90" s="11"/>
      <c r="Q90" s="11"/>
      <c r="R90" s="11">
        <v>1</v>
      </c>
      <c r="S90" s="11"/>
      <c r="T90" s="11">
        <v>1</v>
      </c>
      <c r="V90" s="7" t="s">
        <v>56</v>
      </c>
      <c r="W90" s="11"/>
      <c r="X90" s="11">
        <v>3</v>
      </c>
      <c r="Y90" s="11">
        <v>1</v>
      </c>
      <c r="Z90" s="11"/>
      <c r="AA90" s="11">
        <v>4</v>
      </c>
    </row>
    <row r="91" spans="15:27" x14ac:dyDescent="0.3">
      <c r="O91" s="7" t="s">
        <v>456</v>
      </c>
      <c r="P91" s="11"/>
      <c r="Q91" s="11">
        <v>1</v>
      </c>
      <c r="R91" s="11"/>
      <c r="S91" s="11"/>
      <c r="T91" s="11">
        <v>1</v>
      </c>
      <c r="V91" s="5">
        <v>44</v>
      </c>
      <c r="W91" s="11"/>
      <c r="X91" s="11">
        <v>1</v>
      </c>
      <c r="Y91" s="11"/>
      <c r="Z91" s="11"/>
      <c r="AA91" s="11">
        <v>1</v>
      </c>
    </row>
    <row r="92" spans="15:27" x14ac:dyDescent="0.3">
      <c r="O92" s="7" t="s">
        <v>172</v>
      </c>
      <c r="P92" s="11"/>
      <c r="Q92" s="11"/>
      <c r="R92" s="11">
        <v>1</v>
      </c>
      <c r="S92" s="11"/>
      <c r="T92" s="11">
        <v>1</v>
      </c>
      <c r="V92" s="7" t="s">
        <v>447</v>
      </c>
      <c r="W92" s="11"/>
      <c r="X92" s="11">
        <v>1</v>
      </c>
      <c r="Y92" s="11"/>
      <c r="Z92" s="11"/>
      <c r="AA92" s="11">
        <v>1</v>
      </c>
    </row>
    <row r="93" spans="15:27" x14ac:dyDescent="0.3">
      <c r="O93" s="7" t="s">
        <v>16</v>
      </c>
      <c r="P93" s="11"/>
      <c r="Q93" s="11"/>
      <c r="R93" s="11">
        <v>1</v>
      </c>
      <c r="S93" s="11"/>
      <c r="T93" s="11">
        <v>1</v>
      </c>
      <c r="V93" s="5">
        <v>45</v>
      </c>
      <c r="W93" s="11"/>
      <c r="X93" s="11">
        <v>1</v>
      </c>
      <c r="Y93" s="11">
        <v>2</v>
      </c>
      <c r="Z93" s="11"/>
      <c r="AA93" s="11">
        <v>3</v>
      </c>
    </row>
    <row r="94" spans="15:27" x14ac:dyDescent="0.3">
      <c r="O94" s="7" t="s">
        <v>105</v>
      </c>
      <c r="P94" s="11"/>
      <c r="Q94" s="11">
        <v>1</v>
      </c>
      <c r="R94" s="11"/>
      <c r="S94" s="11"/>
      <c r="T94" s="11">
        <v>1</v>
      </c>
      <c r="V94" s="7" t="s">
        <v>25</v>
      </c>
      <c r="W94" s="11"/>
      <c r="X94" s="11">
        <v>1</v>
      </c>
      <c r="Y94" s="11">
        <v>2</v>
      </c>
      <c r="Z94" s="11"/>
      <c r="AA94" s="11">
        <v>3</v>
      </c>
    </row>
    <row r="95" spans="15:27" x14ac:dyDescent="0.3">
      <c r="O95" s="5" t="s">
        <v>176</v>
      </c>
      <c r="P95" s="11">
        <v>40</v>
      </c>
      <c r="Q95" s="11">
        <v>70</v>
      </c>
      <c r="R95" s="11">
        <v>83</v>
      </c>
      <c r="S95" s="11">
        <v>116</v>
      </c>
      <c r="T95" s="11">
        <v>309</v>
      </c>
      <c r="V95" s="5">
        <v>46</v>
      </c>
      <c r="W95" s="11"/>
      <c r="X95" s="11">
        <v>1</v>
      </c>
      <c r="Y95" s="11"/>
      <c r="Z95" s="11"/>
      <c r="AA95" s="11">
        <v>1</v>
      </c>
    </row>
    <row r="96" spans="15:27" x14ac:dyDescent="0.3">
      <c r="V96" s="7" t="s">
        <v>464</v>
      </c>
      <c r="W96" s="11"/>
      <c r="X96" s="11">
        <v>1</v>
      </c>
      <c r="Y96" s="11"/>
      <c r="Z96" s="11"/>
      <c r="AA96" s="11">
        <v>1</v>
      </c>
    </row>
    <row r="97" spans="22:27" x14ac:dyDescent="0.3">
      <c r="V97" s="5">
        <v>47</v>
      </c>
      <c r="W97" s="11"/>
      <c r="X97" s="11">
        <v>1</v>
      </c>
      <c r="Y97" s="11"/>
      <c r="Z97" s="11"/>
      <c r="AA97" s="11">
        <v>1</v>
      </c>
    </row>
    <row r="98" spans="22:27" x14ac:dyDescent="0.3">
      <c r="V98" s="7" t="s">
        <v>11</v>
      </c>
      <c r="W98" s="11"/>
      <c r="X98" s="11">
        <v>1</v>
      </c>
      <c r="Y98" s="11"/>
      <c r="Z98" s="11"/>
      <c r="AA98" s="11">
        <v>1</v>
      </c>
    </row>
    <row r="99" spans="22:27" x14ac:dyDescent="0.3">
      <c r="V99" s="5">
        <v>48</v>
      </c>
      <c r="W99" s="11"/>
      <c r="X99" s="11">
        <v>2</v>
      </c>
      <c r="Y99" s="11"/>
      <c r="Z99" s="11"/>
      <c r="AA99" s="11">
        <v>2</v>
      </c>
    </row>
    <row r="100" spans="22:27" x14ac:dyDescent="0.3">
      <c r="V100" s="7" t="s">
        <v>264</v>
      </c>
      <c r="W100" s="11"/>
      <c r="X100" s="11">
        <v>2</v>
      </c>
      <c r="Y100" s="11"/>
      <c r="Z100" s="11"/>
      <c r="AA100" s="11">
        <v>2</v>
      </c>
    </row>
    <row r="101" spans="22:27" x14ac:dyDescent="0.3">
      <c r="V101" s="5">
        <v>49</v>
      </c>
      <c r="W101" s="11"/>
      <c r="X101" s="11">
        <v>1</v>
      </c>
      <c r="Y101" s="11"/>
      <c r="Z101" s="11"/>
      <c r="AA101" s="11">
        <v>1</v>
      </c>
    </row>
    <row r="102" spans="22:27" x14ac:dyDescent="0.3">
      <c r="V102" s="7" t="s">
        <v>467</v>
      </c>
      <c r="W102" s="11"/>
      <c r="X102" s="11">
        <v>1</v>
      </c>
      <c r="Y102" s="11"/>
      <c r="Z102" s="11"/>
      <c r="AA102" s="11">
        <v>1</v>
      </c>
    </row>
    <row r="103" spans="22:27" x14ac:dyDescent="0.3">
      <c r="V103" s="5">
        <v>50</v>
      </c>
      <c r="W103" s="11"/>
      <c r="X103" s="11">
        <v>1</v>
      </c>
      <c r="Y103" s="11"/>
      <c r="Z103" s="11"/>
      <c r="AA103" s="11">
        <v>1</v>
      </c>
    </row>
    <row r="104" spans="22:27" x14ac:dyDescent="0.3">
      <c r="V104" s="7" t="s">
        <v>471</v>
      </c>
      <c r="W104" s="11"/>
      <c r="X104" s="11">
        <v>1</v>
      </c>
      <c r="Y104" s="11"/>
      <c r="Z104" s="11"/>
      <c r="AA104" s="11">
        <v>1</v>
      </c>
    </row>
    <row r="105" spans="22:27" x14ac:dyDescent="0.3">
      <c r="V105" s="5">
        <v>51</v>
      </c>
      <c r="W105" s="11">
        <v>1</v>
      </c>
      <c r="X105" s="11">
        <v>2</v>
      </c>
      <c r="Y105" s="11">
        <v>1</v>
      </c>
      <c r="Z105" s="11"/>
      <c r="AA105" s="11">
        <v>4</v>
      </c>
    </row>
    <row r="106" spans="22:27" x14ac:dyDescent="0.3">
      <c r="V106" s="7" t="s">
        <v>88</v>
      </c>
      <c r="W106" s="11">
        <v>1</v>
      </c>
      <c r="X106" s="11">
        <v>2</v>
      </c>
      <c r="Y106" s="11">
        <v>1</v>
      </c>
      <c r="Z106" s="11"/>
      <c r="AA106" s="11">
        <v>4</v>
      </c>
    </row>
    <row r="107" spans="22:27" x14ac:dyDescent="0.3">
      <c r="V107" s="5">
        <v>52</v>
      </c>
      <c r="W107" s="11">
        <v>1</v>
      </c>
      <c r="X107" s="11">
        <v>1</v>
      </c>
      <c r="Y107" s="11">
        <v>1</v>
      </c>
      <c r="Z107" s="11"/>
      <c r="AA107" s="11">
        <v>3</v>
      </c>
    </row>
    <row r="108" spans="22:27" x14ac:dyDescent="0.3">
      <c r="V108" s="7" t="s">
        <v>73</v>
      </c>
      <c r="W108" s="11">
        <v>1</v>
      </c>
      <c r="X108" s="11">
        <v>1</v>
      </c>
      <c r="Y108" s="11">
        <v>1</v>
      </c>
      <c r="Z108" s="11"/>
      <c r="AA108" s="11">
        <v>3</v>
      </c>
    </row>
    <row r="109" spans="22:27" x14ac:dyDescent="0.3">
      <c r="V109" s="5">
        <v>53</v>
      </c>
      <c r="W109" s="11"/>
      <c r="X109" s="11">
        <v>2</v>
      </c>
      <c r="Y109" s="11"/>
      <c r="Z109" s="11"/>
      <c r="AA109" s="11">
        <v>2</v>
      </c>
    </row>
    <row r="110" spans="22:27" x14ac:dyDescent="0.3">
      <c r="V110" s="7" t="s">
        <v>461</v>
      </c>
      <c r="W110" s="11"/>
      <c r="X110" s="11">
        <v>2</v>
      </c>
      <c r="Y110" s="11"/>
      <c r="Z110" s="11"/>
      <c r="AA110" s="11">
        <v>2</v>
      </c>
    </row>
    <row r="111" spans="22:27" x14ac:dyDescent="0.3">
      <c r="V111" s="5">
        <v>54</v>
      </c>
      <c r="W111" s="11">
        <v>1</v>
      </c>
      <c r="X111" s="11"/>
      <c r="Y111" s="11">
        <v>1</v>
      </c>
      <c r="Z111" s="11"/>
      <c r="AA111" s="11">
        <v>2</v>
      </c>
    </row>
    <row r="112" spans="22:27" x14ac:dyDescent="0.3">
      <c r="V112" s="7" t="s">
        <v>455</v>
      </c>
      <c r="W112" s="11">
        <v>1</v>
      </c>
      <c r="X112" s="11"/>
      <c r="Y112" s="11">
        <v>1</v>
      </c>
      <c r="Z112" s="11"/>
      <c r="AA112" s="11">
        <v>2</v>
      </c>
    </row>
    <row r="113" spans="22:27" x14ac:dyDescent="0.3">
      <c r="V113" s="5">
        <v>55</v>
      </c>
      <c r="W113" s="11"/>
      <c r="X113" s="11">
        <v>1</v>
      </c>
      <c r="Y113" s="11"/>
      <c r="Z113" s="11"/>
      <c r="AA113" s="11">
        <v>1</v>
      </c>
    </row>
    <row r="114" spans="22:27" x14ac:dyDescent="0.3">
      <c r="V114" s="7" t="s">
        <v>60</v>
      </c>
      <c r="W114" s="11"/>
      <c r="X114" s="11">
        <v>1</v>
      </c>
      <c r="Y114" s="11"/>
      <c r="Z114" s="11"/>
      <c r="AA114" s="11">
        <v>1</v>
      </c>
    </row>
    <row r="115" spans="22:27" x14ac:dyDescent="0.3">
      <c r="V115" s="5">
        <v>56</v>
      </c>
      <c r="W115" s="11">
        <v>1</v>
      </c>
      <c r="X115" s="11">
        <v>4</v>
      </c>
      <c r="Y115" s="11">
        <v>1</v>
      </c>
      <c r="Z115" s="11"/>
      <c r="AA115" s="11">
        <v>6</v>
      </c>
    </row>
    <row r="116" spans="22:27" x14ac:dyDescent="0.3">
      <c r="V116" s="7" t="s">
        <v>55</v>
      </c>
      <c r="W116" s="11">
        <v>1</v>
      </c>
      <c r="X116" s="11">
        <v>4</v>
      </c>
      <c r="Y116" s="11">
        <v>1</v>
      </c>
      <c r="Z116" s="11"/>
      <c r="AA116" s="11">
        <v>6</v>
      </c>
    </row>
    <row r="117" spans="22:27" x14ac:dyDescent="0.3">
      <c r="V117" s="5">
        <v>57</v>
      </c>
      <c r="W117" s="11"/>
      <c r="X117" s="11">
        <v>1</v>
      </c>
      <c r="Y117" s="11"/>
      <c r="Z117" s="11"/>
      <c r="AA117" s="11">
        <v>1</v>
      </c>
    </row>
    <row r="118" spans="22:27" x14ac:dyDescent="0.3">
      <c r="V118" s="7" t="s">
        <v>451</v>
      </c>
      <c r="W118" s="11"/>
      <c r="X118" s="11">
        <v>1</v>
      </c>
      <c r="Y118" s="11"/>
      <c r="Z118" s="11"/>
      <c r="AA118" s="11">
        <v>1</v>
      </c>
    </row>
    <row r="119" spans="22:27" x14ac:dyDescent="0.3">
      <c r="V119" s="5">
        <v>58</v>
      </c>
      <c r="W119" s="11"/>
      <c r="X119" s="11">
        <v>1</v>
      </c>
      <c r="Y119" s="11"/>
      <c r="Z119" s="11"/>
      <c r="AA119" s="11">
        <v>1</v>
      </c>
    </row>
    <row r="120" spans="22:27" x14ac:dyDescent="0.3">
      <c r="V120" s="7" t="s">
        <v>105</v>
      </c>
      <c r="W120" s="11"/>
      <c r="X120" s="11">
        <v>1</v>
      </c>
      <c r="Y120" s="11"/>
      <c r="Z120" s="11"/>
      <c r="AA120" s="11">
        <v>1</v>
      </c>
    </row>
    <row r="121" spans="22:27" x14ac:dyDescent="0.3">
      <c r="V121" s="5">
        <v>59</v>
      </c>
      <c r="W121" s="11"/>
      <c r="X121" s="11">
        <v>1</v>
      </c>
      <c r="Y121" s="11"/>
      <c r="Z121" s="11"/>
      <c r="AA121" s="11">
        <v>1</v>
      </c>
    </row>
    <row r="122" spans="22:27" x14ac:dyDescent="0.3">
      <c r="V122" s="7" t="s">
        <v>456</v>
      </c>
      <c r="W122" s="11"/>
      <c r="X122" s="11">
        <v>1</v>
      </c>
      <c r="Y122" s="11"/>
      <c r="Z122" s="11"/>
      <c r="AA122" s="11">
        <v>1</v>
      </c>
    </row>
    <row r="123" spans="22:27" x14ac:dyDescent="0.3">
      <c r="V123" s="5">
        <v>60</v>
      </c>
      <c r="W123" s="11"/>
      <c r="X123" s="11">
        <v>2</v>
      </c>
      <c r="Y123" s="11"/>
      <c r="Z123" s="11"/>
      <c r="AA123" s="11">
        <v>2</v>
      </c>
    </row>
    <row r="124" spans="22:27" x14ac:dyDescent="0.3">
      <c r="V124" s="7" t="s">
        <v>85</v>
      </c>
      <c r="W124" s="11"/>
      <c r="X124" s="11">
        <v>2</v>
      </c>
      <c r="Y124" s="11"/>
      <c r="Z124" s="11"/>
      <c r="AA124" s="11">
        <v>2</v>
      </c>
    </row>
    <row r="125" spans="22:27" x14ac:dyDescent="0.3">
      <c r="V125" s="5">
        <v>61</v>
      </c>
      <c r="W125" s="11">
        <v>2</v>
      </c>
      <c r="X125" s="11">
        <v>3</v>
      </c>
      <c r="Y125" s="11"/>
      <c r="Z125" s="11"/>
      <c r="AA125" s="11">
        <v>5</v>
      </c>
    </row>
    <row r="126" spans="22:27" x14ac:dyDescent="0.3">
      <c r="V126" s="7" t="s">
        <v>81</v>
      </c>
      <c r="W126" s="11">
        <v>2</v>
      </c>
      <c r="X126" s="11">
        <v>3</v>
      </c>
      <c r="Y126" s="11"/>
      <c r="Z126" s="11"/>
      <c r="AA126" s="11">
        <v>5</v>
      </c>
    </row>
    <row r="127" spans="22:27" x14ac:dyDescent="0.3">
      <c r="V127" s="5">
        <v>62</v>
      </c>
      <c r="W127" s="11">
        <v>1</v>
      </c>
      <c r="X127" s="11">
        <v>1</v>
      </c>
      <c r="Y127" s="11"/>
      <c r="Z127" s="11"/>
      <c r="AA127" s="11">
        <v>2</v>
      </c>
    </row>
    <row r="128" spans="22:27" x14ac:dyDescent="0.3">
      <c r="V128" s="7" t="s">
        <v>240</v>
      </c>
      <c r="W128" s="11">
        <v>1</v>
      </c>
      <c r="X128" s="11">
        <v>1</v>
      </c>
      <c r="Y128" s="11"/>
      <c r="Z128" s="11"/>
      <c r="AA128" s="11">
        <v>2</v>
      </c>
    </row>
    <row r="129" spans="22:27" x14ac:dyDescent="0.3">
      <c r="V129" s="5">
        <v>63</v>
      </c>
      <c r="W129" s="11"/>
      <c r="X129" s="11">
        <v>1</v>
      </c>
      <c r="Y129" s="11"/>
      <c r="Z129" s="11"/>
      <c r="AA129" s="11">
        <v>1</v>
      </c>
    </row>
    <row r="130" spans="22:27" x14ac:dyDescent="0.3">
      <c r="V130" s="7" t="s">
        <v>242</v>
      </c>
      <c r="W130" s="11"/>
      <c r="X130" s="11">
        <v>1</v>
      </c>
      <c r="Y130" s="11"/>
      <c r="Z130" s="11"/>
      <c r="AA130" s="11">
        <v>1</v>
      </c>
    </row>
    <row r="131" spans="22:27" x14ac:dyDescent="0.3">
      <c r="V131" s="5">
        <v>64</v>
      </c>
      <c r="W131" s="11">
        <v>1</v>
      </c>
      <c r="X131" s="11">
        <v>1</v>
      </c>
      <c r="Y131" s="11"/>
      <c r="Z131" s="11"/>
      <c r="AA131" s="11">
        <v>2</v>
      </c>
    </row>
    <row r="132" spans="22:27" x14ac:dyDescent="0.3">
      <c r="V132" s="7" t="s">
        <v>92</v>
      </c>
      <c r="W132" s="11">
        <v>1</v>
      </c>
      <c r="X132" s="11">
        <v>1</v>
      </c>
      <c r="Y132" s="11"/>
      <c r="Z132" s="11"/>
      <c r="AA132" s="11">
        <v>2</v>
      </c>
    </row>
    <row r="133" spans="22:27" x14ac:dyDescent="0.3">
      <c r="V133" s="5">
        <v>65</v>
      </c>
      <c r="W133" s="11">
        <v>1</v>
      </c>
      <c r="X133" s="11">
        <v>1</v>
      </c>
      <c r="Y133" s="11"/>
      <c r="Z133" s="11"/>
      <c r="AA133" s="11">
        <v>2</v>
      </c>
    </row>
    <row r="134" spans="22:27" x14ac:dyDescent="0.3">
      <c r="V134" s="7" t="s">
        <v>108</v>
      </c>
      <c r="W134" s="11">
        <v>1</v>
      </c>
      <c r="X134" s="11">
        <v>1</v>
      </c>
      <c r="Y134" s="11"/>
      <c r="Z134" s="11"/>
      <c r="AA134" s="11">
        <v>2</v>
      </c>
    </row>
    <row r="135" spans="22:27" x14ac:dyDescent="0.3">
      <c r="V135" s="5">
        <v>66</v>
      </c>
      <c r="W135" s="11">
        <v>1</v>
      </c>
      <c r="X135" s="11"/>
      <c r="Y135" s="11"/>
      <c r="Z135" s="11"/>
      <c r="AA135" s="11">
        <v>1</v>
      </c>
    </row>
    <row r="136" spans="22:27" x14ac:dyDescent="0.3">
      <c r="V136" s="7" t="s">
        <v>112</v>
      </c>
      <c r="W136" s="11">
        <v>1</v>
      </c>
      <c r="X136" s="11"/>
      <c r="Y136" s="11"/>
      <c r="Z136" s="11"/>
      <c r="AA136" s="11">
        <v>1</v>
      </c>
    </row>
    <row r="137" spans="22:27" x14ac:dyDescent="0.3">
      <c r="V137" s="5">
        <v>67</v>
      </c>
      <c r="W137" s="11">
        <v>1</v>
      </c>
      <c r="X137" s="11"/>
      <c r="Y137" s="11"/>
      <c r="Z137" s="11"/>
      <c r="AA137" s="11">
        <v>1</v>
      </c>
    </row>
    <row r="138" spans="22:27" x14ac:dyDescent="0.3">
      <c r="V138" s="7" t="s">
        <v>99</v>
      </c>
      <c r="W138" s="11">
        <v>1</v>
      </c>
      <c r="X138" s="11"/>
      <c r="Y138" s="11"/>
      <c r="Z138" s="11"/>
      <c r="AA138" s="11">
        <v>1</v>
      </c>
    </row>
    <row r="139" spans="22:27" x14ac:dyDescent="0.3">
      <c r="V139" s="5">
        <v>68</v>
      </c>
      <c r="W139" s="11">
        <v>2</v>
      </c>
      <c r="X139" s="11"/>
      <c r="Y139" s="11"/>
      <c r="Z139" s="11"/>
      <c r="AA139" s="11">
        <v>2</v>
      </c>
    </row>
    <row r="140" spans="22:27" x14ac:dyDescent="0.3">
      <c r="V140" s="7" t="s">
        <v>237</v>
      </c>
      <c r="W140" s="11">
        <v>2</v>
      </c>
      <c r="X140" s="11"/>
      <c r="Y140" s="11"/>
      <c r="Z140" s="11"/>
      <c r="AA140" s="11">
        <v>2</v>
      </c>
    </row>
    <row r="141" spans="22:27" x14ac:dyDescent="0.3">
      <c r="V141" s="5">
        <v>69</v>
      </c>
      <c r="W141" s="11">
        <v>2</v>
      </c>
      <c r="X141" s="11"/>
      <c r="Y141" s="11"/>
      <c r="Z141" s="11"/>
      <c r="AA141" s="11">
        <v>2</v>
      </c>
    </row>
    <row r="142" spans="22:27" x14ac:dyDescent="0.3">
      <c r="V142" s="7" t="s">
        <v>370</v>
      </c>
      <c r="W142" s="11">
        <v>2</v>
      </c>
      <c r="X142" s="11"/>
      <c r="Y142" s="11"/>
      <c r="Z142" s="11"/>
      <c r="AA142" s="11">
        <v>2</v>
      </c>
    </row>
    <row r="143" spans="22:27" x14ac:dyDescent="0.3">
      <c r="V143" s="5">
        <v>70</v>
      </c>
      <c r="W143" s="11">
        <v>9</v>
      </c>
      <c r="X143" s="11"/>
      <c r="Y143" s="11"/>
      <c r="Z143" s="11"/>
      <c r="AA143" s="11">
        <v>9</v>
      </c>
    </row>
    <row r="144" spans="22:27" x14ac:dyDescent="0.3">
      <c r="V144" s="7" t="s">
        <v>248</v>
      </c>
      <c r="W144" s="11">
        <v>9</v>
      </c>
      <c r="X144" s="11"/>
      <c r="Y144" s="11"/>
      <c r="Z144" s="11"/>
      <c r="AA144" s="11">
        <v>9</v>
      </c>
    </row>
    <row r="145" spans="22:27" x14ac:dyDescent="0.3">
      <c r="V145" s="5">
        <v>71</v>
      </c>
      <c r="W145" s="11">
        <v>1</v>
      </c>
      <c r="X145" s="11"/>
      <c r="Y145" s="11"/>
      <c r="Z145" s="11"/>
      <c r="AA145" s="11">
        <v>1</v>
      </c>
    </row>
    <row r="146" spans="22:27" x14ac:dyDescent="0.3">
      <c r="V146" s="7" t="s">
        <v>280</v>
      </c>
      <c r="W146" s="11">
        <v>1</v>
      </c>
      <c r="X146" s="11"/>
      <c r="Y146" s="11"/>
      <c r="Z146" s="11"/>
      <c r="AA146" s="11">
        <v>1</v>
      </c>
    </row>
    <row r="147" spans="22:27" x14ac:dyDescent="0.3">
      <c r="V147" s="5">
        <v>72</v>
      </c>
      <c r="W147" s="11">
        <v>1</v>
      </c>
      <c r="X147" s="11"/>
      <c r="Y147" s="11"/>
      <c r="Z147" s="11"/>
      <c r="AA147" s="11">
        <v>1</v>
      </c>
    </row>
    <row r="148" spans="22:27" x14ac:dyDescent="0.3">
      <c r="V148" s="7" t="s">
        <v>275</v>
      </c>
      <c r="W148" s="11">
        <v>1</v>
      </c>
      <c r="X148" s="11"/>
      <c r="Y148" s="11"/>
      <c r="Z148" s="11"/>
      <c r="AA148" s="11">
        <v>1</v>
      </c>
    </row>
    <row r="149" spans="22:27" x14ac:dyDescent="0.3">
      <c r="V149" s="5">
        <v>73</v>
      </c>
      <c r="W149" s="11">
        <v>4</v>
      </c>
      <c r="X149" s="11"/>
      <c r="Y149" s="11"/>
      <c r="Z149" s="11"/>
      <c r="AA149" s="11">
        <v>4</v>
      </c>
    </row>
    <row r="150" spans="22:27" x14ac:dyDescent="0.3">
      <c r="V150" s="7" t="s">
        <v>277</v>
      </c>
      <c r="W150" s="11">
        <v>4</v>
      </c>
      <c r="X150" s="11"/>
      <c r="Y150" s="11"/>
      <c r="Z150" s="11"/>
      <c r="AA150" s="11">
        <v>4</v>
      </c>
    </row>
    <row r="151" spans="22:27" x14ac:dyDescent="0.3">
      <c r="V151" s="5">
        <v>74</v>
      </c>
      <c r="W151" s="11">
        <v>1</v>
      </c>
      <c r="X151" s="11"/>
      <c r="Y151" s="11"/>
      <c r="Z151" s="11"/>
      <c r="AA151" s="11">
        <v>1</v>
      </c>
    </row>
    <row r="152" spans="22:27" x14ac:dyDescent="0.3">
      <c r="V152" s="7" t="s">
        <v>245</v>
      </c>
      <c r="W152" s="11">
        <v>1</v>
      </c>
      <c r="X152" s="11"/>
      <c r="Y152" s="11"/>
      <c r="Z152" s="11"/>
      <c r="AA152" s="11">
        <v>1</v>
      </c>
    </row>
    <row r="153" spans="22:27" x14ac:dyDescent="0.3">
      <c r="V153" s="5">
        <v>75</v>
      </c>
      <c r="W153" s="11">
        <v>1</v>
      </c>
      <c r="X153" s="11"/>
      <c r="Y153" s="11"/>
      <c r="Z153" s="11"/>
      <c r="AA153" s="11">
        <v>1</v>
      </c>
    </row>
    <row r="154" spans="22:27" x14ac:dyDescent="0.3">
      <c r="V154" s="7" t="s">
        <v>246</v>
      </c>
      <c r="W154" s="11">
        <v>1</v>
      </c>
      <c r="X154" s="11"/>
      <c r="Y154" s="11"/>
      <c r="Z154" s="11"/>
      <c r="AA154" s="11">
        <v>1</v>
      </c>
    </row>
    <row r="155" spans="22:27" x14ac:dyDescent="0.3">
      <c r="V155" s="5" t="s">
        <v>176</v>
      </c>
      <c r="W155" s="11">
        <v>40</v>
      </c>
      <c r="X155" s="11">
        <v>70</v>
      </c>
      <c r="Y155" s="11">
        <v>83</v>
      </c>
      <c r="Z155" s="11">
        <v>116</v>
      </c>
      <c r="AA155" s="11">
        <v>309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706-7FAA-4438-9969-D741DB44834F}">
  <sheetPr filterMode="1"/>
  <dimension ref="A1:R310"/>
  <sheetViews>
    <sheetView tabSelected="1" topLeftCell="C1" workbookViewId="0">
      <selection activeCell="G3" sqref="G3:G305"/>
    </sheetView>
  </sheetViews>
  <sheetFormatPr defaultRowHeight="14.4" x14ac:dyDescent="0.3"/>
  <cols>
    <col min="1" max="1" width="20.44140625" bestFit="1" customWidth="1"/>
    <col min="2" max="3" width="10.5546875" bestFit="1" customWidth="1"/>
    <col min="5" max="5" width="25.77734375" bestFit="1" customWidth="1"/>
    <col min="11" max="11" width="12.44140625" bestFit="1" customWidth="1"/>
    <col min="12" max="12" width="23" bestFit="1" customWidth="1"/>
    <col min="13" max="13" width="12.33203125" bestFit="1" customWidth="1"/>
    <col min="14" max="14" width="17.77734375" bestFit="1" customWidth="1"/>
    <col min="15" max="15" width="18" bestFit="1" customWidth="1"/>
    <col min="16" max="16" width="11.5546875" bestFit="1" customWidth="1"/>
  </cols>
  <sheetData>
    <row r="1" spans="1:18" x14ac:dyDescent="0.3">
      <c r="A1" t="s">
        <v>473</v>
      </c>
      <c r="B1" t="s">
        <v>474</v>
      </c>
      <c r="C1" t="s">
        <v>475</v>
      </c>
      <c r="D1" t="s">
        <v>476</v>
      </c>
      <c r="E1" t="s">
        <v>477</v>
      </c>
      <c r="F1" t="s">
        <v>478</v>
      </c>
      <c r="G1" t="s">
        <v>479</v>
      </c>
      <c r="H1" t="s">
        <v>480</v>
      </c>
      <c r="I1" t="s">
        <v>481</v>
      </c>
      <c r="J1" t="s">
        <v>482</v>
      </c>
      <c r="K1" t="s">
        <v>483</v>
      </c>
      <c r="L1" t="s">
        <v>484</v>
      </c>
      <c r="M1" t="s">
        <v>485</v>
      </c>
      <c r="N1" t="s">
        <v>486</v>
      </c>
      <c r="O1" t="s">
        <v>487</v>
      </c>
      <c r="P1" t="s">
        <v>488</v>
      </c>
      <c r="Q1" t="s">
        <v>225</v>
      </c>
      <c r="R1" t="s">
        <v>495</v>
      </c>
    </row>
    <row r="2" spans="1:18" x14ac:dyDescent="0.3">
      <c r="A2" t="s">
        <v>304</v>
      </c>
      <c r="B2" s="9">
        <v>30613</v>
      </c>
      <c r="C2" s="9">
        <v>30806</v>
      </c>
      <c r="D2">
        <v>167</v>
      </c>
      <c r="E2" t="s">
        <v>305</v>
      </c>
      <c r="F2">
        <v>46.84</v>
      </c>
      <c r="G2" t="s">
        <v>500</v>
      </c>
      <c r="H2">
        <f t="shared" ref="H2:H65" si="0">D2*50</f>
        <v>8350</v>
      </c>
      <c r="I2" s="6">
        <f t="shared" ref="I2:I65" si="1">H2/60</f>
        <v>139.16666666666666</v>
      </c>
      <c r="J2">
        <f t="shared" ref="J2:J65" si="2">_xlfn.RANK.EQ(I2,I:I)</f>
        <v>155</v>
      </c>
      <c r="K2">
        <f t="shared" ref="K2:K65" si="3">_xlfn.RANK.EQ(F2,F:F)</f>
        <v>70</v>
      </c>
      <c r="L2" s="10">
        <f t="shared" ref="L2:L65" si="4">SUMIFS(F:F,E:E,E2)/COUNTIFS(E:E,E2)</f>
        <v>50.644166666666678</v>
      </c>
      <c r="M2" s="11">
        <v>1</v>
      </c>
      <c r="N2">
        <f t="shared" ref="N2:N65" si="5">LEN(A2)-LEN(SUBSTITUTE(A2," ",""))+1</f>
        <v>1</v>
      </c>
      <c r="O2">
        <f>VLOOKUP(E2,Planilha4!A:E,5,FALSE)</f>
        <v>7</v>
      </c>
      <c r="P2" t="str">
        <f>IF(F2&gt;40,"&gt;40",
IF(F2&gt;30,"&lt;40 &gt;30",
IF(F2&gt;20,"&lt;30 &gt;20",
"&lt;20")))</f>
        <v>&gt;40</v>
      </c>
      <c r="Q2">
        <f>YEAR(C2)</f>
        <v>1984</v>
      </c>
      <c r="R2" t="str">
        <f>VLOOKUP(P2,Planilha7!A:B,2,FALSE)</f>
        <v>01 - &gt;40</v>
      </c>
    </row>
    <row r="3" spans="1:18" x14ac:dyDescent="0.3">
      <c r="A3" t="s">
        <v>318</v>
      </c>
      <c r="B3" s="9">
        <v>33175</v>
      </c>
      <c r="C3" s="9">
        <v>33375</v>
      </c>
      <c r="D3">
        <v>173</v>
      </c>
      <c r="E3" t="s">
        <v>305</v>
      </c>
      <c r="F3">
        <v>50.34</v>
      </c>
      <c r="G3" t="s">
        <v>500</v>
      </c>
      <c r="H3">
        <f t="shared" si="0"/>
        <v>8650</v>
      </c>
      <c r="I3" s="6">
        <f t="shared" si="1"/>
        <v>144.16666666666666</v>
      </c>
      <c r="J3">
        <f t="shared" si="2"/>
        <v>135</v>
      </c>
      <c r="K3">
        <f t="shared" si="3"/>
        <v>45</v>
      </c>
      <c r="L3" s="10">
        <f t="shared" si="4"/>
        <v>50.644166666666678</v>
      </c>
      <c r="M3" s="11">
        <v>1</v>
      </c>
      <c r="N3">
        <f t="shared" si="5"/>
        <v>4</v>
      </c>
      <c r="O3">
        <f>VLOOKUP(E3,Planilha4!A:E,5,FALSE)</f>
        <v>7</v>
      </c>
      <c r="P3" t="str">
        <f t="shared" ref="P3:P66" si="6">IF(F3&gt;40,"&gt;40",
IF(F3&gt;30,"&lt;40 &gt;30",
IF(F3&gt;20,"&lt;30 &gt;20",
"&lt;20")))</f>
        <v>&gt;40</v>
      </c>
      <c r="Q3">
        <f t="shared" ref="Q3:Q66" si="7">YEAR(C3)</f>
        <v>1991</v>
      </c>
      <c r="R3" t="str">
        <f>VLOOKUP(P3,Planilha7!A:B,2,FALSE)</f>
        <v>01 - &gt;40</v>
      </c>
    </row>
    <row r="4" spans="1:18" hidden="1" x14ac:dyDescent="0.3">
      <c r="A4" t="s">
        <v>160</v>
      </c>
      <c r="B4" s="9">
        <v>27792</v>
      </c>
      <c r="C4" s="9">
        <v>27995</v>
      </c>
      <c r="D4">
        <v>174</v>
      </c>
      <c r="E4" t="s">
        <v>305</v>
      </c>
      <c r="F4">
        <v>55.22</v>
      </c>
      <c r="G4" t="s">
        <v>497</v>
      </c>
      <c r="H4">
        <f t="shared" si="0"/>
        <v>8700</v>
      </c>
      <c r="I4" s="6">
        <f t="shared" si="1"/>
        <v>145</v>
      </c>
      <c r="J4">
        <f t="shared" si="2"/>
        <v>130</v>
      </c>
      <c r="K4">
        <f t="shared" si="3"/>
        <v>21</v>
      </c>
      <c r="L4" s="10">
        <f t="shared" si="4"/>
        <v>50.644166666666678</v>
      </c>
      <c r="M4" s="11">
        <v>1</v>
      </c>
      <c r="N4">
        <f t="shared" si="5"/>
        <v>2</v>
      </c>
      <c r="O4">
        <f>VLOOKUP(E4,Planilha4!A:E,5,FALSE)</f>
        <v>7</v>
      </c>
      <c r="P4" t="str">
        <f t="shared" si="6"/>
        <v>&gt;40</v>
      </c>
      <c r="Q4">
        <f t="shared" si="7"/>
        <v>1976</v>
      </c>
      <c r="R4" t="str">
        <f>VLOOKUP(P4,Planilha7!A:B,2,FALSE)</f>
        <v>01 - &gt;40</v>
      </c>
    </row>
    <row r="5" spans="1:18" hidden="1" x14ac:dyDescent="0.3">
      <c r="A5" t="s">
        <v>385</v>
      </c>
      <c r="B5" s="9">
        <v>28185</v>
      </c>
      <c r="C5" s="9">
        <v>28380</v>
      </c>
      <c r="D5">
        <v>168</v>
      </c>
      <c r="E5" t="s">
        <v>305</v>
      </c>
      <c r="F5">
        <v>58.68</v>
      </c>
      <c r="G5" t="s">
        <v>497</v>
      </c>
      <c r="H5">
        <f t="shared" si="0"/>
        <v>8400</v>
      </c>
      <c r="I5" s="6">
        <f t="shared" si="1"/>
        <v>140</v>
      </c>
      <c r="J5">
        <f t="shared" si="2"/>
        <v>153</v>
      </c>
      <c r="K5">
        <f t="shared" si="3"/>
        <v>10</v>
      </c>
      <c r="L5" s="10">
        <f t="shared" si="4"/>
        <v>50.644166666666678</v>
      </c>
      <c r="M5" s="11">
        <v>1</v>
      </c>
      <c r="N5">
        <f t="shared" si="5"/>
        <v>1</v>
      </c>
      <c r="O5">
        <f>VLOOKUP(E5,Planilha4!A:E,5,FALSE)</f>
        <v>7</v>
      </c>
      <c r="P5" t="str">
        <f t="shared" si="6"/>
        <v>&gt;40</v>
      </c>
      <c r="Q5">
        <f t="shared" si="7"/>
        <v>1977</v>
      </c>
      <c r="R5" t="str">
        <f>VLOOKUP(P5,Planilha7!A:B,2,FALSE)</f>
        <v>01 - &gt;40</v>
      </c>
    </row>
    <row r="6" spans="1:18" hidden="1" x14ac:dyDescent="0.3">
      <c r="A6" t="s">
        <v>387</v>
      </c>
      <c r="B6" s="9">
        <v>28555</v>
      </c>
      <c r="C6" s="9">
        <v>28735</v>
      </c>
      <c r="D6">
        <v>156</v>
      </c>
      <c r="E6" t="s">
        <v>305</v>
      </c>
      <c r="F6">
        <v>52.5</v>
      </c>
      <c r="G6" t="s">
        <v>497</v>
      </c>
      <c r="H6">
        <f t="shared" si="0"/>
        <v>7800</v>
      </c>
      <c r="I6" s="6">
        <f t="shared" si="1"/>
        <v>130</v>
      </c>
      <c r="J6">
        <f t="shared" si="2"/>
        <v>194</v>
      </c>
      <c r="K6">
        <f t="shared" si="3"/>
        <v>31</v>
      </c>
      <c r="L6" s="10">
        <f t="shared" si="4"/>
        <v>50.644166666666678</v>
      </c>
      <c r="M6" s="11">
        <v>1</v>
      </c>
      <c r="N6">
        <f t="shared" si="5"/>
        <v>2</v>
      </c>
      <c r="O6">
        <f>VLOOKUP(E6,Planilha4!A:E,5,FALSE)</f>
        <v>7</v>
      </c>
      <c r="P6" t="str">
        <f t="shared" si="6"/>
        <v>&gt;40</v>
      </c>
      <c r="Q6">
        <f t="shared" si="7"/>
        <v>1978</v>
      </c>
      <c r="R6" t="str">
        <f>VLOOKUP(P6,Planilha7!A:B,2,FALSE)</f>
        <v>01 - &gt;40</v>
      </c>
    </row>
    <row r="7" spans="1:18" hidden="1" x14ac:dyDescent="0.3">
      <c r="A7" t="s">
        <v>390</v>
      </c>
      <c r="B7" s="9">
        <v>29073</v>
      </c>
      <c r="C7" s="9">
        <v>29280</v>
      </c>
      <c r="D7">
        <v>179</v>
      </c>
      <c r="E7" t="s">
        <v>305</v>
      </c>
      <c r="F7">
        <v>51.47</v>
      </c>
      <c r="G7" t="s">
        <v>497</v>
      </c>
      <c r="H7">
        <f t="shared" si="0"/>
        <v>8950</v>
      </c>
      <c r="I7" s="6">
        <f t="shared" si="1"/>
        <v>149.16666666666666</v>
      </c>
      <c r="J7">
        <f t="shared" si="2"/>
        <v>105</v>
      </c>
      <c r="K7">
        <f t="shared" si="3"/>
        <v>39</v>
      </c>
      <c r="L7" s="10">
        <f t="shared" si="4"/>
        <v>50.644166666666678</v>
      </c>
      <c r="M7" s="11">
        <v>1</v>
      </c>
      <c r="N7">
        <f t="shared" si="5"/>
        <v>2</v>
      </c>
      <c r="O7">
        <f>VLOOKUP(E7,Planilha4!A:E,5,FALSE)</f>
        <v>7</v>
      </c>
      <c r="P7" t="str">
        <f t="shared" si="6"/>
        <v>&gt;40</v>
      </c>
      <c r="Q7">
        <f t="shared" si="7"/>
        <v>1980</v>
      </c>
      <c r="R7" t="str">
        <f>VLOOKUP(P7,Planilha7!A:B,2,FALSE)</f>
        <v>01 - &gt;40</v>
      </c>
    </row>
    <row r="8" spans="1:18" hidden="1" x14ac:dyDescent="0.3">
      <c r="A8" t="s">
        <v>393</v>
      </c>
      <c r="B8" s="9">
        <v>29472</v>
      </c>
      <c r="C8" s="9">
        <v>29700</v>
      </c>
      <c r="D8">
        <v>191</v>
      </c>
      <c r="E8" t="s">
        <v>305</v>
      </c>
      <c r="F8">
        <v>46.55</v>
      </c>
      <c r="G8" t="s">
        <v>497</v>
      </c>
      <c r="H8">
        <f t="shared" si="0"/>
        <v>9550</v>
      </c>
      <c r="I8" s="6">
        <f t="shared" si="1"/>
        <v>159.16666666666666</v>
      </c>
      <c r="J8">
        <f t="shared" si="2"/>
        <v>73</v>
      </c>
      <c r="K8">
        <f t="shared" si="3"/>
        <v>73</v>
      </c>
      <c r="L8" s="10">
        <f t="shared" si="4"/>
        <v>50.644166666666678</v>
      </c>
      <c r="M8" s="11">
        <v>1</v>
      </c>
      <c r="N8">
        <f t="shared" si="5"/>
        <v>3</v>
      </c>
      <c r="O8">
        <f>VLOOKUP(E8,Planilha4!A:E,5,FALSE)</f>
        <v>7</v>
      </c>
      <c r="P8" t="str">
        <f t="shared" si="6"/>
        <v>&gt;40</v>
      </c>
      <c r="Q8">
        <f t="shared" si="7"/>
        <v>1981</v>
      </c>
      <c r="R8" t="str">
        <f>VLOOKUP(P8,Planilha7!A:B,2,FALSE)</f>
        <v>01 - &gt;40</v>
      </c>
    </row>
    <row r="9" spans="1:18" hidden="1" x14ac:dyDescent="0.3">
      <c r="A9" t="s">
        <v>397</v>
      </c>
      <c r="B9" s="9">
        <v>30081</v>
      </c>
      <c r="C9" s="9">
        <v>30281</v>
      </c>
      <c r="D9">
        <v>173</v>
      </c>
      <c r="E9" t="s">
        <v>305</v>
      </c>
      <c r="F9">
        <v>40.61</v>
      </c>
      <c r="G9" t="s">
        <v>497</v>
      </c>
      <c r="H9">
        <f t="shared" si="0"/>
        <v>8650</v>
      </c>
      <c r="I9" s="6">
        <f t="shared" si="1"/>
        <v>144.16666666666666</v>
      </c>
      <c r="J9">
        <f t="shared" si="2"/>
        <v>135</v>
      </c>
      <c r="K9">
        <f t="shared" si="3"/>
        <v>113</v>
      </c>
      <c r="L9" s="10">
        <f t="shared" si="4"/>
        <v>50.644166666666678</v>
      </c>
      <c r="M9" s="11">
        <v>1</v>
      </c>
      <c r="N9">
        <f t="shared" si="5"/>
        <v>3</v>
      </c>
      <c r="O9">
        <f>VLOOKUP(E9,Planilha4!A:E,5,FALSE)</f>
        <v>7</v>
      </c>
      <c r="P9" t="str">
        <f t="shared" si="6"/>
        <v>&gt;40</v>
      </c>
      <c r="Q9">
        <f t="shared" si="7"/>
        <v>1982</v>
      </c>
      <c r="R9" t="str">
        <f>VLOOKUP(P9,Planilha7!A:B,2,FALSE)</f>
        <v>01 - &gt;40</v>
      </c>
    </row>
    <row r="10" spans="1:18" hidden="1" x14ac:dyDescent="0.3">
      <c r="A10" t="s">
        <v>404</v>
      </c>
      <c r="B10" s="9">
        <v>31264</v>
      </c>
      <c r="C10" s="9">
        <v>31478</v>
      </c>
      <c r="D10">
        <v>185</v>
      </c>
      <c r="E10" t="s">
        <v>305</v>
      </c>
      <c r="F10">
        <v>51.8</v>
      </c>
      <c r="G10" t="s">
        <v>497</v>
      </c>
      <c r="H10">
        <f t="shared" si="0"/>
        <v>9250</v>
      </c>
      <c r="I10" s="6">
        <f t="shared" si="1"/>
        <v>154.16666666666666</v>
      </c>
      <c r="J10">
        <f t="shared" si="2"/>
        <v>79</v>
      </c>
      <c r="K10">
        <f t="shared" si="3"/>
        <v>38</v>
      </c>
      <c r="L10" s="10">
        <f t="shared" si="4"/>
        <v>50.644166666666678</v>
      </c>
      <c r="M10" s="11">
        <v>1</v>
      </c>
      <c r="N10">
        <f t="shared" si="5"/>
        <v>3</v>
      </c>
      <c r="O10">
        <f>VLOOKUP(E10,Planilha4!A:E,5,FALSE)</f>
        <v>7</v>
      </c>
      <c r="P10" t="str">
        <f t="shared" si="6"/>
        <v>&gt;40</v>
      </c>
      <c r="Q10">
        <f t="shared" si="7"/>
        <v>1986</v>
      </c>
      <c r="R10" t="str">
        <f>VLOOKUP(P10,Planilha7!A:B,2,FALSE)</f>
        <v>01 - &gt;40</v>
      </c>
    </row>
    <row r="11" spans="1:18" hidden="1" x14ac:dyDescent="0.3">
      <c r="A11" t="s">
        <v>407</v>
      </c>
      <c r="B11" s="9">
        <v>31887</v>
      </c>
      <c r="C11" s="9">
        <v>32087</v>
      </c>
      <c r="D11">
        <v>173</v>
      </c>
      <c r="E11" t="s">
        <v>305</v>
      </c>
      <c r="F11">
        <v>57.54</v>
      </c>
      <c r="G11" t="s">
        <v>497</v>
      </c>
      <c r="H11">
        <f t="shared" si="0"/>
        <v>8650</v>
      </c>
      <c r="I11" s="6">
        <f t="shared" si="1"/>
        <v>144.16666666666666</v>
      </c>
      <c r="J11">
        <f t="shared" si="2"/>
        <v>135</v>
      </c>
      <c r="K11">
        <f t="shared" si="3"/>
        <v>12</v>
      </c>
      <c r="L11" s="10">
        <f t="shared" si="4"/>
        <v>50.644166666666678</v>
      </c>
      <c r="M11" s="11">
        <v>1</v>
      </c>
      <c r="N11">
        <f t="shared" si="5"/>
        <v>3</v>
      </c>
      <c r="O11">
        <f>VLOOKUP(E11,Planilha4!A:E,5,FALSE)</f>
        <v>7</v>
      </c>
      <c r="P11" t="str">
        <f t="shared" si="6"/>
        <v>&gt;40</v>
      </c>
      <c r="Q11">
        <f t="shared" si="7"/>
        <v>1987</v>
      </c>
      <c r="R11" t="str">
        <f>VLOOKUP(P11,Planilha7!A:B,2,FALSE)</f>
        <v>01 - &gt;40</v>
      </c>
    </row>
    <row r="12" spans="1:18" hidden="1" x14ac:dyDescent="0.3">
      <c r="A12" t="s">
        <v>410</v>
      </c>
      <c r="B12" s="9">
        <v>32552</v>
      </c>
      <c r="C12" s="9">
        <v>32766</v>
      </c>
      <c r="D12">
        <v>185</v>
      </c>
      <c r="E12" t="s">
        <v>305</v>
      </c>
      <c r="F12">
        <v>52.31</v>
      </c>
      <c r="G12" t="s">
        <v>497</v>
      </c>
      <c r="H12">
        <f t="shared" si="0"/>
        <v>9250</v>
      </c>
      <c r="I12" s="6">
        <f t="shared" si="1"/>
        <v>154.16666666666666</v>
      </c>
      <c r="J12">
        <f t="shared" si="2"/>
        <v>79</v>
      </c>
      <c r="K12">
        <f t="shared" si="3"/>
        <v>32</v>
      </c>
      <c r="L12" s="10">
        <f t="shared" si="4"/>
        <v>50.644166666666678</v>
      </c>
      <c r="M12" s="11">
        <v>1</v>
      </c>
      <c r="N12">
        <f t="shared" si="5"/>
        <v>4</v>
      </c>
      <c r="O12">
        <f>VLOOKUP(E12,Planilha4!A:E,5,FALSE)</f>
        <v>7</v>
      </c>
      <c r="P12" t="str">
        <f t="shared" si="6"/>
        <v>&gt;40</v>
      </c>
      <c r="Q12">
        <f t="shared" si="7"/>
        <v>1989</v>
      </c>
      <c r="R12" t="str">
        <f>VLOOKUP(P12,Planilha7!A:B,2,FALSE)</f>
        <v>01 - &gt;40</v>
      </c>
    </row>
    <row r="13" spans="1:18" hidden="1" x14ac:dyDescent="0.3">
      <c r="A13" t="s">
        <v>420</v>
      </c>
      <c r="B13" s="9">
        <v>34057</v>
      </c>
      <c r="C13" s="9">
        <v>34215</v>
      </c>
      <c r="D13">
        <v>137</v>
      </c>
      <c r="E13" t="s">
        <v>305</v>
      </c>
      <c r="F13">
        <v>43.87</v>
      </c>
      <c r="G13" t="s">
        <v>497</v>
      </c>
      <c r="H13">
        <f t="shared" si="0"/>
        <v>6850</v>
      </c>
      <c r="I13" s="6">
        <f t="shared" si="1"/>
        <v>114.16666666666667</v>
      </c>
      <c r="J13">
        <f t="shared" si="2"/>
        <v>240</v>
      </c>
      <c r="K13">
        <f t="shared" si="3"/>
        <v>93</v>
      </c>
      <c r="L13" s="10">
        <f t="shared" si="4"/>
        <v>50.644166666666678</v>
      </c>
      <c r="M13" s="11">
        <v>1</v>
      </c>
      <c r="N13">
        <f t="shared" si="5"/>
        <v>4</v>
      </c>
      <c r="O13">
        <f>VLOOKUP(E13,Planilha4!A:E,5,FALSE)</f>
        <v>7</v>
      </c>
      <c r="P13" t="str">
        <f t="shared" si="6"/>
        <v>&gt;40</v>
      </c>
      <c r="Q13">
        <f t="shared" si="7"/>
        <v>1993</v>
      </c>
      <c r="R13" t="str">
        <f>VLOOKUP(P13,Planilha7!A:B,2,FALSE)</f>
        <v>01 - &gt;40</v>
      </c>
    </row>
    <row r="14" spans="1:18" hidden="1" x14ac:dyDescent="0.3">
      <c r="A14" t="s">
        <v>391</v>
      </c>
      <c r="B14" s="9">
        <v>29283</v>
      </c>
      <c r="C14" s="9">
        <v>29469</v>
      </c>
      <c r="D14">
        <v>161</v>
      </c>
      <c r="E14" t="s">
        <v>392</v>
      </c>
      <c r="F14">
        <v>49</v>
      </c>
      <c r="G14" t="s">
        <v>497</v>
      </c>
      <c r="H14">
        <f t="shared" si="0"/>
        <v>8050</v>
      </c>
      <c r="I14" s="6">
        <f t="shared" si="1"/>
        <v>134.16666666666666</v>
      </c>
      <c r="J14">
        <f t="shared" si="2"/>
        <v>172</v>
      </c>
      <c r="K14">
        <f t="shared" si="3"/>
        <v>52</v>
      </c>
      <c r="L14" s="10">
        <f t="shared" si="4"/>
        <v>49</v>
      </c>
      <c r="M14" s="11">
        <v>2</v>
      </c>
      <c r="N14">
        <f t="shared" si="5"/>
        <v>2</v>
      </c>
      <c r="O14">
        <f>VLOOKUP(E14,Planilha4!A:E,5,FALSE)</f>
        <v>45</v>
      </c>
      <c r="P14" t="str">
        <f t="shared" si="6"/>
        <v>&gt;40</v>
      </c>
      <c r="Q14">
        <f t="shared" si="7"/>
        <v>1980</v>
      </c>
      <c r="R14" t="str">
        <f>VLOOKUP(P14,Planilha7!A:B,2,FALSE)</f>
        <v>01 - &gt;40</v>
      </c>
    </row>
    <row r="15" spans="1:18" x14ac:dyDescent="0.3">
      <c r="A15" t="s">
        <v>290</v>
      </c>
      <c r="B15" s="9">
        <v>27400</v>
      </c>
      <c r="C15" s="9">
        <v>27631</v>
      </c>
      <c r="D15">
        <v>199</v>
      </c>
      <c r="E15" t="s">
        <v>273</v>
      </c>
      <c r="F15">
        <v>47.96</v>
      </c>
      <c r="G15" t="s">
        <v>500</v>
      </c>
      <c r="H15">
        <f t="shared" si="0"/>
        <v>9950</v>
      </c>
      <c r="I15" s="6">
        <f t="shared" si="1"/>
        <v>165.83333333333334</v>
      </c>
      <c r="J15">
        <f t="shared" si="2"/>
        <v>62</v>
      </c>
      <c r="K15">
        <f t="shared" si="3"/>
        <v>59</v>
      </c>
      <c r="L15" s="10">
        <f t="shared" si="4"/>
        <v>48.451000000000001</v>
      </c>
      <c r="M15" s="11">
        <v>3</v>
      </c>
      <c r="N15">
        <f t="shared" si="5"/>
        <v>1</v>
      </c>
      <c r="O15">
        <f>VLOOKUP(E15,Planilha4!A:E,5,FALSE)</f>
        <v>11</v>
      </c>
      <c r="P15" t="str">
        <f t="shared" si="6"/>
        <v>&gt;40</v>
      </c>
      <c r="Q15">
        <f t="shared" si="7"/>
        <v>1975</v>
      </c>
      <c r="R15" t="str">
        <f>VLOOKUP(P15,Planilha7!A:B,2,FALSE)</f>
        <v>01 - &gt;40</v>
      </c>
    </row>
    <row r="16" spans="1:18" x14ac:dyDescent="0.3">
      <c r="A16" t="s">
        <v>291</v>
      </c>
      <c r="B16" s="9">
        <v>27918</v>
      </c>
      <c r="C16" s="9">
        <v>28104</v>
      </c>
      <c r="D16">
        <v>159</v>
      </c>
      <c r="E16" t="s">
        <v>273</v>
      </c>
      <c r="F16">
        <v>51.82</v>
      </c>
      <c r="G16" t="s">
        <v>500</v>
      </c>
      <c r="H16">
        <f t="shared" si="0"/>
        <v>7950</v>
      </c>
      <c r="I16" s="6">
        <f t="shared" si="1"/>
        <v>132.5</v>
      </c>
      <c r="J16">
        <f t="shared" si="2"/>
        <v>188</v>
      </c>
      <c r="K16">
        <f t="shared" si="3"/>
        <v>36</v>
      </c>
      <c r="L16" s="10">
        <f t="shared" si="4"/>
        <v>48.451000000000001</v>
      </c>
      <c r="M16" s="11">
        <v>3</v>
      </c>
      <c r="N16">
        <f t="shared" si="5"/>
        <v>2</v>
      </c>
      <c r="O16">
        <f>VLOOKUP(E16,Planilha4!A:E,5,FALSE)</f>
        <v>11</v>
      </c>
      <c r="P16" t="str">
        <f t="shared" si="6"/>
        <v>&gt;40</v>
      </c>
      <c r="Q16">
        <f t="shared" si="7"/>
        <v>1976</v>
      </c>
      <c r="R16" t="str">
        <f>VLOOKUP(P16,Planilha7!A:B,2,FALSE)</f>
        <v>01 - &gt;40</v>
      </c>
    </row>
    <row r="17" spans="1:18" x14ac:dyDescent="0.3">
      <c r="A17" t="s">
        <v>293</v>
      </c>
      <c r="B17" s="9">
        <v>28290</v>
      </c>
      <c r="C17" s="9">
        <v>28464</v>
      </c>
      <c r="D17">
        <v>150</v>
      </c>
      <c r="E17" t="s">
        <v>273</v>
      </c>
      <c r="F17">
        <v>48.91</v>
      </c>
      <c r="G17" t="s">
        <v>500</v>
      </c>
      <c r="H17">
        <f t="shared" si="0"/>
        <v>7500</v>
      </c>
      <c r="I17" s="6">
        <f t="shared" si="1"/>
        <v>125</v>
      </c>
      <c r="J17">
        <f t="shared" si="2"/>
        <v>216</v>
      </c>
      <c r="K17">
        <f t="shared" si="3"/>
        <v>54</v>
      </c>
      <c r="L17" s="10">
        <f t="shared" si="4"/>
        <v>48.451000000000001</v>
      </c>
      <c r="M17" s="11">
        <v>3</v>
      </c>
      <c r="N17">
        <f t="shared" si="5"/>
        <v>2</v>
      </c>
      <c r="O17">
        <f>VLOOKUP(E17,Planilha4!A:E,5,FALSE)</f>
        <v>11</v>
      </c>
      <c r="P17" t="str">
        <f t="shared" si="6"/>
        <v>&gt;40</v>
      </c>
      <c r="Q17">
        <f t="shared" si="7"/>
        <v>1977</v>
      </c>
      <c r="R17" t="str">
        <f>VLOOKUP(P17,Planilha7!A:B,2,FALSE)</f>
        <v>01 - &gt;40</v>
      </c>
    </row>
    <row r="18" spans="1:18" x14ac:dyDescent="0.3">
      <c r="A18" t="s">
        <v>296</v>
      </c>
      <c r="B18" s="9">
        <v>29087</v>
      </c>
      <c r="C18" s="9">
        <v>29252</v>
      </c>
      <c r="D18">
        <v>143</v>
      </c>
      <c r="E18" t="s">
        <v>273</v>
      </c>
      <c r="F18">
        <v>49.29</v>
      </c>
      <c r="G18" t="s">
        <v>500</v>
      </c>
      <c r="H18">
        <f t="shared" si="0"/>
        <v>7150</v>
      </c>
      <c r="I18" s="6">
        <f t="shared" si="1"/>
        <v>119.16666666666667</v>
      </c>
      <c r="J18">
        <f t="shared" si="2"/>
        <v>225</v>
      </c>
      <c r="K18">
        <f t="shared" si="3"/>
        <v>49</v>
      </c>
      <c r="L18" s="10">
        <f t="shared" si="4"/>
        <v>48.451000000000001</v>
      </c>
      <c r="M18" s="11">
        <v>3</v>
      </c>
      <c r="N18">
        <f t="shared" si="5"/>
        <v>2</v>
      </c>
      <c r="O18">
        <f>VLOOKUP(E18,Planilha4!A:E,5,FALSE)</f>
        <v>11</v>
      </c>
      <c r="P18" t="str">
        <f t="shared" si="6"/>
        <v>&gt;40</v>
      </c>
      <c r="Q18">
        <f t="shared" si="7"/>
        <v>1980</v>
      </c>
      <c r="R18" t="str">
        <f>VLOOKUP(P18,Planilha7!A:B,2,FALSE)</f>
        <v>01 - &gt;40</v>
      </c>
    </row>
    <row r="19" spans="1:18" x14ac:dyDescent="0.3">
      <c r="A19" t="s">
        <v>310</v>
      </c>
      <c r="B19" s="9">
        <v>31649</v>
      </c>
      <c r="C19" s="9">
        <v>31856</v>
      </c>
      <c r="D19">
        <v>179</v>
      </c>
      <c r="E19" t="s">
        <v>273</v>
      </c>
      <c r="F19">
        <v>55.46</v>
      </c>
      <c r="G19" t="s">
        <v>500</v>
      </c>
      <c r="H19">
        <f t="shared" si="0"/>
        <v>8950</v>
      </c>
      <c r="I19" s="6">
        <f t="shared" si="1"/>
        <v>149.16666666666666</v>
      </c>
      <c r="J19">
        <f t="shared" si="2"/>
        <v>105</v>
      </c>
      <c r="K19">
        <f t="shared" si="3"/>
        <v>20</v>
      </c>
      <c r="L19" s="10">
        <f t="shared" si="4"/>
        <v>48.451000000000001</v>
      </c>
      <c r="M19" s="11">
        <v>3</v>
      </c>
      <c r="N19">
        <f t="shared" si="5"/>
        <v>3</v>
      </c>
      <c r="O19">
        <f>VLOOKUP(E19,Planilha4!A:E,5,FALSE)</f>
        <v>11</v>
      </c>
      <c r="P19" t="str">
        <f t="shared" si="6"/>
        <v>&gt;40</v>
      </c>
      <c r="Q19">
        <f t="shared" si="7"/>
        <v>1987</v>
      </c>
      <c r="R19" t="str">
        <f>VLOOKUP(P19,Planilha7!A:B,2,FALSE)</f>
        <v>01 - &gt;40</v>
      </c>
    </row>
    <row r="20" spans="1:18" x14ac:dyDescent="0.3">
      <c r="A20" t="s">
        <v>314</v>
      </c>
      <c r="B20" s="9">
        <v>32517</v>
      </c>
      <c r="C20" s="9">
        <v>32731</v>
      </c>
      <c r="D20">
        <v>185</v>
      </c>
      <c r="E20" t="s">
        <v>273</v>
      </c>
      <c r="F20">
        <v>62.05</v>
      </c>
      <c r="G20" t="s">
        <v>500</v>
      </c>
      <c r="H20">
        <f t="shared" si="0"/>
        <v>9250</v>
      </c>
      <c r="I20" s="6">
        <f t="shared" si="1"/>
        <v>154.16666666666666</v>
      </c>
      <c r="J20">
        <f t="shared" si="2"/>
        <v>79</v>
      </c>
      <c r="K20">
        <f t="shared" si="3"/>
        <v>3</v>
      </c>
      <c r="L20" s="10">
        <f t="shared" si="4"/>
        <v>48.451000000000001</v>
      </c>
      <c r="M20" s="11">
        <v>3</v>
      </c>
      <c r="N20">
        <f t="shared" si="5"/>
        <v>4</v>
      </c>
      <c r="O20">
        <f>VLOOKUP(E20,Planilha4!A:E,5,FALSE)</f>
        <v>11</v>
      </c>
      <c r="P20" t="str">
        <f t="shared" si="6"/>
        <v>&gt;40</v>
      </c>
      <c r="Q20">
        <f t="shared" si="7"/>
        <v>1989</v>
      </c>
      <c r="R20" t="str">
        <f>VLOOKUP(P20,Planilha7!A:B,2,FALSE)</f>
        <v>01 - &gt;40</v>
      </c>
    </row>
    <row r="21" spans="1:18" hidden="1" x14ac:dyDescent="0.3">
      <c r="A21" t="s">
        <v>378</v>
      </c>
      <c r="B21" s="9">
        <v>26848</v>
      </c>
      <c r="C21" s="9">
        <v>27050</v>
      </c>
      <c r="D21">
        <v>174</v>
      </c>
      <c r="E21" t="s">
        <v>273</v>
      </c>
      <c r="F21">
        <v>47.85</v>
      </c>
      <c r="G21" t="s">
        <v>497</v>
      </c>
      <c r="H21">
        <f t="shared" si="0"/>
        <v>8700</v>
      </c>
      <c r="I21" s="6">
        <f t="shared" si="1"/>
        <v>145</v>
      </c>
      <c r="J21">
        <f t="shared" si="2"/>
        <v>130</v>
      </c>
      <c r="K21">
        <f t="shared" si="3"/>
        <v>60</v>
      </c>
      <c r="L21" s="10">
        <f t="shared" si="4"/>
        <v>48.451000000000001</v>
      </c>
      <c r="M21" s="11">
        <v>3</v>
      </c>
      <c r="N21">
        <f t="shared" si="5"/>
        <v>1</v>
      </c>
      <c r="O21">
        <f>VLOOKUP(E21,Planilha4!A:E,5,FALSE)</f>
        <v>11</v>
      </c>
      <c r="P21" t="str">
        <f t="shared" si="6"/>
        <v>&gt;40</v>
      </c>
      <c r="Q21">
        <f t="shared" si="7"/>
        <v>1974</v>
      </c>
      <c r="R21" t="str">
        <f>VLOOKUP(P21,Planilha7!A:B,2,FALSE)</f>
        <v>01 - &gt;40</v>
      </c>
    </row>
    <row r="22" spans="1:18" hidden="1" x14ac:dyDescent="0.3">
      <c r="A22" t="s">
        <v>380</v>
      </c>
      <c r="B22" s="9">
        <v>27213</v>
      </c>
      <c r="C22" s="9">
        <v>27419</v>
      </c>
      <c r="D22">
        <v>178</v>
      </c>
      <c r="E22" t="s">
        <v>273</v>
      </c>
      <c r="F22">
        <v>43.91</v>
      </c>
      <c r="G22" t="s">
        <v>497</v>
      </c>
      <c r="H22">
        <f t="shared" si="0"/>
        <v>8900</v>
      </c>
      <c r="I22" s="6">
        <f t="shared" si="1"/>
        <v>148.33333333333334</v>
      </c>
      <c r="J22">
        <f t="shared" si="2"/>
        <v>125</v>
      </c>
      <c r="K22">
        <f t="shared" si="3"/>
        <v>92</v>
      </c>
      <c r="L22" s="10">
        <f t="shared" si="4"/>
        <v>48.451000000000001</v>
      </c>
      <c r="M22" s="11">
        <v>3</v>
      </c>
      <c r="N22">
        <f t="shared" si="5"/>
        <v>3</v>
      </c>
      <c r="O22">
        <f>VLOOKUP(E22,Planilha4!A:E,5,FALSE)</f>
        <v>11</v>
      </c>
      <c r="P22" t="str">
        <f t="shared" si="6"/>
        <v>&gt;40</v>
      </c>
      <c r="Q22">
        <f t="shared" si="7"/>
        <v>1975</v>
      </c>
      <c r="R22" t="str">
        <f>VLOOKUP(P22,Planilha7!A:B,2,FALSE)</f>
        <v>01 - &gt;40</v>
      </c>
    </row>
    <row r="23" spans="1:18" hidden="1" x14ac:dyDescent="0.3">
      <c r="A23" t="s">
        <v>400</v>
      </c>
      <c r="B23" s="9">
        <v>30690</v>
      </c>
      <c r="C23" s="9">
        <v>30883</v>
      </c>
      <c r="D23">
        <v>167</v>
      </c>
      <c r="E23" t="s">
        <v>273</v>
      </c>
      <c r="F23">
        <v>46.06</v>
      </c>
      <c r="G23" t="s">
        <v>497</v>
      </c>
      <c r="H23">
        <f t="shared" si="0"/>
        <v>8350</v>
      </c>
      <c r="I23" s="6">
        <f t="shared" si="1"/>
        <v>139.16666666666666</v>
      </c>
      <c r="J23">
        <f t="shared" si="2"/>
        <v>155</v>
      </c>
      <c r="K23">
        <f t="shared" si="3"/>
        <v>76</v>
      </c>
      <c r="L23" s="10">
        <f t="shared" si="4"/>
        <v>48.451000000000001</v>
      </c>
      <c r="M23" s="11">
        <v>3</v>
      </c>
      <c r="N23">
        <f t="shared" si="5"/>
        <v>3</v>
      </c>
      <c r="O23">
        <f>VLOOKUP(E23,Planilha4!A:E,5,FALSE)</f>
        <v>11</v>
      </c>
      <c r="P23" t="str">
        <f t="shared" si="6"/>
        <v>&gt;40</v>
      </c>
      <c r="Q23">
        <f t="shared" si="7"/>
        <v>1984</v>
      </c>
      <c r="R23" t="str">
        <f>VLOOKUP(P23,Planilha7!A:B,2,FALSE)</f>
        <v>01 - &gt;40</v>
      </c>
    </row>
    <row r="24" spans="1:18" hidden="1" x14ac:dyDescent="0.3">
      <c r="A24" t="s">
        <v>427</v>
      </c>
      <c r="B24" s="9">
        <v>35555</v>
      </c>
      <c r="C24" s="9">
        <v>35804</v>
      </c>
      <c r="D24">
        <v>215</v>
      </c>
      <c r="E24" t="s">
        <v>273</v>
      </c>
      <c r="F24">
        <v>31.2</v>
      </c>
      <c r="G24" t="s">
        <v>497</v>
      </c>
      <c r="H24">
        <f t="shared" si="0"/>
        <v>10750</v>
      </c>
      <c r="I24" s="6">
        <f t="shared" si="1"/>
        <v>179.16666666666666</v>
      </c>
      <c r="J24">
        <f t="shared" si="2"/>
        <v>24</v>
      </c>
      <c r="K24">
        <f t="shared" si="3"/>
        <v>188</v>
      </c>
      <c r="L24" s="10">
        <f t="shared" si="4"/>
        <v>48.451000000000001</v>
      </c>
      <c r="M24" s="11">
        <v>3</v>
      </c>
      <c r="N24">
        <f t="shared" si="5"/>
        <v>1</v>
      </c>
      <c r="O24">
        <f>VLOOKUP(E24,Planilha4!A:E,5,FALSE)</f>
        <v>11</v>
      </c>
      <c r="P24" t="str">
        <f t="shared" si="6"/>
        <v>&lt;40 &gt;30</v>
      </c>
      <c r="Q24">
        <f t="shared" si="7"/>
        <v>1998</v>
      </c>
      <c r="R24" t="str">
        <f>VLOOKUP(P24,Planilha7!A:B,2,FALSE)</f>
        <v>02 - &lt;40 &gt;30</v>
      </c>
    </row>
    <row r="25" spans="1:18" hidden="1" x14ac:dyDescent="0.3">
      <c r="A25" t="s">
        <v>413</v>
      </c>
      <c r="B25" s="9">
        <v>33000</v>
      </c>
      <c r="C25" s="9">
        <v>33207</v>
      </c>
      <c r="D25">
        <v>179</v>
      </c>
      <c r="E25" t="s">
        <v>48</v>
      </c>
      <c r="F25">
        <v>51.99</v>
      </c>
      <c r="G25" t="s">
        <v>497</v>
      </c>
      <c r="H25">
        <f t="shared" si="0"/>
        <v>8950</v>
      </c>
      <c r="I25" s="6">
        <f t="shared" si="1"/>
        <v>149.16666666666666</v>
      </c>
      <c r="J25">
        <f t="shared" si="2"/>
        <v>105</v>
      </c>
      <c r="K25">
        <f t="shared" si="3"/>
        <v>35</v>
      </c>
      <c r="L25" s="10">
        <f t="shared" si="4"/>
        <v>48.045000000000002</v>
      </c>
      <c r="M25" s="11">
        <v>4</v>
      </c>
      <c r="N25">
        <f t="shared" si="5"/>
        <v>2</v>
      </c>
      <c r="O25">
        <f>VLOOKUP(E25,Planilha4!A:E,5,FALSE)</f>
        <v>30</v>
      </c>
      <c r="P25" t="str">
        <f t="shared" si="6"/>
        <v>&gt;40</v>
      </c>
      <c r="Q25">
        <f t="shared" si="7"/>
        <v>1990</v>
      </c>
      <c r="R25" t="str">
        <f>VLOOKUP(P25,Planilha7!A:B,2,FALSE)</f>
        <v>01 - &gt;40</v>
      </c>
    </row>
    <row r="26" spans="1:18" hidden="1" x14ac:dyDescent="0.3">
      <c r="A26" t="s">
        <v>158</v>
      </c>
      <c r="B26">
        <v>34239</v>
      </c>
      <c r="C26">
        <v>34467</v>
      </c>
      <c r="D26">
        <v>197</v>
      </c>
      <c r="E26" t="s">
        <v>48</v>
      </c>
      <c r="F26">
        <v>44.1</v>
      </c>
      <c r="G26" t="s">
        <v>496</v>
      </c>
      <c r="H26">
        <f t="shared" si="0"/>
        <v>9850</v>
      </c>
      <c r="I26" s="6">
        <f t="shared" si="1"/>
        <v>164.16666666666666</v>
      </c>
      <c r="J26">
        <f t="shared" si="2"/>
        <v>64</v>
      </c>
      <c r="K26">
        <f t="shared" si="3"/>
        <v>89</v>
      </c>
      <c r="L26" s="10">
        <f t="shared" si="4"/>
        <v>48.045000000000002</v>
      </c>
      <c r="M26" s="11">
        <v>4</v>
      </c>
      <c r="N26">
        <f t="shared" si="5"/>
        <v>2</v>
      </c>
      <c r="O26">
        <f>VLOOKUP(E26,Planilha4!A:E,5,FALSE)</f>
        <v>30</v>
      </c>
      <c r="P26" t="str">
        <f t="shared" si="6"/>
        <v>&gt;40</v>
      </c>
      <c r="Q26">
        <f t="shared" si="7"/>
        <v>1994</v>
      </c>
      <c r="R26" t="str">
        <f>VLOOKUP(P26,Planilha7!A:B,2,FALSE)</f>
        <v>01 - &gt;40</v>
      </c>
    </row>
    <row r="27" spans="1:18" x14ac:dyDescent="0.3">
      <c r="A27" t="s">
        <v>286</v>
      </c>
      <c r="B27" s="9">
        <v>31467</v>
      </c>
      <c r="C27" s="9">
        <v>31646</v>
      </c>
      <c r="D27">
        <v>155</v>
      </c>
      <c r="E27" t="s">
        <v>40</v>
      </c>
      <c r="F27">
        <v>59.6</v>
      </c>
      <c r="G27" t="s">
        <v>500</v>
      </c>
      <c r="H27">
        <f t="shared" si="0"/>
        <v>7750</v>
      </c>
      <c r="I27" s="6">
        <f t="shared" si="1"/>
        <v>129.16666666666666</v>
      </c>
      <c r="J27">
        <f t="shared" si="2"/>
        <v>196</v>
      </c>
      <c r="K27">
        <f t="shared" si="3"/>
        <v>9</v>
      </c>
      <c r="L27" s="10">
        <f t="shared" si="4"/>
        <v>46.914999999999999</v>
      </c>
      <c r="M27" s="11">
        <v>5</v>
      </c>
      <c r="N27">
        <f t="shared" si="5"/>
        <v>3</v>
      </c>
      <c r="O27">
        <f>VLOOKUP(E27,Planilha4!A:E,5,FALSE)</f>
        <v>30</v>
      </c>
      <c r="P27" t="str">
        <f t="shared" si="6"/>
        <v>&gt;40</v>
      </c>
      <c r="Q27">
        <f t="shared" si="7"/>
        <v>1986</v>
      </c>
      <c r="R27" t="str">
        <f>VLOOKUP(P27,Planilha7!A:B,2,FALSE)</f>
        <v>01 - &gt;40</v>
      </c>
    </row>
    <row r="28" spans="1:18" hidden="1" x14ac:dyDescent="0.3">
      <c r="A28" t="s">
        <v>39</v>
      </c>
      <c r="B28">
        <v>32636</v>
      </c>
      <c r="C28">
        <v>32774</v>
      </c>
      <c r="D28">
        <v>119</v>
      </c>
      <c r="E28" t="s">
        <v>40</v>
      </c>
      <c r="F28">
        <v>34.229999999999997</v>
      </c>
      <c r="G28" t="s">
        <v>496</v>
      </c>
      <c r="H28">
        <f t="shared" si="0"/>
        <v>5950</v>
      </c>
      <c r="I28" s="6">
        <f t="shared" si="1"/>
        <v>99.166666666666671</v>
      </c>
      <c r="J28">
        <f t="shared" si="2"/>
        <v>265</v>
      </c>
      <c r="K28">
        <f t="shared" si="3"/>
        <v>162</v>
      </c>
      <c r="L28" s="10">
        <f t="shared" si="4"/>
        <v>46.914999999999999</v>
      </c>
      <c r="M28" s="11">
        <v>5</v>
      </c>
      <c r="N28">
        <f t="shared" si="5"/>
        <v>3</v>
      </c>
      <c r="O28">
        <f>VLOOKUP(E28,Planilha4!A:E,5,FALSE)</f>
        <v>30</v>
      </c>
      <c r="P28" t="str">
        <f t="shared" si="6"/>
        <v>&lt;40 &gt;30</v>
      </c>
      <c r="Q28">
        <f t="shared" si="7"/>
        <v>1989</v>
      </c>
      <c r="R28" t="str">
        <f>VLOOKUP(P28,Planilha7!A:B,2,FALSE)</f>
        <v>02 - &lt;40 &gt;30</v>
      </c>
    </row>
    <row r="29" spans="1:18" hidden="1" x14ac:dyDescent="0.3">
      <c r="A29" t="s">
        <v>398</v>
      </c>
      <c r="B29" s="9">
        <v>30284</v>
      </c>
      <c r="C29" s="9">
        <v>30470</v>
      </c>
      <c r="D29">
        <v>161</v>
      </c>
      <c r="E29" t="s">
        <v>30</v>
      </c>
      <c r="F29">
        <v>46.98</v>
      </c>
      <c r="G29" t="s">
        <v>497</v>
      </c>
      <c r="H29">
        <f t="shared" si="0"/>
        <v>8050</v>
      </c>
      <c r="I29" s="6">
        <f t="shared" si="1"/>
        <v>134.16666666666666</v>
      </c>
      <c r="J29">
        <f t="shared" si="2"/>
        <v>172</v>
      </c>
      <c r="K29">
        <f t="shared" si="3"/>
        <v>67</v>
      </c>
      <c r="L29" s="10">
        <f t="shared" si="4"/>
        <v>46.887142857142855</v>
      </c>
      <c r="M29" s="11">
        <v>6</v>
      </c>
      <c r="N29">
        <f t="shared" si="5"/>
        <v>2</v>
      </c>
      <c r="O29">
        <f>VLOOKUP(E29,Planilha4!A:E,5,FALSE)</f>
        <v>16</v>
      </c>
      <c r="P29" t="str">
        <f t="shared" si="6"/>
        <v>&gt;40</v>
      </c>
      <c r="Q29">
        <f t="shared" si="7"/>
        <v>1983</v>
      </c>
      <c r="R29" t="str">
        <f>VLOOKUP(P29,Planilha7!A:B,2,FALSE)</f>
        <v>01 - &gt;40</v>
      </c>
    </row>
    <row r="30" spans="1:18" hidden="1" x14ac:dyDescent="0.3">
      <c r="A30" t="s">
        <v>406</v>
      </c>
      <c r="B30" s="9">
        <v>31691</v>
      </c>
      <c r="C30" s="9">
        <v>31884</v>
      </c>
      <c r="D30">
        <v>167</v>
      </c>
      <c r="E30" t="s">
        <v>30</v>
      </c>
      <c r="F30">
        <v>52.72</v>
      </c>
      <c r="G30" t="s">
        <v>497</v>
      </c>
      <c r="H30">
        <f t="shared" si="0"/>
        <v>8350</v>
      </c>
      <c r="I30" s="6">
        <f t="shared" si="1"/>
        <v>139.16666666666666</v>
      </c>
      <c r="J30">
        <f t="shared" si="2"/>
        <v>155</v>
      </c>
      <c r="K30">
        <f t="shared" si="3"/>
        <v>27</v>
      </c>
      <c r="L30" s="10">
        <f t="shared" si="4"/>
        <v>46.887142857142855</v>
      </c>
      <c r="M30" s="11">
        <v>6</v>
      </c>
      <c r="N30">
        <f t="shared" si="5"/>
        <v>1</v>
      </c>
      <c r="O30">
        <f>VLOOKUP(E30,Planilha4!A:E,5,FALSE)</f>
        <v>16</v>
      </c>
      <c r="P30" t="str">
        <f t="shared" si="6"/>
        <v>&gt;40</v>
      </c>
      <c r="Q30">
        <f t="shared" si="7"/>
        <v>1987</v>
      </c>
      <c r="R30" t="str">
        <f>VLOOKUP(P30,Planilha7!A:B,2,FALSE)</f>
        <v>01 - &gt;40</v>
      </c>
    </row>
    <row r="31" spans="1:18" hidden="1" x14ac:dyDescent="0.3">
      <c r="A31" t="s">
        <v>422</v>
      </c>
      <c r="B31" s="9">
        <v>34435</v>
      </c>
      <c r="C31" s="9">
        <v>34628</v>
      </c>
      <c r="D31">
        <v>167</v>
      </c>
      <c r="E31" t="s">
        <v>30</v>
      </c>
      <c r="F31">
        <v>52.04</v>
      </c>
      <c r="G31" t="s">
        <v>497</v>
      </c>
      <c r="H31">
        <f t="shared" si="0"/>
        <v>8350</v>
      </c>
      <c r="I31" s="6">
        <f t="shared" si="1"/>
        <v>139.16666666666666</v>
      </c>
      <c r="J31">
        <f t="shared" si="2"/>
        <v>155</v>
      </c>
      <c r="K31">
        <f t="shared" si="3"/>
        <v>34</v>
      </c>
      <c r="L31" s="10">
        <f t="shared" si="4"/>
        <v>46.887142857142855</v>
      </c>
      <c r="M31" s="11">
        <v>6</v>
      </c>
      <c r="N31">
        <f t="shared" si="5"/>
        <v>2</v>
      </c>
      <c r="O31">
        <f>VLOOKUP(E31,Planilha4!A:E,5,FALSE)</f>
        <v>16</v>
      </c>
      <c r="P31" t="str">
        <f t="shared" si="6"/>
        <v>&gt;40</v>
      </c>
      <c r="Q31">
        <f t="shared" si="7"/>
        <v>1994</v>
      </c>
      <c r="R31" t="str">
        <f>VLOOKUP(P31,Planilha7!A:B,2,FALSE)</f>
        <v>01 - &gt;40</v>
      </c>
    </row>
    <row r="32" spans="1:18" hidden="1" x14ac:dyDescent="0.3">
      <c r="A32" t="s">
        <v>148</v>
      </c>
      <c r="B32">
        <v>30760</v>
      </c>
      <c r="C32">
        <v>30939</v>
      </c>
      <c r="D32">
        <v>155</v>
      </c>
      <c r="E32" t="s">
        <v>30</v>
      </c>
      <c r="F32">
        <v>40.020000000000003</v>
      </c>
      <c r="G32" t="s">
        <v>496</v>
      </c>
      <c r="H32">
        <f t="shared" si="0"/>
        <v>7750</v>
      </c>
      <c r="I32" s="6">
        <f t="shared" si="1"/>
        <v>129.16666666666666</v>
      </c>
      <c r="J32">
        <f t="shared" si="2"/>
        <v>196</v>
      </c>
      <c r="K32">
        <f t="shared" si="3"/>
        <v>116</v>
      </c>
      <c r="L32" s="10">
        <f t="shared" si="4"/>
        <v>46.887142857142855</v>
      </c>
      <c r="M32" s="11">
        <v>6</v>
      </c>
      <c r="N32">
        <f t="shared" si="5"/>
        <v>5</v>
      </c>
      <c r="O32">
        <f>VLOOKUP(E32,Planilha4!A:E,5,FALSE)</f>
        <v>16</v>
      </c>
      <c r="P32" t="str">
        <f t="shared" si="6"/>
        <v>&gt;40</v>
      </c>
      <c r="Q32">
        <f t="shared" si="7"/>
        <v>1984</v>
      </c>
      <c r="R32" t="str">
        <f>VLOOKUP(P32,Planilha7!A:B,2,FALSE)</f>
        <v>01 - &gt;40</v>
      </c>
    </row>
    <row r="33" spans="1:18" hidden="1" x14ac:dyDescent="0.3">
      <c r="A33" t="s">
        <v>149</v>
      </c>
      <c r="B33">
        <v>31152</v>
      </c>
      <c r="C33">
        <v>31338</v>
      </c>
      <c r="D33">
        <v>160</v>
      </c>
      <c r="E33" t="s">
        <v>30</v>
      </c>
      <c r="F33">
        <v>48.74</v>
      </c>
      <c r="G33" t="s">
        <v>496</v>
      </c>
      <c r="H33">
        <f t="shared" si="0"/>
        <v>8000</v>
      </c>
      <c r="I33" s="6">
        <f t="shared" si="1"/>
        <v>133.33333333333334</v>
      </c>
      <c r="J33">
        <f t="shared" si="2"/>
        <v>183</v>
      </c>
      <c r="K33">
        <f t="shared" si="3"/>
        <v>55</v>
      </c>
      <c r="L33" s="10">
        <f t="shared" si="4"/>
        <v>46.887142857142855</v>
      </c>
      <c r="M33" s="11">
        <v>6</v>
      </c>
      <c r="N33">
        <f t="shared" si="5"/>
        <v>3</v>
      </c>
      <c r="O33">
        <f>VLOOKUP(E33,Planilha4!A:E,5,FALSE)</f>
        <v>16</v>
      </c>
      <c r="P33" t="str">
        <f t="shared" si="6"/>
        <v>&gt;40</v>
      </c>
      <c r="Q33">
        <f t="shared" si="7"/>
        <v>1985</v>
      </c>
      <c r="R33" t="str">
        <f>VLOOKUP(P33,Planilha7!A:B,2,FALSE)</f>
        <v>01 - &gt;40</v>
      </c>
    </row>
    <row r="34" spans="1:18" hidden="1" x14ac:dyDescent="0.3">
      <c r="A34" t="s">
        <v>154</v>
      </c>
      <c r="B34">
        <v>32776</v>
      </c>
      <c r="C34">
        <v>32942</v>
      </c>
      <c r="D34">
        <v>142</v>
      </c>
      <c r="E34" t="s">
        <v>30</v>
      </c>
      <c r="F34">
        <v>38.53</v>
      </c>
      <c r="G34" t="s">
        <v>496</v>
      </c>
      <c r="H34">
        <f t="shared" si="0"/>
        <v>7100</v>
      </c>
      <c r="I34" s="6">
        <f t="shared" si="1"/>
        <v>118.33333333333333</v>
      </c>
      <c r="J34">
        <f t="shared" si="2"/>
        <v>234</v>
      </c>
      <c r="K34">
        <f t="shared" si="3"/>
        <v>130</v>
      </c>
      <c r="L34" s="10">
        <f t="shared" si="4"/>
        <v>46.887142857142855</v>
      </c>
      <c r="M34" s="11">
        <v>6</v>
      </c>
      <c r="N34">
        <f t="shared" si="5"/>
        <v>4</v>
      </c>
      <c r="O34">
        <f>VLOOKUP(E34,Planilha4!A:E,5,FALSE)</f>
        <v>16</v>
      </c>
      <c r="P34" t="str">
        <f t="shared" si="6"/>
        <v>&lt;40 &gt;30</v>
      </c>
      <c r="Q34">
        <f t="shared" si="7"/>
        <v>1990</v>
      </c>
      <c r="R34" t="str">
        <f>VLOOKUP(P34,Planilha7!A:B,2,FALSE)</f>
        <v>02 - &lt;40 &gt;30</v>
      </c>
    </row>
    <row r="35" spans="1:18" hidden="1" x14ac:dyDescent="0.3">
      <c r="A35" t="s">
        <v>157</v>
      </c>
      <c r="B35">
        <v>34001</v>
      </c>
      <c r="C35">
        <v>34236</v>
      </c>
      <c r="D35">
        <v>201</v>
      </c>
      <c r="E35" t="s">
        <v>30</v>
      </c>
      <c r="F35">
        <v>49.18</v>
      </c>
      <c r="G35" t="s">
        <v>496</v>
      </c>
      <c r="H35">
        <f t="shared" si="0"/>
        <v>10050</v>
      </c>
      <c r="I35" s="6">
        <f t="shared" si="1"/>
        <v>167.5</v>
      </c>
      <c r="J35">
        <f t="shared" si="2"/>
        <v>61</v>
      </c>
      <c r="K35">
        <f t="shared" si="3"/>
        <v>51</v>
      </c>
      <c r="L35" s="10">
        <f t="shared" si="4"/>
        <v>46.887142857142855</v>
      </c>
      <c r="M35" s="11">
        <v>6</v>
      </c>
      <c r="N35">
        <f t="shared" si="5"/>
        <v>3</v>
      </c>
      <c r="O35">
        <f>VLOOKUP(E35,Planilha4!A:E,5,FALSE)</f>
        <v>16</v>
      </c>
      <c r="P35" t="str">
        <f t="shared" si="6"/>
        <v>&gt;40</v>
      </c>
      <c r="Q35">
        <f t="shared" si="7"/>
        <v>1993</v>
      </c>
      <c r="R35" t="str">
        <f>VLOOKUP(P35,Planilha7!A:B,2,FALSE)</f>
        <v>01 - &gt;40</v>
      </c>
    </row>
    <row r="36" spans="1:18" x14ac:dyDescent="0.3">
      <c r="A36" t="s">
        <v>316</v>
      </c>
      <c r="B36" s="9">
        <v>32965</v>
      </c>
      <c r="C36" s="9">
        <v>33172</v>
      </c>
      <c r="D36">
        <v>179</v>
      </c>
      <c r="E36" t="s">
        <v>317</v>
      </c>
      <c r="F36">
        <v>60.91</v>
      </c>
      <c r="G36" t="s">
        <v>500</v>
      </c>
      <c r="H36">
        <f t="shared" si="0"/>
        <v>8950</v>
      </c>
      <c r="I36" s="6">
        <f t="shared" si="1"/>
        <v>149.16666666666666</v>
      </c>
      <c r="J36">
        <f t="shared" si="2"/>
        <v>105</v>
      </c>
      <c r="K36">
        <f t="shared" si="3"/>
        <v>6</v>
      </c>
      <c r="L36" s="10">
        <f t="shared" si="4"/>
        <v>46.417499999999997</v>
      </c>
      <c r="M36" s="11">
        <v>7</v>
      </c>
      <c r="N36">
        <f t="shared" si="5"/>
        <v>3</v>
      </c>
      <c r="O36">
        <f>VLOOKUP(E36,Planilha4!A:E,5,FALSE)</f>
        <v>7</v>
      </c>
      <c r="P36" t="str">
        <f t="shared" si="6"/>
        <v>&gt;40</v>
      </c>
      <c r="Q36">
        <f t="shared" si="7"/>
        <v>1990</v>
      </c>
      <c r="R36" t="str">
        <f>VLOOKUP(P36,Planilha7!A:B,2,FALSE)</f>
        <v>01 - &gt;40</v>
      </c>
    </row>
    <row r="37" spans="1:18" x14ac:dyDescent="0.3">
      <c r="A37" t="s">
        <v>325</v>
      </c>
      <c r="B37" s="9">
        <v>34771</v>
      </c>
      <c r="C37" s="9">
        <v>35006</v>
      </c>
      <c r="D37">
        <v>203</v>
      </c>
      <c r="E37" t="s">
        <v>317</v>
      </c>
      <c r="F37">
        <v>47.41</v>
      </c>
      <c r="G37" t="s">
        <v>500</v>
      </c>
      <c r="H37">
        <f t="shared" si="0"/>
        <v>10150</v>
      </c>
      <c r="I37" s="6">
        <f t="shared" si="1"/>
        <v>169.16666666666666</v>
      </c>
      <c r="J37">
        <f t="shared" si="2"/>
        <v>48</v>
      </c>
      <c r="K37">
        <f t="shared" si="3"/>
        <v>64</v>
      </c>
      <c r="L37" s="10">
        <f t="shared" si="4"/>
        <v>46.417499999999997</v>
      </c>
      <c r="M37" s="11">
        <v>7</v>
      </c>
      <c r="N37">
        <f t="shared" si="5"/>
        <v>3</v>
      </c>
      <c r="O37">
        <f>VLOOKUP(E37,Planilha4!A:E,5,FALSE)</f>
        <v>7</v>
      </c>
      <c r="P37" t="str">
        <f t="shared" si="6"/>
        <v>&gt;40</v>
      </c>
      <c r="Q37">
        <f t="shared" si="7"/>
        <v>1995</v>
      </c>
      <c r="R37" t="str">
        <f>VLOOKUP(P37,Planilha7!A:B,2,FALSE)</f>
        <v>01 - &gt;40</v>
      </c>
    </row>
    <row r="38" spans="1:18" x14ac:dyDescent="0.3">
      <c r="A38" t="s">
        <v>331</v>
      </c>
      <c r="B38" s="9">
        <v>35940</v>
      </c>
      <c r="C38" s="9">
        <v>36175</v>
      </c>
      <c r="D38">
        <v>203</v>
      </c>
      <c r="E38" t="s">
        <v>317</v>
      </c>
      <c r="F38">
        <v>43.56</v>
      </c>
      <c r="G38" t="s">
        <v>500</v>
      </c>
      <c r="H38">
        <f t="shared" si="0"/>
        <v>10150</v>
      </c>
      <c r="I38" s="6">
        <f t="shared" si="1"/>
        <v>169.16666666666666</v>
      </c>
      <c r="J38">
        <f t="shared" si="2"/>
        <v>48</v>
      </c>
      <c r="K38">
        <f t="shared" si="3"/>
        <v>96</v>
      </c>
      <c r="L38" s="10">
        <f t="shared" si="4"/>
        <v>46.417499999999997</v>
      </c>
      <c r="M38" s="11">
        <v>7</v>
      </c>
      <c r="N38">
        <f t="shared" si="5"/>
        <v>3</v>
      </c>
      <c r="O38">
        <f>VLOOKUP(E38,Planilha4!A:E,5,FALSE)</f>
        <v>7</v>
      </c>
      <c r="P38" t="str">
        <f t="shared" si="6"/>
        <v>&gt;40</v>
      </c>
      <c r="Q38">
        <f t="shared" si="7"/>
        <v>1999</v>
      </c>
      <c r="R38" t="str">
        <f>VLOOKUP(P38,Planilha7!A:B,2,FALSE)</f>
        <v>01 - &gt;40</v>
      </c>
    </row>
    <row r="39" spans="1:18" x14ac:dyDescent="0.3">
      <c r="A39" t="s">
        <v>342</v>
      </c>
      <c r="B39" s="9">
        <v>38663</v>
      </c>
      <c r="C39" s="9">
        <v>38905</v>
      </c>
      <c r="D39">
        <v>209</v>
      </c>
      <c r="E39" t="s">
        <v>317</v>
      </c>
      <c r="F39">
        <v>48.43</v>
      </c>
      <c r="G39" t="s">
        <v>500</v>
      </c>
      <c r="H39">
        <f t="shared" si="0"/>
        <v>10450</v>
      </c>
      <c r="I39" s="6">
        <f t="shared" si="1"/>
        <v>174.16666666666666</v>
      </c>
      <c r="J39">
        <f t="shared" si="2"/>
        <v>31</v>
      </c>
      <c r="K39">
        <f t="shared" si="3"/>
        <v>57</v>
      </c>
      <c r="L39" s="10">
        <f t="shared" si="4"/>
        <v>46.417499999999997</v>
      </c>
      <c r="M39" s="11">
        <v>7</v>
      </c>
      <c r="N39">
        <f t="shared" si="5"/>
        <v>1</v>
      </c>
      <c r="O39">
        <f>VLOOKUP(E39,Planilha4!A:E,5,FALSE)</f>
        <v>7</v>
      </c>
      <c r="P39" t="str">
        <f t="shared" si="6"/>
        <v>&gt;40</v>
      </c>
      <c r="Q39">
        <f t="shared" si="7"/>
        <v>2006</v>
      </c>
      <c r="R39" t="str">
        <f>VLOOKUP(P39,Planilha7!A:B,2,FALSE)</f>
        <v>01 - &gt;40</v>
      </c>
    </row>
    <row r="40" spans="1:18" x14ac:dyDescent="0.3">
      <c r="A40" t="s">
        <v>350</v>
      </c>
      <c r="B40" s="9">
        <v>40315</v>
      </c>
      <c r="C40" s="9">
        <v>40557</v>
      </c>
      <c r="D40">
        <v>209</v>
      </c>
      <c r="E40" t="s">
        <v>317</v>
      </c>
      <c r="F40">
        <v>35.130000000000003</v>
      </c>
      <c r="G40" t="s">
        <v>500</v>
      </c>
      <c r="H40">
        <f t="shared" si="0"/>
        <v>10450</v>
      </c>
      <c r="I40" s="6">
        <f t="shared" si="1"/>
        <v>174.16666666666666</v>
      </c>
      <c r="J40">
        <f t="shared" si="2"/>
        <v>31</v>
      </c>
      <c r="K40">
        <f t="shared" si="3"/>
        <v>157</v>
      </c>
      <c r="L40" s="10">
        <f t="shared" si="4"/>
        <v>46.417499999999997</v>
      </c>
      <c r="M40" s="11">
        <v>7</v>
      </c>
      <c r="N40">
        <f t="shared" si="5"/>
        <v>1</v>
      </c>
      <c r="O40">
        <f>VLOOKUP(E40,Planilha4!A:E,5,FALSE)</f>
        <v>7</v>
      </c>
      <c r="P40" t="str">
        <f t="shared" si="6"/>
        <v>&lt;40 &gt;30</v>
      </c>
      <c r="Q40">
        <f t="shared" si="7"/>
        <v>2011</v>
      </c>
      <c r="R40" t="str">
        <f>VLOOKUP(P40,Planilha7!A:B,2,FALSE)</f>
        <v>02 - &lt;40 &gt;30</v>
      </c>
    </row>
    <row r="41" spans="1:18" hidden="1" x14ac:dyDescent="0.3">
      <c r="A41" t="s">
        <v>388</v>
      </c>
      <c r="B41" s="9">
        <v>28737</v>
      </c>
      <c r="C41" s="9">
        <v>28931</v>
      </c>
      <c r="D41">
        <v>168</v>
      </c>
      <c r="E41" t="s">
        <v>317</v>
      </c>
      <c r="F41">
        <v>50.44</v>
      </c>
      <c r="G41" t="s">
        <v>497</v>
      </c>
      <c r="H41">
        <f t="shared" si="0"/>
        <v>8400</v>
      </c>
      <c r="I41" s="6">
        <f t="shared" si="1"/>
        <v>140</v>
      </c>
      <c r="J41">
        <f t="shared" si="2"/>
        <v>153</v>
      </c>
      <c r="K41">
        <f t="shared" si="3"/>
        <v>44</v>
      </c>
      <c r="L41" s="10">
        <f t="shared" si="4"/>
        <v>46.417499999999997</v>
      </c>
      <c r="M41" s="11">
        <v>7</v>
      </c>
      <c r="N41">
        <f t="shared" si="5"/>
        <v>2</v>
      </c>
      <c r="O41">
        <f>VLOOKUP(E41,Planilha4!A:E,5,FALSE)</f>
        <v>7</v>
      </c>
      <c r="P41" t="str">
        <f t="shared" si="6"/>
        <v>&gt;40</v>
      </c>
      <c r="Q41">
        <f t="shared" si="7"/>
        <v>1979</v>
      </c>
      <c r="R41" t="str">
        <f>VLOOKUP(P41,Planilha7!A:B,2,FALSE)</f>
        <v>01 - &gt;40</v>
      </c>
    </row>
    <row r="42" spans="1:18" hidden="1" x14ac:dyDescent="0.3">
      <c r="A42" t="s">
        <v>396</v>
      </c>
      <c r="B42" s="9">
        <v>29885</v>
      </c>
      <c r="C42" s="9">
        <v>30078</v>
      </c>
      <c r="D42">
        <v>167</v>
      </c>
      <c r="E42" t="s">
        <v>317</v>
      </c>
      <c r="F42">
        <v>42.54</v>
      </c>
      <c r="G42" t="s">
        <v>497</v>
      </c>
      <c r="H42">
        <f t="shared" si="0"/>
        <v>8350</v>
      </c>
      <c r="I42" s="6">
        <f t="shared" si="1"/>
        <v>139.16666666666666</v>
      </c>
      <c r="J42">
        <f t="shared" si="2"/>
        <v>155</v>
      </c>
      <c r="K42">
        <f t="shared" si="3"/>
        <v>105</v>
      </c>
      <c r="L42" s="10">
        <f t="shared" si="4"/>
        <v>46.417499999999997</v>
      </c>
      <c r="M42" s="11">
        <v>7</v>
      </c>
      <c r="N42">
        <f t="shared" si="5"/>
        <v>3</v>
      </c>
      <c r="O42">
        <f>VLOOKUP(E42,Planilha4!A:E,5,FALSE)</f>
        <v>7</v>
      </c>
      <c r="P42" t="str">
        <f t="shared" si="6"/>
        <v>&gt;40</v>
      </c>
      <c r="Q42">
        <f t="shared" si="7"/>
        <v>1982</v>
      </c>
      <c r="R42" t="str">
        <f>VLOOKUP(P42,Planilha7!A:B,2,FALSE)</f>
        <v>01 - &gt;40</v>
      </c>
    </row>
    <row r="43" spans="1:18" hidden="1" x14ac:dyDescent="0.3">
      <c r="A43" t="s">
        <v>399</v>
      </c>
      <c r="B43" s="9">
        <v>30473</v>
      </c>
      <c r="C43" s="9">
        <v>30687</v>
      </c>
      <c r="D43">
        <v>185</v>
      </c>
      <c r="E43" t="s">
        <v>317</v>
      </c>
      <c r="F43">
        <v>50.86</v>
      </c>
      <c r="G43" t="s">
        <v>497</v>
      </c>
      <c r="H43">
        <f t="shared" si="0"/>
        <v>9250</v>
      </c>
      <c r="I43" s="6">
        <f t="shared" si="1"/>
        <v>154.16666666666666</v>
      </c>
      <c r="J43">
        <f t="shared" si="2"/>
        <v>79</v>
      </c>
      <c r="K43">
        <f t="shared" si="3"/>
        <v>41</v>
      </c>
      <c r="L43" s="10">
        <f t="shared" si="4"/>
        <v>46.417499999999997</v>
      </c>
      <c r="M43" s="11">
        <v>7</v>
      </c>
      <c r="N43">
        <f t="shared" si="5"/>
        <v>3</v>
      </c>
      <c r="O43">
        <f>VLOOKUP(E43,Planilha4!A:E,5,FALSE)</f>
        <v>7</v>
      </c>
      <c r="P43" t="str">
        <f t="shared" si="6"/>
        <v>&gt;40</v>
      </c>
      <c r="Q43">
        <f t="shared" si="7"/>
        <v>1984</v>
      </c>
      <c r="R43" t="str">
        <f>VLOOKUP(P43,Planilha7!A:B,2,FALSE)</f>
        <v>01 - &gt;40</v>
      </c>
    </row>
    <row r="44" spans="1:18" hidden="1" x14ac:dyDescent="0.3">
      <c r="A44" t="s">
        <v>405</v>
      </c>
      <c r="B44" s="9">
        <v>31481</v>
      </c>
      <c r="C44" s="9">
        <v>31688</v>
      </c>
      <c r="D44">
        <v>179</v>
      </c>
      <c r="E44" t="s">
        <v>317</v>
      </c>
      <c r="F44">
        <v>56.45</v>
      </c>
      <c r="G44" t="s">
        <v>497</v>
      </c>
      <c r="H44">
        <f t="shared" si="0"/>
        <v>8950</v>
      </c>
      <c r="I44" s="6">
        <f t="shared" si="1"/>
        <v>149.16666666666666</v>
      </c>
      <c r="J44">
        <f t="shared" si="2"/>
        <v>105</v>
      </c>
      <c r="K44">
        <f t="shared" si="3"/>
        <v>16</v>
      </c>
      <c r="L44" s="10">
        <f t="shared" si="4"/>
        <v>46.417499999999997</v>
      </c>
      <c r="M44" s="11">
        <v>7</v>
      </c>
      <c r="N44">
        <f t="shared" si="5"/>
        <v>1</v>
      </c>
      <c r="O44">
        <f>VLOOKUP(E44,Planilha4!A:E,5,FALSE)</f>
        <v>7</v>
      </c>
      <c r="P44" t="str">
        <f t="shared" si="6"/>
        <v>&gt;40</v>
      </c>
      <c r="Q44">
        <f t="shared" si="7"/>
        <v>1986</v>
      </c>
      <c r="R44" t="str">
        <f>VLOOKUP(P44,Planilha7!A:B,2,FALSE)</f>
        <v>01 - &gt;40</v>
      </c>
    </row>
    <row r="45" spans="1:18" hidden="1" x14ac:dyDescent="0.3">
      <c r="A45" t="s">
        <v>408</v>
      </c>
      <c r="B45" s="9">
        <v>32090</v>
      </c>
      <c r="C45" s="9">
        <v>32304</v>
      </c>
      <c r="D45">
        <v>185</v>
      </c>
      <c r="E45" t="s">
        <v>317</v>
      </c>
      <c r="F45">
        <v>53.04</v>
      </c>
      <c r="G45" t="s">
        <v>497</v>
      </c>
      <c r="H45">
        <f t="shared" si="0"/>
        <v>9250</v>
      </c>
      <c r="I45" s="6">
        <f t="shared" si="1"/>
        <v>154.16666666666666</v>
      </c>
      <c r="J45">
        <f t="shared" si="2"/>
        <v>79</v>
      </c>
      <c r="K45">
        <f t="shared" si="3"/>
        <v>26</v>
      </c>
      <c r="L45" s="10">
        <f t="shared" si="4"/>
        <v>46.417499999999997</v>
      </c>
      <c r="M45" s="11">
        <v>7</v>
      </c>
      <c r="N45">
        <f t="shared" si="5"/>
        <v>1</v>
      </c>
      <c r="O45">
        <f>VLOOKUP(E45,Planilha4!A:E,5,FALSE)</f>
        <v>7</v>
      </c>
      <c r="P45" t="str">
        <f t="shared" si="6"/>
        <v>&gt;40</v>
      </c>
      <c r="Q45">
        <f t="shared" si="7"/>
        <v>1988</v>
      </c>
      <c r="R45" t="str">
        <f>VLOOKUP(P45,Planilha7!A:B,2,FALSE)</f>
        <v>01 - &gt;40</v>
      </c>
    </row>
    <row r="46" spans="1:18" hidden="1" x14ac:dyDescent="0.3">
      <c r="A46" t="s">
        <v>419</v>
      </c>
      <c r="B46" s="9">
        <v>33847</v>
      </c>
      <c r="C46" s="9">
        <v>34054</v>
      </c>
      <c r="D46">
        <v>178</v>
      </c>
      <c r="E46" t="s">
        <v>317</v>
      </c>
      <c r="F46">
        <v>40.22</v>
      </c>
      <c r="G46" t="s">
        <v>497</v>
      </c>
      <c r="H46">
        <f t="shared" si="0"/>
        <v>8900</v>
      </c>
      <c r="I46" s="6">
        <f t="shared" si="1"/>
        <v>148.33333333333334</v>
      </c>
      <c r="J46">
        <f t="shared" si="2"/>
        <v>125</v>
      </c>
      <c r="K46">
        <f t="shared" si="3"/>
        <v>114</v>
      </c>
      <c r="L46" s="10">
        <f t="shared" si="4"/>
        <v>46.417499999999997</v>
      </c>
      <c r="M46" s="11">
        <v>7</v>
      </c>
      <c r="N46">
        <f t="shared" si="5"/>
        <v>3</v>
      </c>
      <c r="O46">
        <f>VLOOKUP(E46,Planilha4!A:E,5,FALSE)</f>
        <v>7</v>
      </c>
      <c r="P46" t="str">
        <f t="shared" si="6"/>
        <v>&gt;40</v>
      </c>
      <c r="Q46">
        <f t="shared" si="7"/>
        <v>1993</v>
      </c>
      <c r="R46" t="str">
        <f>VLOOKUP(P46,Planilha7!A:B,2,FALSE)</f>
        <v>01 - &gt;40</v>
      </c>
    </row>
    <row r="47" spans="1:18" hidden="1" x14ac:dyDescent="0.3">
      <c r="A47" t="s">
        <v>434</v>
      </c>
      <c r="B47" s="9">
        <v>37130</v>
      </c>
      <c r="C47" s="9">
        <v>37274</v>
      </c>
      <c r="D47">
        <v>125</v>
      </c>
      <c r="E47" t="s">
        <v>317</v>
      </c>
      <c r="F47">
        <v>28.02</v>
      </c>
      <c r="G47" t="s">
        <v>497</v>
      </c>
      <c r="H47">
        <f t="shared" si="0"/>
        <v>6250</v>
      </c>
      <c r="I47" s="6">
        <f t="shared" si="1"/>
        <v>104.16666666666667</v>
      </c>
      <c r="J47">
        <f t="shared" si="2"/>
        <v>259</v>
      </c>
      <c r="K47">
        <f t="shared" si="3"/>
        <v>215</v>
      </c>
      <c r="L47" s="10">
        <f t="shared" si="4"/>
        <v>46.417499999999997</v>
      </c>
      <c r="M47" s="11">
        <v>7</v>
      </c>
      <c r="N47">
        <f t="shared" si="5"/>
        <v>4</v>
      </c>
      <c r="O47">
        <f>VLOOKUP(E47,Planilha4!A:E,5,FALSE)</f>
        <v>7</v>
      </c>
      <c r="P47" t="str">
        <f t="shared" si="6"/>
        <v>&lt;30 &gt;20</v>
      </c>
      <c r="Q47">
        <f t="shared" si="7"/>
        <v>2002</v>
      </c>
      <c r="R47" t="str">
        <f>VLOOKUP(P47,Planilha7!A:B,2,FALSE)</f>
        <v>03 - &lt;30 &gt;20</v>
      </c>
    </row>
    <row r="48" spans="1:18" x14ac:dyDescent="0.3">
      <c r="A48" t="s">
        <v>306</v>
      </c>
      <c r="B48" s="9">
        <v>30809</v>
      </c>
      <c r="C48" s="9">
        <v>31009</v>
      </c>
      <c r="D48">
        <v>174</v>
      </c>
      <c r="E48" t="s">
        <v>307</v>
      </c>
      <c r="F48">
        <v>46.86</v>
      </c>
      <c r="G48" t="s">
        <v>500</v>
      </c>
      <c r="H48">
        <f t="shared" si="0"/>
        <v>8700</v>
      </c>
      <c r="I48" s="6">
        <f t="shared" si="1"/>
        <v>145</v>
      </c>
      <c r="J48">
        <f t="shared" si="2"/>
        <v>130</v>
      </c>
      <c r="K48">
        <f t="shared" si="3"/>
        <v>69</v>
      </c>
      <c r="L48" s="10">
        <f t="shared" si="4"/>
        <v>46.068461538461548</v>
      </c>
      <c r="M48" s="11">
        <v>8</v>
      </c>
      <c r="N48">
        <f t="shared" si="5"/>
        <v>2</v>
      </c>
      <c r="O48">
        <f>VLOOKUP(E48,Planilha4!A:E,5,FALSE)</f>
        <v>5</v>
      </c>
      <c r="P48" t="str">
        <f t="shared" si="6"/>
        <v>&gt;40</v>
      </c>
      <c r="Q48">
        <f t="shared" si="7"/>
        <v>1984</v>
      </c>
      <c r="R48" t="str">
        <f>VLOOKUP(P48,Planilha7!A:B,2,FALSE)</f>
        <v>01 - &gt;40</v>
      </c>
    </row>
    <row r="49" spans="1:18" x14ac:dyDescent="0.3">
      <c r="A49" t="s">
        <v>311</v>
      </c>
      <c r="B49" s="9">
        <v>31859</v>
      </c>
      <c r="C49" s="9">
        <v>32059</v>
      </c>
      <c r="D49">
        <v>173</v>
      </c>
      <c r="E49" t="s">
        <v>307</v>
      </c>
      <c r="F49">
        <v>57.01</v>
      </c>
      <c r="G49" t="s">
        <v>500</v>
      </c>
      <c r="H49">
        <f t="shared" si="0"/>
        <v>8650</v>
      </c>
      <c r="I49" s="6">
        <f t="shared" si="1"/>
        <v>144.16666666666666</v>
      </c>
      <c r="J49">
        <f t="shared" si="2"/>
        <v>135</v>
      </c>
      <c r="K49">
        <f t="shared" si="3"/>
        <v>14</v>
      </c>
      <c r="L49" s="10">
        <f t="shared" si="4"/>
        <v>46.068461538461548</v>
      </c>
      <c r="M49" s="11">
        <v>8</v>
      </c>
      <c r="N49">
        <f t="shared" si="5"/>
        <v>2</v>
      </c>
      <c r="O49">
        <f>VLOOKUP(E49,Planilha4!A:E,5,FALSE)</f>
        <v>5</v>
      </c>
      <c r="P49" t="str">
        <f t="shared" si="6"/>
        <v>&gt;40</v>
      </c>
      <c r="Q49">
        <f t="shared" si="7"/>
        <v>1987</v>
      </c>
      <c r="R49" t="str">
        <f>VLOOKUP(P49,Planilha7!A:B,2,FALSE)</f>
        <v>01 - &gt;40</v>
      </c>
    </row>
    <row r="50" spans="1:18" x14ac:dyDescent="0.3">
      <c r="A50" t="s">
        <v>315</v>
      </c>
      <c r="B50" s="9">
        <v>32734</v>
      </c>
      <c r="C50" s="9">
        <v>32962</v>
      </c>
      <c r="D50">
        <v>197</v>
      </c>
      <c r="E50" t="s">
        <v>307</v>
      </c>
      <c r="F50">
        <v>64.97</v>
      </c>
      <c r="G50" t="s">
        <v>500</v>
      </c>
      <c r="H50">
        <f t="shared" si="0"/>
        <v>9850</v>
      </c>
      <c r="I50" s="6">
        <f t="shared" si="1"/>
        <v>164.16666666666666</v>
      </c>
      <c r="J50">
        <f t="shared" si="2"/>
        <v>64</v>
      </c>
      <c r="K50">
        <f t="shared" si="3"/>
        <v>1</v>
      </c>
      <c r="L50" s="10">
        <f t="shared" si="4"/>
        <v>46.068461538461548</v>
      </c>
      <c r="M50" s="11">
        <v>8</v>
      </c>
      <c r="N50">
        <f t="shared" si="5"/>
        <v>1</v>
      </c>
      <c r="O50">
        <f>VLOOKUP(E50,Planilha4!A:E,5,FALSE)</f>
        <v>5</v>
      </c>
      <c r="P50" t="str">
        <f t="shared" si="6"/>
        <v>&gt;40</v>
      </c>
      <c r="Q50">
        <f t="shared" si="7"/>
        <v>1990</v>
      </c>
      <c r="R50" t="str">
        <f>VLOOKUP(P50,Planilha7!A:B,2,FALSE)</f>
        <v>01 - &gt;40</v>
      </c>
    </row>
    <row r="51" spans="1:18" x14ac:dyDescent="0.3">
      <c r="A51" t="s">
        <v>320</v>
      </c>
      <c r="B51" s="9">
        <v>33609</v>
      </c>
      <c r="C51" s="9">
        <v>33816</v>
      </c>
      <c r="D51">
        <v>179</v>
      </c>
      <c r="E51" t="s">
        <v>307</v>
      </c>
      <c r="F51">
        <v>54.39</v>
      </c>
      <c r="G51" t="s">
        <v>500</v>
      </c>
      <c r="H51">
        <f t="shared" si="0"/>
        <v>8950</v>
      </c>
      <c r="I51" s="6">
        <f t="shared" si="1"/>
        <v>149.16666666666666</v>
      </c>
      <c r="J51">
        <f t="shared" si="2"/>
        <v>105</v>
      </c>
      <c r="K51">
        <f t="shared" si="3"/>
        <v>22</v>
      </c>
      <c r="L51" s="10">
        <f t="shared" si="4"/>
        <v>46.068461538461548</v>
      </c>
      <c r="M51" s="11">
        <v>8</v>
      </c>
      <c r="N51">
        <f t="shared" si="5"/>
        <v>3</v>
      </c>
      <c r="O51">
        <f>VLOOKUP(E51,Planilha4!A:E,5,FALSE)</f>
        <v>5</v>
      </c>
      <c r="P51" t="str">
        <f t="shared" si="6"/>
        <v>&gt;40</v>
      </c>
      <c r="Q51">
        <f t="shared" si="7"/>
        <v>1992</v>
      </c>
      <c r="R51" t="str">
        <f>VLOOKUP(P51,Planilha7!A:B,2,FALSE)</f>
        <v>01 - &gt;40</v>
      </c>
    </row>
    <row r="52" spans="1:18" x14ac:dyDescent="0.3">
      <c r="A52" t="s">
        <v>323</v>
      </c>
      <c r="B52" s="9">
        <v>34288</v>
      </c>
      <c r="C52" s="9">
        <v>34531</v>
      </c>
      <c r="D52">
        <v>210</v>
      </c>
      <c r="E52" t="s">
        <v>307</v>
      </c>
      <c r="F52">
        <v>53.44</v>
      </c>
      <c r="G52" t="s">
        <v>500</v>
      </c>
      <c r="H52">
        <f t="shared" si="0"/>
        <v>10500</v>
      </c>
      <c r="I52" s="6">
        <f t="shared" si="1"/>
        <v>175</v>
      </c>
      <c r="J52">
        <f t="shared" si="2"/>
        <v>29</v>
      </c>
      <c r="K52">
        <f t="shared" si="3"/>
        <v>23</v>
      </c>
      <c r="L52" s="10">
        <f t="shared" si="4"/>
        <v>46.068461538461548</v>
      </c>
      <c r="M52" s="11">
        <v>8</v>
      </c>
      <c r="N52">
        <f t="shared" si="5"/>
        <v>2</v>
      </c>
      <c r="O52">
        <f>VLOOKUP(E52,Planilha4!A:E,5,FALSE)</f>
        <v>5</v>
      </c>
      <c r="P52" t="str">
        <f t="shared" si="6"/>
        <v>&gt;40</v>
      </c>
      <c r="Q52">
        <f t="shared" si="7"/>
        <v>1994</v>
      </c>
      <c r="R52" t="str">
        <f>VLOOKUP(P52,Planilha7!A:B,2,FALSE)</f>
        <v>01 - &gt;40</v>
      </c>
    </row>
    <row r="53" spans="1:18" x14ac:dyDescent="0.3">
      <c r="A53" t="s">
        <v>329</v>
      </c>
      <c r="B53" s="9">
        <v>35478</v>
      </c>
      <c r="C53" s="9">
        <v>35713</v>
      </c>
      <c r="D53">
        <v>203</v>
      </c>
      <c r="E53" t="s">
        <v>307</v>
      </c>
      <c r="F53">
        <v>47.85</v>
      </c>
      <c r="G53" t="s">
        <v>500</v>
      </c>
      <c r="H53">
        <f t="shared" si="0"/>
        <v>10150</v>
      </c>
      <c r="I53" s="6">
        <f t="shared" si="1"/>
        <v>169.16666666666666</v>
      </c>
      <c r="J53">
        <f t="shared" si="2"/>
        <v>48</v>
      </c>
      <c r="K53">
        <f t="shared" si="3"/>
        <v>60</v>
      </c>
      <c r="L53" s="10">
        <f t="shared" si="4"/>
        <v>46.068461538461548</v>
      </c>
      <c r="M53" s="11">
        <v>8</v>
      </c>
      <c r="N53">
        <f t="shared" si="5"/>
        <v>2</v>
      </c>
      <c r="O53">
        <f>VLOOKUP(E53,Planilha4!A:E,5,FALSE)</f>
        <v>5</v>
      </c>
      <c r="P53" t="str">
        <f t="shared" si="6"/>
        <v>&gt;40</v>
      </c>
      <c r="Q53">
        <f t="shared" si="7"/>
        <v>1997</v>
      </c>
      <c r="R53" t="str">
        <f>VLOOKUP(P53,Planilha7!A:B,2,FALSE)</f>
        <v>01 - &gt;40</v>
      </c>
    </row>
    <row r="54" spans="1:18" x14ac:dyDescent="0.3">
      <c r="A54" t="s">
        <v>332</v>
      </c>
      <c r="B54" s="9">
        <v>36178</v>
      </c>
      <c r="C54" s="9">
        <v>36420</v>
      </c>
      <c r="D54">
        <v>209</v>
      </c>
      <c r="E54" t="s">
        <v>307</v>
      </c>
      <c r="F54">
        <v>38.11</v>
      </c>
      <c r="G54" t="s">
        <v>500</v>
      </c>
      <c r="H54">
        <f t="shared" si="0"/>
        <v>10450</v>
      </c>
      <c r="I54" s="6">
        <f t="shared" si="1"/>
        <v>174.16666666666666</v>
      </c>
      <c r="J54">
        <f t="shared" si="2"/>
        <v>31</v>
      </c>
      <c r="K54">
        <f t="shared" si="3"/>
        <v>136</v>
      </c>
      <c r="L54" s="10">
        <f t="shared" si="4"/>
        <v>46.068461538461548</v>
      </c>
      <c r="M54" s="11">
        <v>8</v>
      </c>
      <c r="N54">
        <f t="shared" si="5"/>
        <v>2</v>
      </c>
      <c r="O54">
        <f>VLOOKUP(E54,Planilha4!A:E,5,FALSE)</f>
        <v>5</v>
      </c>
      <c r="P54" t="str">
        <f t="shared" si="6"/>
        <v>&lt;40 &gt;30</v>
      </c>
      <c r="Q54">
        <f t="shared" si="7"/>
        <v>1999</v>
      </c>
      <c r="R54" t="str">
        <f>VLOOKUP(P54,Planilha7!A:B,2,FALSE)</f>
        <v>02 - &lt;40 &gt;30</v>
      </c>
    </row>
    <row r="55" spans="1:18" x14ac:dyDescent="0.3">
      <c r="A55" t="s">
        <v>335</v>
      </c>
      <c r="B55" s="9">
        <v>36927</v>
      </c>
      <c r="C55" s="9">
        <v>37162</v>
      </c>
      <c r="D55">
        <v>203</v>
      </c>
      <c r="E55" t="s">
        <v>307</v>
      </c>
      <c r="F55">
        <v>44.36</v>
      </c>
      <c r="G55" t="s">
        <v>500</v>
      </c>
      <c r="H55">
        <f t="shared" si="0"/>
        <v>10150</v>
      </c>
      <c r="I55" s="6">
        <f t="shared" si="1"/>
        <v>169.16666666666666</v>
      </c>
      <c r="J55">
        <f t="shared" si="2"/>
        <v>48</v>
      </c>
      <c r="K55">
        <f t="shared" si="3"/>
        <v>88</v>
      </c>
      <c r="L55" s="10">
        <f t="shared" si="4"/>
        <v>46.068461538461548</v>
      </c>
      <c r="M55" s="11">
        <v>8</v>
      </c>
      <c r="N55">
        <f t="shared" si="5"/>
        <v>3</v>
      </c>
      <c r="O55">
        <f>VLOOKUP(E55,Planilha4!A:E,5,FALSE)</f>
        <v>5</v>
      </c>
      <c r="P55" t="str">
        <f t="shared" si="6"/>
        <v>&gt;40</v>
      </c>
      <c r="Q55">
        <f t="shared" si="7"/>
        <v>2001</v>
      </c>
      <c r="R55" t="str">
        <f>VLOOKUP(P55,Planilha7!A:B,2,FALSE)</f>
        <v>01 - &gt;40</v>
      </c>
    </row>
    <row r="56" spans="1:18" x14ac:dyDescent="0.3">
      <c r="A56" t="s">
        <v>340</v>
      </c>
      <c r="B56" s="9">
        <v>38166</v>
      </c>
      <c r="C56" s="9">
        <v>38422</v>
      </c>
      <c r="D56">
        <v>221</v>
      </c>
      <c r="E56" t="s">
        <v>307</v>
      </c>
      <c r="F56">
        <v>50.31</v>
      </c>
      <c r="G56" t="s">
        <v>500</v>
      </c>
      <c r="H56">
        <f t="shared" si="0"/>
        <v>11050</v>
      </c>
      <c r="I56" s="6">
        <f t="shared" si="1"/>
        <v>184.16666666666666</v>
      </c>
      <c r="J56">
        <f t="shared" si="2"/>
        <v>15</v>
      </c>
      <c r="K56">
        <f t="shared" si="3"/>
        <v>46</v>
      </c>
      <c r="L56" s="10">
        <f t="shared" si="4"/>
        <v>46.068461538461548</v>
      </c>
      <c r="M56" s="11">
        <v>8</v>
      </c>
      <c r="N56">
        <f t="shared" si="5"/>
        <v>3</v>
      </c>
      <c r="O56">
        <f>VLOOKUP(E56,Planilha4!A:E,5,FALSE)</f>
        <v>5</v>
      </c>
      <c r="P56" t="str">
        <f t="shared" si="6"/>
        <v>&gt;40</v>
      </c>
      <c r="Q56">
        <f t="shared" si="7"/>
        <v>2005</v>
      </c>
      <c r="R56" t="str">
        <f>VLOOKUP(P56,Planilha7!A:B,2,FALSE)</f>
        <v>01 - &gt;40</v>
      </c>
    </row>
    <row r="57" spans="1:18" x14ac:dyDescent="0.3">
      <c r="A57" t="s">
        <v>345</v>
      </c>
      <c r="B57" s="9">
        <v>39356</v>
      </c>
      <c r="C57" s="9">
        <v>39599</v>
      </c>
      <c r="D57">
        <v>210</v>
      </c>
      <c r="E57" t="s">
        <v>307</v>
      </c>
      <c r="F57">
        <v>41.04</v>
      </c>
      <c r="G57" t="s">
        <v>500</v>
      </c>
      <c r="H57">
        <f t="shared" si="0"/>
        <v>10500</v>
      </c>
      <c r="I57" s="6">
        <f t="shared" si="1"/>
        <v>175</v>
      </c>
      <c r="J57">
        <f t="shared" si="2"/>
        <v>29</v>
      </c>
      <c r="K57">
        <f t="shared" si="3"/>
        <v>109</v>
      </c>
      <c r="L57" s="10">
        <f t="shared" si="4"/>
        <v>46.068461538461548</v>
      </c>
      <c r="M57" s="11">
        <v>8</v>
      </c>
      <c r="N57">
        <f t="shared" si="5"/>
        <v>2</v>
      </c>
      <c r="O57">
        <f>VLOOKUP(E57,Planilha4!A:E,5,FALSE)</f>
        <v>5</v>
      </c>
      <c r="P57" t="str">
        <f t="shared" si="6"/>
        <v>&gt;40</v>
      </c>
      <c r="Q57">
        <f t="shared" si="7"/>
        <v>2008</v>
      </c>
      <c r="R57" t="str">
        <f>VLOOKUP(P57,Planilha7!A:B,2,FALSE)</f>
        <v>01 - &gt;40</v>
      </c>
    </row>
    <row r="58" spans="1:18" x14ac:dyDescent="0.3">
      <c r="A58" t="s">
        <v>352</v>
      </c>
      <c r="B58" s="9">
        <v>40777</v>
      </c>
      <c r="C58" s="9">
        <v>40991</v>
      </c>
      <c r="D58">
        <v>185</v>
      </c>
      <c r="E58" t="s">
        <v>307</v>
      </c>
      <c r="F58">
        <v>39.04</v>
      </c>
      <c r="G58" t="s">
        <v>500</v>
      </c>
      <c r="H58">
        <f t="shared" si="0"/>
        <v>9250</v>
      </c>
      <c r="I58" s="6">
        <f t="shared" si="1"/>
        <v>154.16666666666666</v>
      </c>
      <c r="J58">
        <f t="shared" si="2"/>
        <v>79</v>
      </c>
      <c r="K58">
        <f t="shared" si="3"/>
        <v>121</v>
      </c>
      <c r="L58" s="10">
        <f t="shared" si="4"/>
        <v>46.068461538461548</v>
      </c>
      <c r="M58" s="11">
        <v>8</v>
      </c>
      <c r="N58">
        <f t="shared" si="5"/>
        <v>2</v>
      </c>
      <c r="O58">
        <f>VLOOKUP(E58,Planilha4!A:E,5,FALSE)</f>
        <v>5</v>
      </c>
      <c r="P58" t="str">
        <f t="shared" si="6"/>
        <v>&lt;40 &gt;30</v>
      </c>
      <c r="Q58">
        <f t="shared" si="7"/>
        <v>2012</v>
      </c>
      <c r="R58" t="str">
        <f>VLOOKUP(P58,Planilha7!A:B,2,FALSE)</f>
        <v>02 - &lt;40 &gt;30</v>
      </c>
    </row>
    <row r="59" spans="1:18" x14ac:dyDescent="0.3">
      <c r="A59" t="s">
        <v>357</v>
      </c>
      <c r="B59" s="9">
        <v>41841</v>
      </c>
      <c r="C59" s="9">
        <v>42076</v>
      </c>
      <c r="D59">
        <v>203</v>
      </c>
      <c r="E59" t="s">
        <v>307</v>
      </c>
      <c r="F59">
        <v>32.729999999999997</v>
      </c>
      <c r="G59" t="s">
        <v>500</v>
      </c>
      <c r="H59">
        <f t="shared" si="0"/>
        <v>10150</v>
      </c>
      <c r="I59" s="6">
        <f t="shared" si="1"/>
        <v>169.16666666666666</v>
      </c>
      <c r="J59">
        <f t="shared" si="2"/>
        <v>48</v>
      </c>
      <c r="K59">
        <f t="shared" si="3"/>
        <v>175</v>
      </c>
      <c r="L59" s="10">
        <f t="shared" si="4"/>
        <v>46.068461538461548</v>
      </c>
      <c r="M59" s="11">
        <v>8</v>
      </c>
      <c r="N59">
        <f t="shared" si="5"/>
        <v>1</v>
      </c>
      <c r="O59">
        <f>VLOOKUP(E59,Planilha4!A:E,5,FALSE)</f>
        <v>5</v>
      </c>
      <c r="P59" t="str">
        <f t="shared" si="6"/>
        <v>&lt;40 &gt;30</v>
      </c>
      <c r="Q59">
        <f t="shared" si="7"/>
        <v>2015</v>
      </c>
      <c r="R59" t="str">
        <f>VLOOKUP(P59,Planilha7!A:B,2,FALSE)</f>
        <v>02 - &lt;40 &gt;30</v>
      </c>
    </row>
    <row r="60" spans="1:18" x14ac:dyDescent="0.3">
      <c r="A60" t="s">
        <v>365</v>
      </c>
      <c r="B60" s="9">
        <v>43416</v>
      </c>
      <c r="C60" s="9">
        <v>43602</v>
      </c>
      <c r="D60">
        <v>161</v>
      </c>
      <c r="E60" t="s">
        <v>307</v>
      </c>
      <c r="F60">
        <v>28.78</v>
      </c>
      <c r="G60" t="s">
        <v>500</v>
      </c>
      <c r="H60">
        <f t="shared" si="0"/>
        <v>8050</v>
      </c>
      <c r="I60" s="6">
        <f t="shared" si="1"/>
        <v>134.16666666666666</v>
      </c>
      <c r="J60">
        <f t="shared" si="2"/>
        <v>172</v>
      </c>
      <c r="K60">
        <f t="shared" si="3"/>
        <v>207</v>
      </c>
      <c r="L60" s="10">
        <f t="shared" si="4"/>
        <v>46.068461538461548</v>
      </c>
      <c r="M60" s="11">
        <v>8</v>
      </c>
      <c r="N60">
        <f t="shared" si="5"/>
        <v>3</v>
      </c>
      <c r="O60">
        <f>VLOOKUP(E60,Planilha4!A:E,5,FALSE)</f>
        <v>5</v>
      </c>
      <c r="P60" t="str">
        <f t="shared" si="6"/>
        <v>&lt;30 &gt;20</v>
      </c>
      <c r="Q60">
        <f t="shared" si="7"/>
        <v>2019</v>
      </c>
      <c r="R60" t="str">
        <f>VLOOKUP(P60,Planilha7!A:B,2,FALSE)</f>
        <v>03 - &lt;30 &gt;20</v>
      </c>
    </row>
    <row r="61" spans="1:18" x14ac:dyDescent="0.3">
      <c r="A61" t="s">
        <v>294</v>
      </c>
      <c r="B61" s="9">
        <v>28681</v>
      </c>
      <c r="C61" s="9">
        <v>28881</v>
      </c>
      <c r="D61">
        <v>173</v>
      </c>
      <c r="E61" t="s">
        <v>13</v>
      </c>
      <c r="F61">
        <v>60</v>
      </c>
      <c r="G61" t="s">
        <v>500</v>
      </c>
      <c r="H61">
        <f t="shared" si="0"/>
        <v>8650</v>
      </c>
      <c r="I61" s="6">
        <f t="shared" si="1"/>
        <v>144.16666666666666</v>
      </c>
      <c r="J61">
        <f t="shared" si="2"/>
        <v>135</v>
      </c>
      <c r="K61">
        <f t="shared" si="3"/>
        <v>8</v>
      </c>
      <c r="L61" s="10">
        <f t="shared" si="4"/>
        <v>45.895000000000003</v>
      </c>
      <c r="M61" s="11">
        <v>9</v>
      </c>
      <c r="N61">
        <f t="shared" si="5"/>
        <v>2</v>
      </c>
      <c r="O61">
        <f>VLOOKUP(E61,Planilha4!A:E,5,FALSE)</f>
        <v>4</v>
      </c>
      <c r="P61" t="str">
        <f t="shared" si="6"/>
        <v>&gt;40</v>
      </c>
      <c r="Q61">
        <f t="shared" si="7"/>
        <v>1979</v>
      </c>
      <c r="R61" t="str">
        <f>VLOOKUP(P61,Planilha7!A:B,2,FALSE)</f>
        <v>01 - &gt;40</v>
      </c>
    </row>
    <row r="62" spans="1:18" x14ac:dyDescent="0.3">
      <c r="A62" t="s">
        <v>297</v>
      </c>
      <c r="B62" s="9">
        <v>29255</v>
      </c>
      <c r="C62" s="9">
        <v>29441</v>
      </c>
      <c r="D62">
        <v>159</v>
      </c>
      <c r="E62" t="s">
        <v>13</v>
      </c>
      <c r="F62">
        <v>58</v>
      </c>
      <c r="G62" t="s">
        <v>500</v>
      </c>
      <c r="H62">
        <f t="shared" si="0"/>
        <v>7950</v>
      </c>
      <c r="I62" s="6">
        <f t="shared" si="1"/>
        <v>132.5</v>
      </c>
      <c r="J62">
        <f t="shared" si="2"/>
        <v>188</v>
      </c>
      <c r="K62">
        <f t="shared" si="3"/>
        <v>11</v>
      </c>
      <c r="L62" s="10">
        <f t="shared" si="4"/>
        <v>45.895000000000003</v>
      </c>
      <c r="M62" s="11">
        <v>9</v>
      </c>
      <c r="N62">
        <f t="shared" si="5"/>
        <v>2</v>
      </c>
      <c r="O62">
        <f>VLOOKUP(E62,Planilha4!A:E,5,FALSE)</f>
        <v>4</v>
      </c>
      <c r="P62" t="str">
        <f t="shared" si="6"/>
        <v>&gt;40</v>
      </c>
      <c r="Q62">
        <f t="shared" si="7"/>
        <v>1980</v>
      </c>
      <c r="R62" t="str">
        <f>VLOOKUP(P62,Planilha7!A:B,2,FALSE)</f>
        <v>01 - &gt;40</v>
      </c>
    </row>
    <row r="63" spans="1:18" x14ac:dyDescent="0.3">
      <c r="A63" t="s">
        <v>300</v>
      </c>
      <c r="B63" s="9">
        <v>29857</v>
      </c>
      <c r="C63" s="9">
        <v>30036</v>
      </c>
      <c r="D63">
        <v>155</v>
      </c>
      <c r="E63" t="s">
        <v>13</v>
      </c>
      <c r="F63">
        <v>44.64</v>
      </c>
      <c r="G63" t="s">
        <v>500</v>
      </c>
      <c r="H63">
        <f t="shared" si="0"/>
        <v>7750</v>
      </c>
      <c r="I63" s="6">
        <f t="shared" si="1"/>
        <v>129.16666666666666</v>
      </c>
      <c r="J63">
        <f t="shared" si="2"/>
        <v>196</v>
      </c>
      <c r="K63">
        <f t="shared" si="3"/>
        <v>85</v>
      </c>
      <c r="L63" s="10">
        <f t="shared" si="4"/>
        <v>45.895000000000003</v>
      </c>
      <c r="M63" s="11">
        <v>9</v>
      </c>
      <c r="N63">
        <f t="shared" si="5"/>
        <v>1</v>
      </c>
      <c r="O63">
        <f>VLOOKUP(E63,Planilha4!A:E,5,FALSE)</f>
        <v>4</v>
      </c>
      <c r="P63" t="str">
        <f t="shared" si="6"/>
        <v>&gt;40</v>
      </c>
      <c r="Q63">
        <f t="shared" si="7"/>
        <v>1982</v>
      </c>
      <c r="R63" t="str">
        <f>VLOOKUP(P63,Planilha7!A:B,2,FALSE)</f>
        <v>01 - &gt;40</v>
      </c>
    </row>
    <row r="64" spans="1:18" x14ac:dyDescent="0.3">
      <c r="A64" t="s">
        <v>303</v>
      </c>
      <c r="B64" s="9">
        <v>30417</v>
      </c>
      <c r="C64" s="9">
        <v>30610</v>
      </c>
      <c r="D64">
        <v>167</v>
      </c>
      <c r="E64" t="s">
        <v>13</v>
      </c>
      <c r="F64">
        <v>49.51</v>
      </c>
      <c r="G64" t="s">
        <v>500</v>
      </c>
      <c r="H64">
        <f t="shared" si="0"/>
        <v>8350</v>
      </c>
      <c r="I64" s="6">
        <f t="shared" si="1"/>
        <v>139.16666666666666</v>
      </c>
      <c r="J64">
        <f t="shared" si="2"/>
        <v>155</v>
      </c>
      <c r="K64">
        <f t="shared" si="3"/>
        <v>48</v>
      </c>
      <c r="L64" s="10">
        <f t="shared" si="4"/>
        <v>45.895000000000003</v>
      </c>
      <c r="M64" s="11">
        <v>9</v>
      </c>
      <c r="N64">
        <f t="shared" si="5"/>
        <v>2</v>
      </c>
      <c r="O64">
        <f>VLOOKUP(E64,Planilha4!A:E,5,FALSE)</f>
        <v>4</v>
      </c>
      <c r="P64" t="str">
        <f t="shared" si="6"/>
        <v>&gt;40</v>
      </c>
      <c r="Q64">
        <f t="shared" si="7"/>
        <v>1983</v>
      </c>
      <c r="R64" t="str">
        <f>VLOOKUP(P64,Planilha7!A:B,2,FALSE)</f>
        <v>01 - &gt;40</v>
      </c>
    </row>
    <row r="65" spans="1:18" x14ac:dyDescent="0.3">
      <c r="A65" t="s">
        <v>308</v>
      </c>
      <c r="B65" s="9">
        <v>31012</v>
      </c>
      <c r="C65" s="9">
        <v>31219</v>
      </c>
      <c r="D65">
        <v>179</v>
      </c>
      <c r="E65" t="s">
        <v>13</v>
      </c>
      <c r="F65">
        <v>52.67</v>
      </c>
      <c r="G65" t="s">
        <v>500</v>
      </c>
      <c r="H65">
        <f t="shared" si="0"/>
        <v>8950</v>
      </c>
      <c r="I65" s="6">
        <f t="shared" si="1"/>
        <v>149.16666666666666</v>
      </c>
      <c r="J65">
        <f t="shared" si="2"/>
        <v>105</v>
      </c>
      <c r="K65">
        <f t="shared" si="3"/>
        <v>29</v>
      </c>
      <c r="L65" s="10">
        <f t="shared" si="4"/>
        <v>45.895000000000003</v>
      </c>
      <c r="M65" s="11">
        <v>9</v>
      </c>
      <c r="N65">
        <f t="shared" si="5"/>
        <v>3</v>
      </c>
      <c r="O65">
        <f>VLOOKUP(E65,Planilha4!A:E,5,FALSE)</f>
        <v>4</v>
      </c>
      <c r="P65" t="str">
        <f t="shared" si="6"/>
        <v>&gt;40</v>
      </c>
      <c r="Q65">
        <f t="shared" si="7"/>
        <v>1985</v>
      </c>
      <c r="R65" t="str">
        <f>VLOOKUP(P65,Planilha7!A:B,2,FALSE)</f>
        <v>01 - &gt;40</v>
      </c>
    </row>
    <row r="66" spans="1:18" x14ac:dyDescent="0.3">
      <c r="A66" t="s">
        <v>313</v>
      </c>
      <c r="B66" s="9">
        <v>32279</v>
      </c>
      <c r="C66" s="9">
        <v>32514</v>
      </c>
      <c r="D66">
        <v>203</v>
      </c>
      <c r="E66" t="s">
        <v>13</v>
      </c>
      <c r="F66">
        <v>61.13</v>
      </c>
      <c r="G66" t="s">
        <v>500</v>
      </c>
      <c r="H66">
        <f t="shared" ref="H66:H129" si="8">D66*50</f>
        <v>10150</v>
      </c>
      <c r="I66" s="6">
        <f t="shared" ref="I66:I129" si="9">H66/60</f>
        <v>169.16666666666666</v>
      </c>
      <c r="J66">
        <f t="shared" ref="J66:J129" si="10">_xlfn.RANK.EQ(I66,I:I)</f>
        <v>48</v>
      </c>
      <c r="K66">
        <f t="shared" ref="K66:K129" si="11">_xlfn.RANK.EQ(F66,F:F)</f>
        <v>5</v>
      </c>
      <c r="L66" s="10">
        <f t="shared" ref="L66:L129" si="12">SUMIFS(F:F,E:E,E66)/COUNTIFS(E:E,E66)</f>
        <v>45.895000000000003</v>
      </c>
      <c r="M66" s="11">
        <v>9</v>
      </c>
      <c r="N66">
        <f t="shared" ref="N66:N129" si="13">LEN(A66)-LEN(SUBSTITUTE(A66," ",""))+1</f>
        <v>2</v>
      </c>
      <c r="O66">
        <f>VLOOKUP(E66,Planilha4!A:E,5,FALSE)</f>
        <v>4</v>
      </c>
      <c r="P66" t="str">
        <f t="shared" si="6"/>
        <v>&gt;40</v>
      </c>
      <c r="Q66">
        <f t="shared" si="7"/>
        <v>1989</v>
      </c>
      <c r="R66" t="str">
        <f>VLOOKUP(P66,Planilha7!A:B,2,FALSE)</f>
        <v>01 - &gt;40</v>
      </c>
    </row>
    <row r="67" spans="1:18" x14ac:dyDescent="0.3">
      <c r="A67" t="s">
        <v>319</v>
      </c>
      <c r="B67" s="9">
        <v>33378</v>
      </c>
      <c r="C67" s="9">
        <v>33606</v>
      </c>
      <c r="D67">
        <v>197</v>
      </c>
      <c r="E67" t="s">
        <v>13</v>
      </c>
      <c r="F67">
        <v>43.31</v>
      </c>
      <c r="G67" t="s">
        <v>500</v>
      </c>
      <c r="H67">
        <f t="shared" si="8"/>
        <v>9850</v>
      </c>
      <c r="I67" s="6">
        <f t="shared" si="9"/>
        <v>164.16666666666666</v>
      </c>
      <c r="J67">
        <f t="shared" si="10"/>
        <v>64</v>
      </c>
      <c r="K67">
        <f t="shared" si="11"/>
        <v>99</v>
      </c>
      <c r="L67" s="10">
        <f t="shared" si="12"/>
        <v>45.895000000000003</v>
      </c>
      <c r="M67" s="11">
        <v>9</v>
      </c>
      <c r="N67">
        <f t="shared" si="13"/>
        <v>4</v>
      </c>
      <c r="O67">
        <f>VLOOKUP(E67,Planilha4!A:E,5,FALSE)</f>
        <v>4</v>
      </c>
      <c r="P67" t="str">
        <f t="shared" ref="P67:P130" si="14">IF(F67&gt;40,"&gt;40",
IF(F67&gt;30,"&lt;40 &gt;30",
IF(F67&gt;20,"&lt;30 &gt;20",
"&lt;20")))</f>
        <v>&gt;40</v>
      </c>
      <c r="Q67">
        <f t="shared" ref="Q67:Q130" si="15">YEAR(C67)</f>
        <v>1992</v>
      </c>
      <c r="R67" t="str">
        <f>VLOOKUP(P67,Planilha7!A:B,2,FALSE)</f>
        <v>01 - &gt;40</v>
      </c>
    </row>
    <row r="68" spans="1:18" x14ac:dyDescent="0.3">
      <c r="A68" t="s">
        <v>324</v>
      </c>
      <c r="B68" s="9">
        <v>34533</v>
      </c>
      <c r="C68" s="9">
        <v>34768</v>
      </c>
      <c r="D68">
        <v>203</v>
      </c>
      <c r="E68" t="s">
        <v>13</v>
      </c>
      <c r="F68">
        <v>45.61</v>
      </c>
      <c r="G68" t="s">
        <v>500</v>
      </c>
      <c r="H68">
        <f t="shared" si="8"/>
        <v>10150</v>
      </c>
      <c r="I68" s="6">
        <f t="shared" si="9"/>
        <v>169.16666666666666</v>
      </c>
      <c r="J68">
        <f t="shared" si="10"/>
        <v>48</v>
      </c>
      <c r="K68">
        <f t="shared" si="11"/>
        <v>79</v>
      </c>
      <c r="L68" s="10">
        <f t="shared" si="12"/>
        <v>45.895000000000003</v>
      </c>
      <c r="M68" s="11">
        <v>9</v>
      </c>
      <c r="N68">
        <f t="shared" si="13"/>
        <v>2</v>
      </c>
      <c r="O68">
        <f>VLOOKUP(E68,Planilha4!A:E,5,FALSE)</f>
        <v>4</v>
      </c>
      <c r="P68" t="str">
        <f t="shared" si="14"/>
        <v>&gt;40</v>
      </c>
      <c r="Q68">
        <f t="shared" si="15"/>
        <v>1995</v>
      </c>
      <c r="R68" t="str">
        <f>VLOOKUP(P68,Planilha7!A:B,2,FALSE)</f>
        <v>01 - &gt;40</v>
      </c>
    </row>
    <row r="69" spans="1:18" x14ac:dyDescent="0.3">
      <c r="A69" t="s">
        <v>339</v>
      </c>
      <c r="B69" s="9">
        <v>37907</v>
      </c>
      <c r="C69" s="9">
        <v>38163</v>
      </c>
      <c r="D69">
        <v>221</v>
      </c>
      <c r="E69" t="s">
        <v>13</v>
      </c>
      <c r="F69">
        <v>46.05</v>
      </c>
      <c r="G69" t="s">
        <v>500</v>
      </c>
      <c r="H69">
        <f t="shared" si="8"/>
        <v>11050</v>
      </c>
      <c r="I69" s="6">
        <f t="shared" si="9"/>
        <v>184.16666666666666</v>
      </c>
      <c r="J69">
        <f t="shared" si="10"/>
        <v>15</v>
      </c>
      <c r="K69">
        <f t="shared" si="11"/>
        <v>77</v>
      </c>
      <c r="L69" s="10">
        <f t="shared" si="12"/>
        <v>45.895000000000003</v>
      </c>
      <c r="M69" s="11">
        <v>9</v>
      </c>
      <c r="N69">
        <f t="shared" si="13"/>
        <v>1</v>
      </c>
      <c r="O69">
        <f>VLOOKUP(E69,Planilha4!A:E,5,FALSE)</f>
        <v>4</v>
      </c>
      <c r="P69" t="str">
        <f t="shared" si="14"/>
        <v>&gt;40</v>
      </c>
      <c r="Q69">
        <f t="shared" si="15"/>
        <v>2004</v>
      </c>
      <c r="R69" t="str">
        <f>VLOOKUP(P69,Planilha7!A:B,2,FALSE)</f>
        <v>01 - &gt;40</v>
      </c>
    </row>
    <row r="70" spans="1:18" x14ac:dyDescent="0.3">
      <c r="A70" t="s">
        <v>344</v>
      </c>
      <c r="B70" s="9">
        <v>39146</v>
      </c>
      <c r="C70" s="9">
        <v>39353</v>
      </c>
      <c r="D70">
        <v>179</v>
      </c>
      <c r="E70" t="s">
        <v>13</v>
      </c>
      <c r="F70">
        <v>42.88</v>
      </c>
      <c r="G70" t="s">
        <v>500</v>
      </c>
      <c r="H70">
        <f t="shared" si="8"/>
        <v>8950</v>
      </c>
      <c r="I70" s="6">
        <f t="shared" si="9"/>
        <v>149.16666666666666</v>
      </c>
      <c r="J70">
        <f t="shared" si="10"/>
        <v>105</v>
      </c>
      <c r="K70">
        <f t="shared" si="11"/>
        <v>101</v>
      </c>
      <c r="L70" s="10">
        <f t="shared" si="12"/>
        <v>45.895000000000003</v>
      </c>
      <c r="M70" s="11">
        <v>9</v>
      </c>
      <c r="N70">
        <f t="shared" si="13"/>
        <v>2</v>
      </c>
      <c r="O70">
        <f>VLOOKUP(E70,Planilha4!A:E,5,FALSE)</f>
        <v>4</v>
      </c>
      <c r="P70" t="str">
        <f t="shared" si="14"/>
        <v>&gt;40</v>
      </c>
      <c r="Q70">
        <f t="shared" si="15"/>
        <v>2007</v>
      </c>
      <c r="R70" t="str">
        <f>VLOOKUP(P70,Planilha7!A:B,2,FALSE)</f>
        <v>01 - &gt;40</v>
      </c>
    </row>
    <row r="71" spans="1:18" x14ac:dyDescent="0.3">
      <c r="A71" t="s">
        <v>351</v>
      </c>
      <c r="B71" s="9">
        <v>40560</v>
      </c>
      <c r="C71" s="9">
        <v>40774</v>
      </c>
      <c r="D71">
        <v>185</v>
      </c>
      <c r="E71" t="s">
        <v>13</v>
      </c>
      <c r="F71">
        <v>35.78</v>
      </c>
      <c r="G71" t="s">
        <v>500</v>
      </c>
      <c r="H71">
        <f t="shared" si="8"/>
        <v>9250</v>
      </c>
      <c r="I71" s="6">
        <f t="shared" si="9"/>
        <v>154.16666666666666</v>
      </c>
      <c r="J71">
        <f t="shared" si="10"/>
        <v>79</v>
      </c>
      <c r="K71">
        <f t="shared" si="11"/>
        <v>149</v>
      </c>
      <c r="L71" s="10">
        <f t="shared" si="12"/>
        <v>45.895000000000003</v>
      </c>
      <c r="M71" s="11">
        <v>9</v>
      </c>
      <c r="N71">
        <f t="shared" si="13"/>
        <v>2</v>
      </c>
      <c r="O71">
        <f>VLOOKUP(E71,Planilha4!A:E,5,FALSE)</f>
        <v>4</v>
      </c>
      <c r="P71" t="str">
        <f t="shared" si="14"/>
        <v>&lt;40 &gt;30</v>
      </c>
      <c r="Q71">
        <f t="shared" si="15"/>
        <v>2011</v>
      </c>
      <c r="R71" t="str">
        <f>VLOOKUP(P71,Planilha7!A:B,2,FALSE)</f>
        <v>02 - &lt;40 &gt;30</v>
      </c>
    </row>
    <row r="72" spans="1:18" x14ac:dyDescent="0.3">
      <c r="A72" t="s">
        <v>358</v>
      </c>
      <c r="B72" s="9">
        <v>42079</v>
      </c>
      <c r="C72" s="9">
        <v>42244</v>
      </c>
      <c r="D72">
        <v>143</v>
      </c>
      <c r="E72" t="s">
        <v>13</v>
      </c>
      <c r="F72">
        <v>25.45</v>
      </c>
      <c r="G72" t="s">
        <v>500</v>
      </c>
      <c r="H72">
        <f t="shared" si="8"/>
        <v>7150</v>
      </c>
      <c r="I72" s="6">
        <f t="shared" si="9"/>
        <v>119.16666666666667</v>
      </c>
      <c r="J72">
        <f t="shared" si="10"/>
        <v>225</v>
      </c>
      <c r="K72">
        <f t="shared" si="11"/>
        <v>240</v>
      </c>
      <c r="L72" s="10">
        <f t="shared" si="12"/>
        <v>45.895000000000003</v>
      </c>
      <c r="M72" s="11">
        <v>9</v>
      </c>
      <c r="N72">
        <f t="shared" si="13"/>
        <v>1</v>
      </c>
      <c r="O72">
        <f>VLOOKUP(E72,Planilha4!A:E,5,FALSE)</f>
        <v>4</v>
      </c>
      <c r="P72" t="str">
        <f t="shared" si="14"/>
        <v>&lt;30 &gt;20</v>
      </c>
      <c r="Q72">
        <f t="shared" si="15"/>
        <v>2015</v>
      </c>
      <c r="R72" t="str">
        <f>VLOOKUP(P72,Planilha7!A:B,2,FALSE)</f>
        <v>03 - &lt;30 &gt;20</v>
      </c>
    </row>
    <row r="73" spans="1:18" hidden="1" x14ac:dyDescent="0.3">
      <c r="A73" t="s">
        <v>126</v>
      </c>
      <c r="B73">
        <v>27519</v>
      </c>
      <c r="C73">
        <v>27544</v>
      </c>
      <c r="D73">
        <v>20</v>
      </c>
      <c r="E73" t="s">
        <v>13</v>
      </c>
      <c r="F73">
        <v>39.75</v>
      </c>
      <c r="G73" t="s">
        <v>496</v>
      </c>
      <c r="H73">
        <f t="shared" si="8"/>
        <v>1000</v>
      </c>
      <c r="I73" s="6">
        <f t="shared" si="9"/>
        <v>16.666666666666668</v>
      </c>
      <c r="J73">
        <f t="shared" si="10"/>
        <v>307</v>
      </c>
      <c r="K73">
        <f t="shared" si="11"/>
        <v>117</v>
      </c>
      <c r="L73" s="10">
        <f t="shared" si="12"/>
        <v>45.895000000000003</v>
      </c>
      <c r="M73" s="11">
        <v>9</v>
      </c>
      <c r="N73">
        <f t="shared" si="13"/>
        <v>1</v>
      </c>
      <c r="O73">
        <f>VLOOKUP(E73,Planilha4!A:E,5,FALSE)</f>
        <v>4</v>
      </c>
      <c r="P73" t="str">
        <f t="shared" si="14"/>
        <v>&lt;40 &gt;30</v>
      </c>
      <c r="Q73">
        <f t="shared" si="15"/>
        <v>1975</v>
      </c>
      <c r="R73" t="str">
        <f>VLOOKUP(P73,Planilha7!A:B,2,FALSE)</f>
        <v>02 - &lt;40 &gt;30</v>
      </c>
    </row>
    <row r="74" spans="1:18" hidden="1" x14ac:dyDescent="0.3">
      <c r="A74" t="s">
        <v>128</v>
      </c>
      <c r="B74">
        <v>27575</v>
      </c>
      <c r="C74">
        <v>27684</v>
      </c>
      <c r="D74">
        <v>80</v>
      </c>
      <c r="E74" t="s">
        <v>13</v>
      </c>
      <c r="F74">
        <v>36.090000000000003</v>
      </c>
      <c r="G74" t="s">
        <v>496</v>
      </c>
      <c r="H74">
        <f t="shared" si="8"/>
        <v>4000</v>
      </c>
      <c r="I74" s="6">
        <f t="shared" si="9"/>
        <v>66.666666666666671</v>
      </c>
      <c r="J74">
        <f t="shared" si="10"/>
        <v>290</v>
      </c>
      <c r="K74">
        <f t="shared" si="11"/>
        <v>145</v>
      </c>
      <c r="L74" s="10">
        <f t="shared" si="12"/>
        <v>45.895000000000003</v>
      </c>
      <c r="M74" s="11">
        <v>9</v>
      </c>
      <c r="N74">
        <f t="shared" si="13"/>
        <v>1</v>
      </c>
      <c r="O74">
        <f>VLOOKUP(E74,Planilha4!A:E,5,FALSE)</f>
        <v>4</v>
      </c>
      <c r="P74" t="str">
        <f t="shared" si="14"/>
        <v>&lt;40 &gt;30</v>
      </c>
      <c r="Q74">
        <f t="shared" si="15"/>
        <v>1975</v>
      </c>
      <c r="R74" t="str">
        <f>VLOOKUP(P74,Planilha7!A:B,2,FALSE)</f>
        <v>02 - &lt;40 &gt;30</v>
      </c>
    </row>
    <row r="75" spans="1:18" hidden="1" x14ac:dyDescent="0.3">
      <c r="A75" t="s">
        <v>132</v>
      </c>
      <c r="B75" t="s">
        <v>116</v>
      </c>
      <c r="C75">
        <v>28161</v>
      </c>
      <c r="D75">
        <v>100</v>
      </c>
      <c r="E75" t="s">
        <v>13</v>
      </c>
      <c r="F75">
        <v>46.9</v>
      </c>
      <c r="G75" t="s">
        <v>496</v>
      </c>
      <c r="H75">
        <f t="shared" si="8"/>
        <v>5000</v>
      </c>
      <c r="I75" s="6">
        <f t="shared" si="9"/>
        <v>83.333333333333329</v>
      </c>
      <c r="J75">
        <f t="shared" si="10"/>
        <v>277</v>
      </c>
      <c r="K75">
        <f t="shared" si="11"/>
        <v>68</v>
      </c>
      <c r="L75" s="10">
        <f t="shared" si="12"/>
        <v>45.895000000000003</v>
      </c>
      <c r="M75" s="11">
        <v>9</v>
      </c>
      <c r="N75">
        <f t="shared" si="13"/>
        <v>2</v>
      </c>
      <c r="O75">
        <f>VLOOKUP(E75,Planilha4!A:E,5,FALSE)</f>
        <v>4</v>
      </c>
      <c r="P75" t="str">
        <f t="shared" si="14"/>
        <v>&gt;40</v>
      </c>
      <c r="Q75">
        <f t="shared" si="15"/>
        <v>1977</v>
      </c>
      <c r="R75" t="str">
        <f>VLOOKUP(P75,Planilha7!A:B,2,FALSE)</f>
        <v>01 - &gt;40</v>
      </c>
    </row>
    <row r="76" spans="1:18" hidden="1" x14ac:dyDescent="0.3">
      <c r="A76" t="s">
        <v>134</v>
      </c>
      <c r="B76">
        <v>28269</v>
      </c>
      <c r="C76">
        <v>28422</v>
      </c>
      <c r="D76">
        <v>132</v>
      </c>
      <c r="E76" t="s">
        <v>13</v>
      </c>
      <c r="F76">
        <v>46.55</v>
      </c>
      <c r="G76" t="s">
        <v>496</v>
      </c>
      <c r="H76">
        <f t="shared" si="8"/>
        <v>6600</v>
      </c>
      <c r="I76" s="6">
        <f t="shared" si="9"/>
        <v>110</v>
      </c>
      <c r="J76">
        <f t="shared" si="10"/>
        <v>253</v>
      </c>
      <c r="K76">
        <f t="shared" si="11"/>
        <v>73</v>
      </c>
      <c r="L76" s="10">
        <f t="shared" si="12"/>
        <v>45.895000000000003</v>
      </c>
      <c r="M76" s="11">
        <v>9</v>
      </c>
      <c r="N76">
        <f t="shared" si="13"/>
        <v>2</v>
      </c>
      <c r="O76">
        <f>VLOOKUP(E76,Planilha4!A:E,5,FALSE)</f>
        <v>4</v>
      </c>
      <c r="P76" t="str">
        <f t="shared" si="14"/>
        <v>&gt;40</v>
      </c>
      <c r="Q76">
        <f t="shared" si="15"/>
        <v>1977</v>
      </c>
      <c r="R76" t="str">
        <f>VLOOKUP(P76,Planilha7!A:B,2,FALSE)</f>
        <v>01 - &gt;40</v>
      </c>
    </row>
    <row r="77" spans="1:18" hidden="1" x14ac:dyDescent="0.3">
      <c r="A77" t="s">
        <v>383</v>
      </c>
      <c r="B77" s="9">
        <v>27997</v>
      </c>
      <c r="C77" s="9">
        <v>28184</v>
      </c>
      <c r="D77">
        <v>161</v>
      </c>
      <c r="E77" t="s">
        <v>384</v>
      </c>
      <c r="F77">
        <v>53.44</v>
      </c>
      <c r="G77" t="s">
        <v>497</v>
      </c>
      <c r="H77">
        <f t="shared" si="8"/>
        <v>8050</v>
      </c>
      <c r="I77" s="6">
        <f t="shared" si="9"/>
        <v>134.16666666666666</v>
      </c>
      <c r="J77">
        <f t="shared" si="10"/>
        <v>172</v>
      </c>
      <c r="K77">
        <f t="shared" si="11"/>
        <v>23</v>
      </c>
      <c r="L77" s="10">
        <f t="shared" si="12"/>
        <v>43.330000000000005</v>
      </c>
      <c r="M77">
        <v>10</v>
      </c>
      <c r="N77">
        <f t="shared" si="13"/>
        <v>2</v>
      </c>
      <c r="O77">
        <f>VLOOKUP(E77,Planilha4!A:E,5,FALSE)</f>
        <v>25</v>
      </c>
      <c r="P77" t="str">
        <f t="shared" si="14"/>
        <v>&gt;40</v>
      </c>
      <c r="Q77">
        <f t="shared" si="15"/>
        <v>1977</v>
      </c>
      <c r="R77" t="str">
        <f>VLOOKUP(P77,Planilha7!A:B,2,FALSE)</f>
        <v>01 - &gt;40</v>
      </c>
    </row>
    <row r="78" spans="1:18" hidden="1" x14ac:dyDescent="0.3">
      <c r="A78" t="s">
        <v>386</v>
      </c>
      <c r="B78" s="9">
        <v>28381</v>
      </c>
      <c r="C78" s="9">
        <v>28553</v>
      </c>
      <c r="D78">
        <v>149</v>
      </c>
      <c r="E78" t="s">
        <v>384</v>
      </c>
      <c r="F78">
        <v>48.96</v>
      </c>
      <c r="G78" t="s">
        <v>497</v>
      </c>
      <c r="H78">
        <f t="shared" si="8"/>
        <v>7450</v>
      </c>
      <c r="I78" s="6">
        <f t="shared" si="9"/>
        <v>124.16666666666667</v>
      </c>
      <c r="J78">
        <f t="shared" si="10"/>
        <v>218</v>
      </c>
      <c r="K78">
        <f t="shared" si="11"/>
        <v>53</v>
      </c>
      <c r="L78" s="10">
        <f t="shared" si="12"/>
        <v>43.330000000000005</v>
      </c>
      <c r="M78">
        <v>10</v>
      </c>
      <c r="N78">
        <f t="shared" si="13"/>
        <v>4</v>
      </c>
      <c r="O78">
        <f>VLOOKUP(E78,Planilha4!A:E,5,FALSE)</f>
        <v>25</v>
      </c>
      <c r="P78" t="str">
        <f t="shared" si="14"/>
        <v>&gt;40</v>
      </c>
      <c r="Q78">
        <f t="shared" si="15"/>
        <v>1978</v>
      </c>
      <c r="R78" t="str">
        <f>VLOOKUP(P78,Planilha7!A:B,2,FALSE)</f>
        <v>01 - &gt;40</v>
      </c>
    </row>
    <row r="79" spans="1:18" hidden="1" x14ac:dyDescent="0.3">
      <c r="A79" t="s">
        <v>442</v>
      </c>
      <c r="B79" s="9">
        <v>38628</v>
      </c>
      <c r="C79" s="9">
        <v>38828</v>
      </c>
      <c r="D79">
        <v>173</v>
      </c>
      <c r="E79" t="s">
        <v>384</v>
      </c>
      <c r="F79">
        <v>27.59</v>
      </c>
      <c r="G79" t="s">
        <v>497</v>
      </c>
      <c r="H79">
        <f t="shared" si="8"/>
        <v>8650</v>
      </c>
      <c r="I79" s="6">
        <f t="shared" si="9"/>
        <v>144.16666666666666</v>
      </c>
      <c r="J79">
        <f t="shared" si="10"/>
        <v>135</v>
      </c>
      <c r="K79">
        <f t="shared" si="11"/>
        <v>221</v>
      </c>
      <c r="L79" s="10">
        <f t="shared" si="12"/>
        <v>43.330000000000005</v>
      </c>
      <c r="M79">
        <v>10</v>
      </c>
      <c r="N79">
        <f t="shared" si="13"/>
        <v>2</v>
      </c>
      <c r="O79">
        <f>VLOOKUP(E79,Planilha4!A:E,5,FALSE)</f>
        <v>25</v>
      </c>
      <c r="P79" t="str">
        <f t="shared" si="14"/>
        <v>&lt;30 &gt;20</v>
      </c>
      <c r="Q79">
        <f t="shared" si="15"/>
        <v>2006</v>
      </c>
      <c r="R79" t="str">
        <f>VLOOKUP(P79,Planilha7!A:B,2,FALSE)</f>
        <v>03 - &lt;30 &gt;20</v>
      </c>
    </row>
    <row r="80" spans="1:18" hidden="1" x14ac:dyDescent="0.3">
      <c r="A80" t="s">
        <v>270</v>
      </c>
      <c r="B80" s="9">
        <v>30578</v>
      </c>
      <c r="C80" s="9">
        <v>30729</v>
      </c>
      <c r="D80">
        <v>108</v>
      </c>
      <c r="E80" t="s">
        <v>271</v>
      </c>
      <c r="F80">
        <v>18.68</v>
      </c>
      <c r="G80" t="s">
        <v>499</v>
      </c>
      <c r="H80">
        <f t="shared" si="8"/>
        <v>5400</v>
      </c>
      <c r="I80" s="6">
        <f t="shared" si="9"/>
        <v>90</v>
      </c>
      <c r="J80">
        <f t="shared" si="10"/>
        <v>272</v>
      </c>
      <c r="K80">
        <f t="shared" si="11"/>
        <v>277</v>
      </c>
      <c r="L80" s="10">
        <f t="shared" si="12"/>
        <v>41.804705882352941</v>
      </c>
      <c r="M80">
        <v>11</v>
      </c>
      <c r="N80">
        <f t="shared" si="13"/>
        <v>2</v>
      </c>
      <c r="O80">
        <f>VLOOKUP(E80,Planilha4!A:E,5,FALSE)</f>
        <v>2</v>
      </c>
      <c r="P80" t="str">
        <f t="shared" si="14"/>
        <v>&lt;20</v>
      </c>
      <c r="Q80">
        <f t="shared" si="15"/>
        <v>1984</v>
      </c>
      <c r="R80" t="str">
        <f>VLOOKUP(P80,Planilha7!A:B,2,FALSE)</f>
        <v>04 - &lt;20</v>
      </c>
    </row>
    <row r="81" spans="1:18" x14ac:dyDescent="0.3">
      <c r="A81" t="s">
        <v>281</v>
      </c>
      <c r="B81" s="9">
        <v>24824</v>
      </c>
      <c r="C81" s="9">
        <v>25014</v>
      </c>
      <c r="D81">
        <v>137</v>
      </c>
      <c r="E81" t="s">
        <v>271</v>
      </c>
      <c r="F81">
        <v>10.74</v>
      </c>
      <c r="G81" t="s">
        <v>500</v>
      </c>
      <c r="H81">
        <f t="shared" si="8"/>
        <v>6850</v>
      </c>
      <c r="I81" s="6">
        <f t="shared" si="9"/>
        <v>114.16666666666667</v>
      </c>
      <c r="J81">
        <f t="shared" si="10"/>
        <v>240</v>
      </c>
      <c r="K81">
        <f t="shared" si="11"/>
        <v>293</v>
      </c>
      <c r="L81" s="10">
        <f t="shared" si="12"/>
        <v>41.804705882352941</v>
      </c>
      <c r="M81">
        <v>11</v>
      </c>
      <c r="N81">
        <f t="shared" si="13"/>
        <v>3</v>
      </c>
      <c r="O81">
        <f>VLOOKUP(E81,Planilha4!A:E,5,FALSE)</f>
        <v>2</v>
      </c>
      <c r="P81" t="str">
        <f t="shared" si="14"/>
        <v>&lt;20</v>
      </c>
      <c r="Q81">
        <f t="shared" si="15"/>
        <v>1968</v>
      </c>
      <c r="R81" t="str">
        <f>VLOOKUP(P81,Planilha7!A:B,2,FALSE)</f>
        <v>04 - &lt;20</v>
      </c>
    </row>
    <row r="82" spans="1:18" x14ac:dyDescent="0.3">
      <c r="A82" t="s">
        <v>282</v>
      </c>
      <c r="B82" s="9">
        <v>25015</v>
      </c>
      <c r="C82" s="9">
        <v>25217</v>
      </c>
      <c r="D82">
        <v>145</v>
      </c>
      <c r="E82" t="s">
        <v>271</v>
      </c>
      <c r="F82">
        <v>11.56</v>
      </c>
      <c r="G82" t="s">
        <v>500</v>
      </c>
      <c r="H82">
        <f t="shared" si="8"/>
        <v>7250</v>
      </c>
      <c r="I82" s="6">
        <f t="shared" si="9"/>
        <v>120.83333333333333</v>
      </c>
      <c r="J82">
        <f t="shared" si="10"/>
        <v>224</v>
      </c>
      <c r="K82">
        <f t="shared" si="11"/>
        <v>292</v>
      </c>
      <c r="L82" s="10">
        <f t="shared" si="12"/>
        <v>41.804705882352941</v>
      </c>
      <c r="M82">
        <v>11</v>
      </c>
      <c r="N82">
        <f t="shared" si="13"/>
        <v>3</v>
      </c>
      <c r="O82">
        <f>VLOOKUP(E82,Planilha4!A:E,5,FALSE)</f>
        <v>2</v>
      </c>
      <c r="P82" t="str">
        <f t="shared" si="14"/>
        <v>&lt;20</v>
      </c>
      <c r="Q82">
        <f t="shared" si="15"/>
        <v>1969</v>
      </c>
      <c r="R82" t="str">
        <f>VLOOKUP(P82,Planilha7!A:B,2,FALSE)</f>
        <v>04 - &lt;20</v>
      </c>
    </row>
    <row r="83" spans="1:18" x14ac:dyDescent="0.3">
      <c r="A83" t="s">
        <v>283</v>
      </c>
      <c r="B83" s="9">
        <v>25279</v>
      </c>
      <c r="C83" s="9">
        <v>25514</v>
      </c>
      <c r="D83">
        <v>239</v>
      </c>
      <c r="E83" t="s">
        <v>271</v>
      </c>
      <c r="F83">
        <v>21.96</v>
      </c>
      <c r="G83" t="s">
        <v>500</v>
      </c>
      <c r="H83">
        <f t="shared" si="8"/>
        <v>11950</v>
      </c>
      <c r="I83" s="6">
        <f t="shared" si="9"/>
        <v>199.16666666666666</v>
      </c>
      <c r="J83">
        <f t="shared" si="10"/>
        <v>7</v>
      </c>
      <c r="K83">
        <f t="shared" si="11"/>
        <v>263</v>
      </c>
      <c r="L83" s="10">
        <f t="shared" si="12"/>
        <v>41.804705882352941</v>
      </c>
      <c r="M83">
        <v>11</v>
      </c>
      <c r="N83">
        <f t="shared" si="13"/>
        <v>2</v>
      </c>
      <c r="O83">
        <f>VLOOKUP(E83,Planilha4!A:E,5,FALSE)</f>
        <v>2</v>
      </c>
      <c r="P83" t="str">
        <f t="shared" si="14"/>
        <v>&lt;30 &gt;20</v>
      </c>
      <c r="Q83">
        <f t="shared" si="15"/>
        <v>1969</v>
      </c>
      <c r="R83" t="str">
        <f>VLOOKUP(P83,Planilha7!A:B,2,FALSE)</f>
        <v>03 - &lt;30 &gt;20</v>
      </c>
    </row>
    <row r="84" spans="1:18" x14ac:dyDescent="0.3">
      <c r="A84" t="s">
        <v>284</v>
      </c>
      <c r="B84" s="9">
        <v>25517</v>
      </c>
      <c r="C84" s="9">
        <v>25746</v>
      </c>
      <c r="D84">
        <v>198</v>
      </c>
      <c r="E84" t="s">
        <v>271</v>
      </c>
      <c r="F84">
        <v>31.56</v>
      </c>
      <c r="G84" t="s">
        <v>500</v>
      </c>
      <c r="H84">
        <f t="shared" si="8"/>
        <v>9900</v>
      </c>
      <c r="I84" s="6">
        <f t="shared" si="9"/>
        <v>165</v>
      </c>
      <c r="J84">
        <f t="shared" si="10"/>
        <v>63</v>
      </c>
      <c r="K84">
        <f t="shared" si="11"/>
        <v>184</v>
      </c>
      <c r="L84" s="10">
        <f t="shared" si="12"/>
        <v>41.804705882352941</v>
      </c>
      <c r="M84">
        <v>11</v>
      </c>
      <c r="N84">
        <f t="shared" si="13"/>
        <v>3</v>
      </c>
      <c r="O84">
        <f>VLOOKUP(E84,Planilha4!A:E,5,FALSE)</f>
        <v>2</v>
      </c>
      <c r="P84" t="str">
        <f t="shared" si="14"/>
        <v>&lt;40 &gt;30</v>
      </c>
      <c r="Q84">
        <f t="shared" si="15"/>
        <v>1970</v>
      </c>
      <c r="R84" t="str">
        <f>VLOOKUP(P84,Planilha7!A:B,2,FALSE)</f>
        <v>02 - &lt;40 &gt;30</v>
      </c>
    </row>
    <row r="85" spans="1:18" x14ac:dyDescent="0.3">
      <c r="A85" t="s">
        <v>159</v>
      </c>
      <c r="B85" s="9">
        <v>25748</v>
      </c>
      <c r="C85" s="9">
        <v>26098</v>
      </c>
      <c r="D85">
        <v>301</v>
      </c>
      <c r="E85" t="s">
        <v>271</v>
      </c>
      <c r="F85">
        <v>48.2</v>
      </c>
      <c r="G85" t="s">
        <v>500</v>
      </c>
      <c r="H85">
        <f t="shared" si="8"/>
        <v>15050</v>
      </c>
      <c r="I85" s="6">
        <f t="shared" si="9"/>
        <v>250.83333333333334</v>
      </c>
      <c r="J85">
        <f t="shared" si="10"/>
        <v>2</v>
      </c>
      <c r="K85">
        <f t="shared" si="11"/>
        <v>58</v>
      </c>
      <c r="L85" s="10">
        <f t="shared" si="12"/>
        <v>41.804705882352941</v>
      </c>
      <c r="M85">
        <v>11</v>
      </c>
      <c r="N85">
        <f t="shared" si="13"/>
        <v>2</v>
      </c>
      <c r="O85">
        <f>VLOOKUP(E85,Planilha4!A:E,5,FALSE)</f>
        <v>2</v>
      </c>
      <c r="P85" t="str">
        <f t="shared" si="14"/>
        <v>&gt;40</v>
      </c>
      <c r="Q85">
        <f t="shared" si="15"/>
        <v>1971</v>
      </c>
      <c r="R85" t="str">
        <f>VLOOKUP(P85,Planilha7!A:B,2,FALSE)</f>
        <v>01 - &gt;40</v>
      </c>
    </row>
    <row r="86" spans="1:18" x14ac:dyDescent="0.3">
      <c r="A86" t="s">
        <v>285</v>
      </c>
      <c r="B86" s="9">
        <v>26099</v>
      </c>
      <c r="C86" s="9">
        <v>26399</v>
      </c>
      <c r="D86">
        <v>258</v>
      </c>
      <c r="E86" t="s">
        <v>271</v>
      </c>
      <c r="F86">
        <v>43.95</v>
      </c>
      <c r="G86" t="s">
        <v>500</v>
      </c>
      <c r="H86">
        <f t="shared" si="8"/>
        <v>12900</v>
      </c>
      <c r="I86" s="6">
        <f t="shared" si="9"/>
        <v>215</v>
      </c>
      <c r="J86">
        <f t="shared" si="10"/>
        <v>3</v>
      </c>
      <c r="K86">
        <f t="shared" si="11"/>
        <v>91</v>
      </c>
      <c r="L86" s="10">
        <f t="shared" si="12"/>
        <v>41.804705882352941</v>
      </c>
      <c r="M86">
        <v>11</v>
      </c>
      <c r="N86">
        <f t="shared" si="13"/>
        <v>5</v>
      </c>
      <c r="O86">
        <f>VLOOKUP(E86,Planilha4!A:E,5,FALSE)</f>
        <v>2</v>
      </c>
      <c r="P86" t="str">
        <f t="shared" si="14"/>
        <v>&gt;40</v>
      </c>
      <c r="Q86">
        <f t="shared" si="15"/>
        <v>1972</v>
      </c>
      <c r="R86" t="str">
        <f>VLOOKUP(P86,Planilha7!A:B,2,FALSE)</f>
        <v>01 - &gt;40</v>
      </c>
    </row>
    <row r="87" spans="1:18" x14ac:dyDescent="0.3">
      <c r="A87" t="s">
        <v>286</v>
      </c>
      <c r="B87" s="9">
        <v>26400</v>
      </c>
      <c r="C87" s="9">
        <v>26686</v>
      </c>
      <c r="D87">
        <v>246</v>
      </c>
      <c r="E87" t="s">
        <v>271</v>
      </c>
      <c r="F87">
        <v>48.68</v>
      </c>
      <c r="G87" t="s">
        <v>500</v>
      </c>
      <c r="H87">
        <f t="shared" si="8"/>
        <v>12300</v>
      </c>
      <c r="I87" s="6">
        <f t="shared" si="9"/>
        <v>205</v>
      </c>
      <c r="J87">
        <f t="shared" si="10"/>
        <v>4</v>
      </c>
      <c r="K87">
        <f t="shared" si="11"/>
        <v>56</v>
      </c>
      <c r="L87" s="10">
        <f t="shared" si="12"/>
        <v>41.804705882352941</v>
      </c>
      <c r="M87">
        <v>11</v>
      </c>
      <c r="N87">
        <f t="shared" si="13"/>
        <v>3</v>
      </c>
      <c r="O87">
        <f>VLOOKUP(E87,Planilha4!A:E,5,FALSE)</f>
        <v>2</v>
      </c>
      <c r="P87" t="str">
        <f t="shared" si="14"/>
        <v>&gt;40</v>
      </c>
      <c r="Q87">
        <f t="shared" si="15"/>
        <v>1973</v>
      </c>
      <c r="R87" t="str">
        <f>VLOOKUP(P87,Planilha7!A:B,2,FALSE)</f>
        <v>01 - &gt;40</v>
      </c>
    </row>
    <row r="88" spans="1:18" x14ac:dyDescent="0.3">
      <c r="A88" t="s">
        <v>288</v>
      </c>
      <c r="B88" s="9">
        <v>26898</v>
      </c>
      <c r="C88" s="9">
        <v>27155</v>
      </c>
      <c r="D88">
        <v>221</v>
      </c>
      <c r="E88" t="s">
        <v>271</v>
      </c>
      <c r="F88">
        <v>47.59</v>
      </c>
      <c r="G88" t="s">
        <v>500</v>
      </c>
      <c r="H88">
        <f t="shared" si="8"/>
        <v>11050</v>
      </c>
      <c r="I88" s="6">
        <f t="shared" si="9"/>
        <v>184.16666666666666</v>
      </c>
      <c r="J88">
        <f t="shared" si="10"/>
        <v>15</v>
      </c>
      <c r="K88">
        <f t="shared" si="11"/>
        <v>63</v>
      </c>
      <c r="L88" s="10">
        <f t="shared" si="12"/>
        <v>41.804705882352941</v>
      </c>
      <c r="M88">
        <v>11</v>
      </c>
      <c r="N88">
        <f t="shared" si="13"/>
        <v>2</v>
      </c>
      <c r="O88">
        <f>VLOOKUP(E88,Planilha4!A:E,5,FALSE)</f>
        <v>2</v>
      </c>
      <c r="P88" t="str">
        <f t="shared" si="14"/>
        <v>&gt;40</v>
      </c>
      <c r="Q88">
        <f t="shared" si="15"/>
        <v>1974</v>
      </c>
      <c r="R88" t="str">
        <f>VLOOKUP(P88,Planilha7!A:B,2,FALSE)</f>
        <v>01 - &gt;40</v>
      </c>
    </row>
    <row r="89" spans="1:18" x14ac:dyDescent="0.3">
      <c r="A89" t="s">
        <v>289</v>
      </c>
      <c r="B89" s="9">
        <v>27157</v>
      </c>
      <c r="C89" s="9">
        <v>27398</v>
      </c>
      <c r="D89">
        <v>208</v>
      </c>
      <c r="E89" t="s">
        <v>271</v>
      </c>
      <c r="F89">
        <v>52.15</v>
      </c>
      <c r="G89" t="s">
        <v>500</v>
      </c>
      <c r="H89">
        <f t="shared" si="8"/>
        <v>10400</v>
      </c>
      <c r="I89" s="6">
        <f t="shared" si="9"/>
        <v>173.33333333333334</v>
      </c>
      <c r="J89">
        <f t="shared" si="10"/>
        <v>43</v>
      </c>
      <c r="K89">
        <f t="shared" si="11"/>
        <v>33</v>
      </c>
      <c r="L89" s="10">
        <f t="shared" si="12"/>
        <v>41.804705882352941</v>
      </c>
      <c r="M89">
        <v>11</v>
      </c>
      <c r="N89">
        <f t="shared" si="13"/>
        <v>3</v>
      </c>
      <c r="O89">
        <f>VLOOKUP(E89,Planilha4!A:E,5,FALSE)</f>
        <v>2</v>
      </c>
      <c r="P89" t="str">
        <f t="shared" si="14"/>
        <v>&gt;40</v>
      </c>
      <c r="Q89">
        <f t="shared" si="15"/>
        <v>1975</v>
      </c>
      <c r="R89" t="str">
        <f>VLOOKUP(P89,Planilha7!A:B,2,FALSE)</f>
        <v>01 - &gt;40</v>
      </c>
    </row>
    <row r="90" spans="1:18" x14ac:dyDescent="0.3">
      <c r="A90" t="s">
        <v>161</v>
      </c>
      <c r="B90" s="9">
        <v>27722</v>
      </c>
      <c r="C90" s="9">
        <v>27915</v>
      </c>
      <c r="D90">
        <v>167</v>
      </c>
      <c r="E90" t="s">
        <v>271</v>
      </c>
      <c r="F90">
        <v>55.57</v>
      </c>
      <c r="G90" t="s">
        <v>500</v>
      </c>
      <c r="H90">
        <f t="shared" si="8"/>
        <v>8350</v>
      </c>
      <c r="I90" s="6">
        <f t="shared" si="9"/>
        <v>139.16666666666666</v>
      </c>
      <c r="J90">
        <f t="shared" si="10"/>
        <v>155</v>
      </c>
      <c r="K90">
        <f t="shared" si="11"/>
        <v>18</v>
      </c>
      <c r="L90" s="10">
        <f t="shared" si="12"/>
        <v>41.804705882352941</v>
      </c>
      <c r="M90">
        <v>11</v>
      </c>
      <c r="N90">
        <f t="shared" si="13"/>
        <v>2</v>
      </c>
      <c r="O90">
        <f>VLOOKUP(E90,Planilha4!A:E,5,FALSE)</f>
        <v>2</v>
      </c>
      <c r="P90" t="str">
        <f t="shared" si="14"/>
        <v>&gt;40</v>
      </c>
      <c r="Q90">
        <f t="shared" si="15"/>
        <v>1976</v>
      </c>
      <c r="R90" t="str">
        <f>VLOOKUP(P90,Planilha7!A:B,2,FALSE)</f>
        <v>01 - &gt;40</v>
      </c>
    </row>
    <row r="91" spans="1:18" x14ac:dyDescent="0.3">
      <c r="A91" t="s">
        <v>292</v>
      </c>
      <c r="B91" s="9">
        <v>28107</v>
      </c>
      <c r="C91" s="9">
        <v>28289</v>
      </c>
      <c r="D91">
        <v>157</v>
      </c>
      <c r="E91" t="s">
        <v>271</v>
      </c>
      <c r="F91">
        <v>57.44</v>
      </c>
      <c r="G91" t="s">
        <v>500</v>
      </c>
      <c r="H91">
        <f t="shared" si="8"/>
        <v>7850</v>
      </c>
      <c r="I91" s="6">
        <f t="shared" si="9"/>
        <v>130.83333333333334</v>
      </c>
      <c r="J91">
        <f t="shared" si="10"/>
        <v>193</v>
      </c>
      <c r="K91">
        <f t="shared" si="11"/>
        <v>13</v>
      </c>
      <c r="L91" s="10">
        <f t="shared" si="12"/>
        <v>41.804705882352941</v>
      </c>
      <c r="M91">
        <v>11</v>
      </c>
      <c r="N91">
        <f t="shared" si="13"/>
        <v>2</v>
      </c>
      <c r="O91">
        <f>VLOOKUP(E91,Planilha4!A:E,5,FALSE)</f>
        <v>2</v>
      </c>
      <c r="P91" t="str">
        <f t="shared" si="14"/>
        <v>&gt;40</v>
      </c>
      <c r="Q91">
        <f t="shared" si="15"/>
        <v>1977</v>
      </c>
      <c r="R91" t="str">
        <f>VLOOKUP(P91,Planilha7!A:B,2,FALSE)</f>
        <v>01 - &gt;40</v>
      </c>
    </row>
    <row r="92" spans="1:18" x14ac:dyDescent="0.3">
      <c r="A92" t="s">
        <v>233</v>
      </c>
      <c r="B92" s="9">
        <v>28465</v>
      </c>
      <c r="C92" s="9">
        <v>28679</v>
      </c>
      <c r="D92">
        <v>185</v>
      </c>
      <c r="E92" t="s">
        <v>271</v>
      </c>
      <c r="F92">
        <v>52.63</v>
      </c>
      <c r="G92" t="s">
        <v>500</v>
      </c>
      <c r="H92">
        <f t="shared" si="8"/>
        <v>9250</v>
      </c>
      <c r="I92" s="6">
        <f t="shared" si="9"/>
        <v>154.16666666666666</v>
      </c>
      <c r="J92">
        <f t="shared" si="10"/>
        <v>79</v>
      </c>
      <c r="K92">
        <f t="shared" si="11"/>
        <v>30</v>
      </c>
      <c r="L92" s="10">
        <f t="shared" si="12"/>
        <v>41.804705882352941</v>
      </c>
      <c r="M92">
        <v>11</v>
      </c>
      <c r="N92">
        <f t="shared" si="13"/>
        <v>2</v>
      </c>
      <c r="O92">
        <f>VLOOKUP(E92,Planilha4!A:E,5,FALSE)</f>
        <v>2</v>
      </c>
      <c r="P92" t="str">
        <f t="shared" si="14"/>
        <v>&gt;40</v>
      </c>
      <c r="Q92">
        <f t="shared" si="15"/>
        <v>1978</v>
      </c>
      <c r="R92" t="str">
        <f>VLOOKUP(P92,Planilha7!A:B,2,FALSE)</f>
        <v>01 - &gt;40</v>
      </c>
    </row>
    <row r="93" spans="1:18" x14ac:dyDescent="0.3">
      <c r="A93" t="s">
        <v>295</v>
      </c>
      <c r="B93" s="9">
        <v>28884</v>
      </c>
      <c r="C93" s="9">
        <v>29085</v>
      </c>
      <c r="D93">
        <v>174</v>
      </c>
      <c r="E93" t="s">
        <v>271</v>
      </c>
      <c r="F93">
        <v>61.6</v>
      </c>
      <c r="G93" t="s">
        <v>500</v>
      </c>
      <c r="H93">
        <f t="shared" si="8"/>
        <v>8700</v>
      </c>
      <c r="I93" s="6">
        <f t="shared" si="9"/>
        <v>145</v>
      </c>
      <c r="J93">
        <f t="shared" si="10"/>
        <v>130</v>
      </c>
      <c r="K93">
        <f t="shared" si="11"/>
        <v>4</v>
      </c>
      <c r="L93" s="10">
        <f t="shared" si="12"/>
        <v>41.804705882352941</v>
      </c>
      <c r="M93">
        <v>11</v>
      </c>
      <c r="N93">
        <f t="shared" si="13"/>
        <v>2</v>
      </c>
      <c r="O93">
        <f>VLOOKUP(E93,Planilha4!A:E,5,FALSE)</f>
        <v>2</v>
      </c>
      <c r="P93" t="str">
        <f t="shared" si="14"/>
        <v>&gt;40</v>
      </c>
      <c r="Q93">
        <f t="shared" si="15"/>
        <v>1979</v>
      </c>
      <c r="R93" t="str">
        <f>VLOOKUP(P93,Planilha7!A:B,2,FALSE)</f>
        <v>01 - &gt;40</v>
      </c>
    </row>
    <row r="94" spans="1:18" x14ac:dyDescent="0.3">
      <c r="A94" t="s">
        <v>298</v>
      </c>
      <c r="B94" s="9">
        <v>29444</v>
      </c>
      <c r="C94" s="9">
        <v>29658</v>
      </c>
      <c r="D94">
        <v>185</v>
      </c>
      <c r="E94" t="s">
        <v>271</v>
      </c>
      <c r="F94">
        <v>56.88</v>
      </c>
      <c r="G94" t="s">
        <v>500</v>
      </c>
      <c r="H94">
        <f t="shared" si="8"/>
        <v>9250</v>
      </c>
      <c r="I94" s="6">
        <f t="shared" si="9"/>
        <v>154.16666666666666</v>
      </c>
      <c r="J94">
        <f t="shared" si="10"/>
        <v>79</v>
      </c>
      <c r="K94">
        <f t="shared" si="11"/>
        <v>15</v>
      </c>
      <c r="L94" s="10">
        <f t="shared" si="12"/>
        <v>41.804705882352941</v>
      </c>
      <c r="M94">
        <v>11</v>
      </c>
      <c r="N94">
        <f t="shared" si="13"/>
        <v>2</v>
      </c>
      <c r="O94">
        <f>VLOOKUP(E94,Planilha4!A:E,5,FALSE)</f>
        <v>2</v>
      </c>
      <c r="P94" t="str">
        <f t="shared" si="14"/>
        <v>&gt;40</v>
      </c>
      <c r="Q94">
        <f t="shared" si="15"/>
        <v>1981</v>
      </c>
      <c r="R94" t="str">
        <f>VLOOKUP(P94,Planilha7!A:B,2,FALSE)</f>
        <v>01 - &gt;40</v>
      </c>
    </row>
    <row r="95" spans="1:18" x14ac:dyDescent="0.3">
      <c r="A95" t="s">
        <v>301</v>
      </c>
      <c r="B95" s="9">
        <v>30039</v>
      </c>
      <c r="C95" s="9">
        <v>30232</v>
      </c>
      <c r="D95">
        <v>167</v>
      </c>
      <c r="E95" t="s">
        <v>271</v>
      </c>
      <c r="F95">
        <v>45.96</v>
      </c>
      <c r="G95" t="s">
        <v>500</v>
      </c>
      <c r="H95">
        <f t="shared" si="8"/>
        <v>8350</v>
      </c>
      <c r="I95" s="6">
        <f t="shared" si="9"/>
        <v>139.16666666666666</v>
      </c>
      <c r="J95">
        <f t="shared" si="10"/>
        <v>155</v>
      </c>
      <c r="K95">
        <f t="shared" si="11"/>
        <v>78</v>
      </c>
      <c r="L95" s="10">
        <f t="shared" si="12"/>
        <v>41.804705882352941</v>
      </c>
      <c r="M95">
        <v>11</v>
      </c>
      <c r="N95">
        <f t="shared" si="13"/>
        <v>2</v>
      </c>
      <c r="O95">
        <f>VLOOKUP(E95,Planilha4!A:E,5,FALSE)</f>
        <v>2</v>
      </c>
      <c r="P95" t="str">
        <f t="shared" si="14"/>
        <v>&gt;40</v>
      </c>
      <c r="Q95">
        <f t="shared" si="15"/>
        <v>1982</v>
      </c>
      <c r="R95" t="str">
        <f>VLOOKUP(P95,Planilha7!A:B,2,FALSE)</f>
        <v>01 - &gt;40</v>
      </c>
    </row>
    <row r="96" spans="1:18" hidden="1" x14ac:dyDescent="0.3">
      <c r="A96" t="s">
        <v>382</v>
      </c>
      <c r="B96" s="9">
        <v>27561</v>
      </c>
      <c r="C96" s="9">
        <v>27789</v>
      </c>
      <c r="D96">
        <v>197</v>
      </c>
      <c r="E96" t="s">
        <v>271</v>
      </c>
      <c r="F96">
        <v>45.53</v>
      </c>
      <c r="G96" t="s">
        <v>497</v>
      </c>
      <c r="H96">
        <f t="shared" si="8"/>
        <v>9850</v>
      </c>
      <c r="I96" s="6">
        <f t="shared" si="9"/>
        <v>164.16666666666666</v>
      </c>
      <c r="J96">
        <f t="shared" si="10"/>
        <v>64</v>
      </c>
      <c r="K96">
        <f t="shared" si="11"/>
        <v>80</v>
      </c>
      <c r="L96" s="10">
        <f t="shared" si="12"/>
        <v>41.804705882352941</v>
      </c>
      <c r="M96">
        <v>11</v>
      </c>
      <c r="N96">
        <f t="shared" si="13"/>
        <v>1</v>
      </c>
      <c r="O96">
        <f>VLOOKUP(E96,Planilha4!A:E,5,FALSE)</f>
        <v>2</v>
      </c>
      <c r="P96" t="str">
        <f t="shared" si="14"/>
        <v>&gt;40</v>
      </c>
      <c r="Q96">
        <f t="shared" si="15"/>
        <v>1976</v>
      </c>
      <c r="R96" t="str">
        <f>VLOOKUP(P96,Planilha7!A:B,2,FALSE)</f>
        <v>01 - &gt;40</v>
      </c>
    </row>
    <row r="97" spans="1:18" hidden="1" x14ac:dyDescent="0.3">
      <c r="A97" t="s">
        <v>137</v>
      </c>
      <c r="B97">
        <v>28667</v>
      </c>
      <c r="C97">
        <v>28770</v>
      </c>
      <c r="D97">
        <v>89</v>
      </c>
      <c r="E97" t="s">
        <v>19</v>
      </c>
      <c r="F97">
        <v>41.4</v>
      </c>
      <c r="G97" t="s">
        <v>496</v>
      </c>
      <c r="H97">
        <f t="shared" si="8"/>
        <v>4450</v>
      </c>
      <c r="I97" s="6">
        <f t="shared" si="9"/>
        <v>74.166666666666671</v>
      </c>
      <c r="J97">
        <f t="shared" si="10"/>
        <v>284</v>
      </c>
      <c r="K97">
        <f t="shared" si="11"/>
        <v>108</v>
      </c>
      <c r="L97" s="10">
        <f t="shared" si="12"/>
        <v>41.4</v>
      </c>
      <c r="M97">
        <v>12</v>
      </c>
      <c r="N97">
        <f t="shared" si="13"/>
        <v>1</v>
      </c>
      <c r="O97">
        <f>VLOOKUP(E97,Planilha4!A:E,5,FALSE)</f>
        <v>45</v>
      </c>
      <c r="P97" t="str">
        <f t="shared" si="14"/>
        <v>&gt;40</v>
      </c>
      <c r="Q97">
        <f t="shared" si="15"/>
        <v>1978</v>
      </c>
      <c r="R97" t="str">
        <f>VLOOKUP(P97,Planilha7!A:B,2,FALSE)</f>
        <v>01 - &gt;40</v>
      </c>
    </row>
    <row r="98" spans="1:18" x14ac:dyDescent="0.3">
      <c r="A98" t="s">
        <v>299</v>
      </c>
      <c r="B98" s="9">
        <v>29661</v>
      </c>
      <c r="C98" s="9">
        <v>29854</v>
      </c>
      <c r="D98">
        <v>166</v>
      </c>
      <c r="E98" t="s">
        <v>18</v>
      </c>
      <c r="F98">
        <v>55.51</v>
      </c>
      <c r="G98" t="s">
        <v>500</v>
      </c>
      <c r="H98">
        <f t="shared" si="8"/>
        <v>8300</v>
      </c>
      <c r="I98" s="6">
        <f t="shared" si="9"/>
        <v>138.33333333333334</v>
      </c>
      <c r="J98">
        <f t="shared" si="10"/>
        <v>168</v>
      </c>
      <c r="K98">
        <f t="shared" si="11"/>
        <v>19</v>
      </c>
      <c r="L98" s="10">
        <f t="shared" si="12"/>
        <v>41.18666666666666</v>
      </c>
      <c r="M98">
        <v>13</v>
      </c>
      <c r="N98">
        <f t="shared" si="13"/>
        <v>2</v>
      </c>
      <c r="O98">
        <f>VLOOKUP(E98,Planilha4!A:E,5,FALSE)</f>
        <v>7</v>
      </c>
      <c r="P98" t="str">
        <f t="shared" si="14"/>
        <v>&gt;40</v>
      </c>
      <c r="Q98">
        <f t="shared" si="15"/>
        <v>1981</v>
      </c>
      <c r="R98" t="str">
        <f>VLOOKUP(P98,Planilha7!A:B,2,FALSE)</f>
        <v>01 - &gt;40</v>
      </c>
    </row>
    <row r="99" spans="1:18" x14ac:dyDescent="0.3">
      <c r="A99" t="s">
        <v>302</v>
      </c>
      <c r="B99" s="9">
        <v>30235</v>
      </c>
      <c r="C99" s="9">
        <v>30393</v>
      </c>
      <c r="D99">
        <v>137</v>
      </c>
      <c r="E99" t="s">
        <v>18</v>
      </c>
      <c r="F99">
        <v>44.8</v>
      </c>
      <c r="G99" t="s">
        <v>500</v>
      </c>
      <c r="H99">
        <f t="shared" si="8"/>
        <v>6850</v>
      </c>
      <c r="I99" s="6">
        <f t="shared" si="9"/>
        <v>114.16666666666667</v>
      </c>
      <c r="J99">
        <f t="shared" si="10"/>
        <v>240</v>
      </c>
      <c r="K99">
        <f t="shared" si="11"/>
        <v>84</v>
      </c>
      <c r="L99" s="10">
        <f t="shared" si="12"/>
        <v>41.18666666666666</v>
      </c>
      <c r="M99">
        <v>13</v>
      </c>
      <c r="N99">
        <f t="shared" si="13"/>
        <v>3</v>
      </c>
      <c r="O99">
        <f>VLOOKUP(E99,Planilha4!A:E,5,FALSE)</f>
        <v>7</v>
      </c>
      <c r="P99" t="str">
        <f t="shared" si="14"/>
        <v>&gt;40</v>
      </c>
      <c r="Q99">
        <f t="shared" si="15"/>
        <v>1983</v>
      </c>
      <c r="R99" t="str">
        <f>VLOOKUP(P99,Planilha7!A:B,2,FALSE)</f>
        <v>01 - &gt;40</v>
      </c>
    </row>
    <row r="100" spans="1:18" x14ac:dyDescent="0.3">
      <c r="A100" t="s">
        <v>330</v>
      </c>
      <c r="B100" s="9">
        <v>35716</v>
      </c>
      <c r="C100" s="9">
        <v>35937</v>
      </c>
      <c r="D100">
        <v>191</v>
      </c>
      <c r="E100" t="s">
        <v>18</v>
      </c>
      <c r="F100">
        <v>42.52</v>
      </c>
      <c r="G100" t="s">
        <v>500</v>
      </c>
      <c r="H100">
        <f t="shared" si="8"/>
        <v>9550</v>
      </c>
      <c r="I100" s="6">
        <f t="shared" si="9"/>
        <v>159.16666666666666</v>
      </c>
      <c r="J100">
        <f t="shared" si="10"/>
        <v>73</v>
      </c>
      <c r="K100">
        <f t="shared" si="11"/>
        <v>106</v>
      </c>
      <c r="L100" s="10">
        <f t="shared" si="12"/>
        <v>41.18666666666666</v>
      </c>
      <c r="M100">
        <v>13</v>
      </c>
      <c r="N100">
        <f t="shared" si="13"/>
        <v>2</v>
      </c>
      <c r="O100">
        <f>VLOOKUP(E100,Planilha4!A:E,5,FALSE)</f>
        <v>7</v>
      </c>
      <c r="P100" t="str">
        <f t="shared" si="14"/>
        <v>&gt;40</v>
      </c>
      <c r="Q100">
        <f t="shared" si="15"/>
        <v>1998</v>
      </c>
      <c r="R100" t="str">
        <f>VLOOKUP(P100,Planilha7!A:B,2,FALSE)</f>
        <v>01 - &gt;40</v>
      </c>
    </row>
    <row r="101" spans="1:18" x14ac:dyDescent="0.3">
      <c r="A101" t="s">
        <v>334</v>
      </c>
      <c r="B101" s="9">
        <v>36682</v>
      </c>
      <c r="C101" s="9">
        <v>36924</v>
      </c>
      <c r="D101">
        <v>209</v>
      </c>
      <c r="E101" t="s">
        <v>18</v>
      </c>
      <c r="F101">
        <v>44.9</v>
      </c>
      <c r="G101" t="s">
        <v>500</v>
      </c>
      <c r="H101">
        <f t="shared" si="8"/>
        <v>10450</v>
      </c>
      <c r="I101" s="6">
        <f t="shared" si="9"/>
        <v>174.16666666666666</v>
      </c>
      <c r="J101">
        <f t="shared" si="10"/>
        <v>31</v>
      </c>
      <c r="K101">
        <f t="shared" si="11"/>
        <v>83</v>
      </c>
      <c r="L101" s="10">
        <f t="shared" si="12"/>
        <v>41.18666666666666</v>
      </c>
      <c r="M101">
        <v>13</v>
      </c>
      <c r="N101">
        <f t="shared" si="13"/>
        <v>3</v>
      </c>
      <c r="O101">
        <f>VLOOKUP(E101,Planilha4!A:E,5,FALSE)</f>
        <v>7</v>
      </c>
      <c r="P101" t="str">
        <f t="shared" si="14"/>
        <v>&gt;40</v>
      </c>
      <c r="Q101">
        <f t="shared" si="15"/>
        <v>2001</v>
      </c>
      <c r="R101" t="str">
        <f>VLOOKUP(P101,Planilha7!A:B,2,FALSE)</f>
        <v>01 - &gt;40</v>
      </c>
    </row>
    <row r="102" spans="1:18" x14ac:dyDescent="0.3">
      <c r="A102" t="s">
        <v>338</v>
      </c>
      <c r="B102" s="9">
        <v>37669</v>
      </c>
      <c r="C102" s="9">
        <v>37904</v>
      </c>
      <c r="D102">
        <v>203</v>
      </c>
      <c r="E102" t="s">
        <v>18</v>
      </c>
      <c r="F102">
        <v>46.5</v>
      </c>
      <c r="G102" t="s">
        <v>500</v>
      </c>
      <c r="H102">
        <f t="shared" si="8"/>
        <v>10150</v>
      </c>
      <c r="I102" s="6">
        <f t="shared" si="9"/>
        <v>169.16666666666666</v>
      </c>
      <c r="J102">
        <f t="shared" si="10"/>
        <v>48</v>
      </c>
      <c r="K102">
        <f t="shared" si="11"/>
        <v>75</v>
      </c>
      <c r="L102" s="10">
        <f t="shared" si="12"/>
        <v>41.18666666666666</v>
      </c>
      <c r="M102">
        <v>13</v>
      </c>
      <c r="N102">
        <f t="shared" si="13"/>
        <v>2</v>
      </c>
      <c r="O102">
        <f>VLOOKUP(E102,Planilha4!A:E,5,FALSE)</f>
        <v>7</v>
      </c>
      <c r="P102" t="str">
        <f t="shared" si="14"/>
        <v>&gt;40</v>
      </c>
      <c r="Q102">
        <f t="shared" si="15"/>
        <v>2003</v>
      </c>
      <c r="R102" t="str">
        <f>VLOOKUP(P102,Planilha7!A:B,2,FALSE)</f>
        <v>01 - &gt;40</v>
      </c>
    </row>
    <row r="103" spans="1:18" x14ac:dyDescent="0.3">
      <c r="A103" t="s">
        <v>343</v>
      </c>
      <c r="B103" s="9">
        <v>38908</v>
      </c>
      <c r="C103" s="9">
        <v>39143</v>
      </c>
      <c r="D103">
        <v>203</v>
      </c>
      <c r="E103" t="s">
        <v>18</v>
      </c>
      <c r="F103">
        <v>47.08</v>
      </c>
      <c r="G103" t="s">
        <v>500</v>
      </c>
      <c r="H103">
        <f t="shared" si="8"/>
        <v>10150</v>
      </c>
      <c r="I103" s="6">
        <f t="shared" si="9"/>
        <v>169.16666666666666</v>
      </c>
      <c r="J103">
        <f t="shared" si="10"/>
        <v>48</v>
      </c>
      <c r="K103">
        <f t="shared" si="11"/>
        <v>66</v>
      </c>
      <c r="L103" s="10">
        <f t="shared" si="12"/>
        <v>41.18666666666666</v>
      </c>
      <c r="M103">
        <v>13</v>
      </c>
      <c r="N103">
        <f t="shared" si="13"/>
        <v>3</v>
      </c>
      <c r="O103">
        <f>VLOOKUP(E103,Planilha4!A:E,5,FALSE)</f>
        <v>7</v>
      </c>
      <c r="P103" t="str">
        <f t="shared" si="14"/>
        <v>&gt;40</v>
      </c>
      <c r="Q103">
        <f t="shared" si="15"/>
        <v>2007</v>
      </c>
      <c r="R103" t="str">
        <f>VLOOKUP(P103,Planilha7!A:B,2,FALSE)</f>
        <v>01 - &gt;40</v>
      </c>
    </row>
    <row r="104" spans="1:18" x14ac:dyDescent="0.3">
      <c r="A104" t="s">
        <v>349</v>
      </c>
      <c r="B104" s="9">
        <v>40070</v>
      </c>
      <c r="C104" s="9">
        <v>40312</v>
      </c>
      <c r="D104">
        <v>209</v>
      </c>
      <c r="E104" t="s">
        <v>18</v>
      </c>
      <c r="F104">
        <v>35.65</v>
      </c>
      <c r="G104" t="s">
        <v>500</v>
      </c>
      <c r="H104">
        <f t="shared" si="8"/>
        <v>10450</v>
      </c>
      <c r="I104" s="6">
        <f t="shared" si="9"/>
        <v>174.16666666666666</v>
      </c>
      <c r="J104">
        <f t="shared" si="10"/>
        <v>31</v>
      </c>
      <c r="K104">
        <f t="shared" si="11"/>
        <v>152</v>
      </c>
      <c r="L104" s="10">
        <f t="shared" si="12"/>
        <v>41.18666666666666</v>
      </c>
      <c r="M104">
        <v>13</v>
      </c>
      <c r="N104">
        <f t="shared" si="13"/>
        <v>3</v>
      </c>
      <c r="O104">
        <f>VLOOKUP(E104,Planilha4!A:E,5,FALSE)</f>
        <v>7</v>
      </c>
      <c r="P104" t="str">
        <f t="shared" si="14"/>
        <v>&lt;40 &gt;30</v>
      </c>
      <c r="Q104">
        <f t="shared" si="15"/>
        <v>2010</v>
      </c>
      <c r="R104" t="str">
        <f>VLOOKUP(P104,Planilha7!A:B,2,FALSE)</f>
        <v>02 - &lt;40 &gt;30</v>
      </c>
    </row>
    <row r="105" spans="1:18" x14ac:dyDescent="0.3">
      <c r="A105" t="s">
        <v>356</v>
      </c>
      <c r="B105" s="9">
        <v>41673</v>
      </c>
      <c r="C105" s="9">
        <v>41838</v>
      </c>
      <c r="D105">
        <v>143</v>
      </c>
      <c r="E105" t="s">
        <v>18</v>
      </c>
      <c r="F105">
        <v>29.65</v>
      </c>
      <c r="G105" t="s">
        <v>500</v>
      </c>
      <c r="H105">
        <f t="shared" si="8"/>
        <v>7150</v>
      </c>
      <c r="I105" s="6">
        <f t="shared" si="9"/>
        <v>119.16666666666667</v>
      </c>
      <c r="J105">
        <f t="shared" si="10"/>
        <v>225</v>
      </c>
      <c r="K105">
        <f t="shared" si="11"/>
        <v>202</v>
      </c>
      <c r="L105" s="10">
        <f t="shared" si="12"/>
        <v>41.18666666666666</v>
      </c>
      <c r="M105">
        <v>13</v>
      </c>
      <c r="N105">
        <f t="shared" si="13"/>
        <v>2</v>
      </c>
      <c r="O105">
        <f>VLOOKUP(E105,Planilha4!A:E,5,FALSE)</f>
        <v>7</v>
      </c>
      <c r="P105" t="str">
        <f t="shared" si="14"/>
        <v>&lt;30 &gt;20</v>
      </c>
      <c r="Q105">
        <f t="shared" si="15"/>
        <v>2014</v>
      </c>
      <c r="R105" t="str">
        <f>VLOOKUP(P105,Planilha7!A:B,2,FALSE)</f>
        <v>03 - &lt;30 &gt;20</v>
      </c>
    </row>
    <row r="106" spans="1:18" hidden="1" x14ac:dyDescent="0.3">
      <c r="A106" t="s">
        <v>136</v>
      </c>
      <c r="B106">
        <v>28520</v>
      </c>
      <c r="C106">
        <v>28665</v>
      </c>
      <c r="D106">
        <v>125</v>
      </c>
      <c r="E106" t="s">
        <v>18</v>
      </c>
      <c r="F106">
        <v>40.98</v>
      </c>
      <c r="G106" t="s">
        <v>496</v>
      </c>
      <c r="H106">
        <f t="shared" si="8"/>
        <v>6250</v>
      </c>
      <c r="I106" s="6">
        <f t="shared" si="9"/>
        <v>104.16666666666667</v>
      </c>
      <c r="J106">
        <f t="shared" si="10"/>
        <v>259</v>
      </c>
      <c r="K106">
        <f t="shared" si="11"/>
        <v>110</v>
      </c>
      <c r="L106" s="10">
        <f t="shared" si="12"/>
        <v>41.18666666666666</v>
      </c>
      <c r="M106">
        <v>13</v>
      </c>
      <c r="N106">
        <f t="shared" si="13"/>
        <v>2</v>
      </c>
      <c r="O106">
        <f>VLOOKUP(E106,Planilha4!A:E,5,FALSE)</f>
        <v>7</v>
      </c>
      <c r="P106" t="str">
        <f t="shared" si="14"/>
        <v>&gt;40</v>
      </c>
      <c r="Q106">
        <f t="shared" si="15"/>
        <v>1978</v>
      </c>
      <c r="R106" t="str">
        <f>VLOOKUP(P106,Planilha7!A:B,2,FALSE)</f>
        <v>01 - &gt;40</v>
      </c>
    </row>
    <row r="107" spans="1:18" hidden="1" x14ac:dyDescent="0.3">
      <c r="A107" t="s">
        <v>138</v>
      </c>
      <c r="B107" t="s">
        <v>118</v>
      </c>
      <c r="C107">
        <v>28917</v>
      </c>
      <c r="D107">
        <v>125</v>
      </c>
      <c r="E107" t="s">
        <v>18</v>
      </c>
      <c r="F107">
        <v>38.729999999999997</v>
      </c>
      <c r="G107" t="s">
        <v>496</v>
      </c>
      <c r="H107">
        <f t="shared" si="8"/>
        <v>6250</v>
      </c>
      <c r="I107" s="6">
        <f t="shared" si="9"/>
        <v>104.16666666666667</v>
      </c>
      <c r="J107">
        <f t="shared" si="10"/>
        <v>259</v>
      </c>
      <c r="K107">
        <f t="shared" si="11"/>
        <v>125</v>
      </c>
      <c r="L107" s="10">
        <f t="shared" si="12"/>
        <v>41.18666666666666</v>
      </c>
      <c r="M107">
        <v>13</v>
      </c>
      <c r="N107">
        <f t="shared" si="13"/>
        <v>2</v>
      </c>
      <c r="O107">
        <f>VLOOKUP(E107,Planilha4!A:E,5,FALSE)</f>
        <v>7</v>
      </c>
      <c r="P107" t="str">
        <f t="shared" si="14"/>
        <v>&lt;40 &gt;30</v>
      </c>
      <c r="Q107">
        <f t="shared" si="15"/>
        <v>1979</v>
      </c>
      <c r="R107" t="str">
        <f>VLOOKUP(P107,Planilha7!A:B,2,FALSE)</f>
        <v>02 - &lt;40 &gt;30</v>
      </c>
    </row>
    <row r="108" spans="1:18" hidden="1" x14ac:dyDescent="0.3">
      <c r="A108" t="s">
        <v>156</v>
      </c>
      <c r="B108" t="s">
        <v>121</v>
      </c>
      <c r="C108">
        <v>33754</v>
      </c>
      <c r="D108">
        <v>203</v>
      </c>
      <c r="E108" t="s">
        <v>18</v>
      </c>
      <c r="F108">
        <v>33.72</v>
      </c>
      <c r="G108" t="s">
        <v>496</v>
      </c>
      <c r="H108">
        <f t="shared" si="8"/>
        <v>10150</v>
      </c>
      <c r="I108" s="6">
        <f t="shared" si="9"/>
        <v>169.16666666666666</v>
      </c>
      <c r="J108">
        <f t="shared" si="10"/>
        <v>48</v>
      </c>
      <c r="K108">
        <f t="shared" si="11"/>
        <v>166</v>
      </c>
      <c r="L108" s="10">
        <f t="shared" si="12"/>
        <v>41.18666666666666</v>
      </c>
      <c r="M108">
        <v>13</v>
      </c>
      <c r="N108">
        <f t="shared" si="13"/>
        <v>1</v>
      </c>
      <c r="O108">
        <f>VLOOKUP(E108,Planilha4!A:E,5,FALSE)</f>
        <v>7</v>
      </c>
      <c r="P108" t="str">
        <f t="shared" si="14"/>
        <v>&lt;40 &gt;30</v>
      </c>
      <c r="Q108">
        <f t="shared" si="15"/>
        <v>1992</v>
      </c>
      <c r="R108" t="str">
        <f>VLOOKUP(P108,Planilha7!A:B,2,FALSE)</f>
        <v>02 - &lt;40 &gt;30</v>
      </c>
    </row>
    <row r="109" spans="1:18" hidden="1" x14ac:dyDescent="0.3">
      <c r="A109" t="s">
        <v>51</v>
      </c>
      <c r="B109">
        <v>34883</v>
      </c>
      <c r="C109">
        <v>35125</v>
      </c>
      <c r="D109">
        <v>209</v>
      </c>
      <c r="E109" t="s">
        <v>18</v>
      </c>
      <c r="F109">
        <v>34.200000000000003</v>
      </c>
      <c r="G109" t="s">
        <v>496</v>
      </c>
      <c r="H109">
        <f t="shared" si="8"/>
        <v>10450</v>
      </c>
      <c r="I109" s="6">
        <f t="shared" si="9"/>
        <v>174.16666666666666</v>
      </c>
      <c r="J109">
        <f t="shared" si="10"/>
        <v>31</v>
      </c>
      <c r="K109">
        <f t="shared" si="11"/>
        <v>163</v>
      </c>
      <c r="L109" s="10">
        <f t="shared" si="12"/>
        <v>41.18666666666666</v>
      </c>
      <c r="M109">
        <v>13</v>
      </c>
      <c r="N109">
        <f t="shared" si="13"/>
        <v>3</v>
      </c>
      <c r="O109">
        <f>VLOOKUP(E109,Planilha4!A:E,5,FALSE)</f>
        <v>7</v>
      </c>
      <c r="P109" t="str">
        <f t="shared" si="14"/>
        <v>&lt;40 &gt;30</v>
      </c>
      <c r="Q109">
        <f t="shared" si="15"/>
        <v>1996</v>
      </c>
      <c r="R109" t="str">
        <f>VLOOKUP(P109,Planilha7!A:B,2,FALSE)</f>
        <v>02 - &lt;40 &gt;30</v>
      </c>
    </row>
    <row r="110" spans="1:18" x14ac:dyDescent="0.3">
      <c r="A110" t="s">
        <v>321</v>
      </c>
      <c r="B110" s="9">
        <v>33819</v>
      </c>
      <c r="C110" s="9">
        <v>34033</v>
      </c>
      <c r="D110">
        <v>185</v>
      </c>
      <c r="E110" t="s">
        <v>44</v>
      </c>
      <c r="F110">
        <v>52.72</v>
      </c>
      <c r="G110" t="s">
        <v>500</v>
      </c>
      <c r="H110">
        <f t="shared" si="8"/>
        <v>9250</v>
      </c>
      <c r="I110" s="6">
        <f t="shared" si="9"/>
        <v>154.16666666666666</v>
      </c>
      <c r="J110">
        <f t="shared" si="10"/>
        <v>79</v>
      </c>
      <c r="K110">
        <f t="shared" si="11"/>
        <v>27</v>
      </c>
      <c r="L110" s="10">
        <f t="shared" si="12"/>
        <v>40.86666666666666</v>
      </c>
      <c r="M110">
        <v>14</v>
      </c>
      <c r="N110">
        <f t="shared" si="13"/>
        <v>4</v>
      </c>
      <c r="O110">
        <f>VLOOKUP(E110,Planilha4!A:E,5,FALSE)</f>
        <v>12</v>
      </c>
      <c r="P110" t="str">
        <f t="shared" si="14"/>
        <v>&gt;40</v>
      </c>
      <c r="Q110">
        <f t="shared" si="15"/>
        <v>1993</v>
      </c>
      <c r="R110" t="str">
        <f>VLOOKUP(P110,Planilha7!A:B,2,FALSE)</f>
        <v>01 - &gt;40</v>
      </c>
    </row>
    <row r="111" spans="1:18" x14ac:dyDescent="0.3">
      <c r="A111" t="s">
        <v>326</v>
      </c>
      <c r="B111" s="9">
        <v>35009</v>
      </c>
      <c r="C111" s="9">
        <v>35188</v>
      </c>
      <c r="D111">
        <v>155</v>
      </c>
      <c r="E111" t="s">
        <v>44</v>
      </c>
      <c r="F111">
        <v>47.37</v>
      </c>
      <c r="G111" t="s">
        <v>500</v>
      </c>
      <c r="H111">
        <f t="shared" si="8"/>
        <v>7750</v>
      </c>
      <c r="I111" s="6">
        <f t="shared" si="9"/>
        <v>129.16666666666666</v>
      </c>
      <c r="J111">
        <f t="shared" si="10"/>
        <v>196</v>
      </c>
      <c r="K111">
        <f t="shared" si="11"/>
        <v>65</v>
      </c>
      <c r="L111" s="10">
        <f t="shared" si="12"/>
        <v>40.86666666666666</v>
      </c>
      <c r="M111">
        <v>14</v>
      </c>
      <c r="N111">
        <f t="shared" si="13"/>
        <v>2</v>
      </c>
      <c r="O111">
        <f>VLOOKUP(E111,Planilha4!A:E,5,FALSE)</f>
        <v>12</v>
      </c>
      <c r="P111" t="str">
        <f t="shared" si="14"/>
        <v>&gt;40</v>
      </c>
      <c r="Q111">
        <f t="shared" si="15"/>
        <v>1996</v>
      </c>
      <c r="R111" t="str">
        <f>VLOOKUP(P111,Planilha7!A:B,2,FALSE)</f>
        <v>01 - &gt;40</v>
      </c>
    </row>
    <row r="112" spans="1:18" x14ac:dyDescent="0.3">
      <c r="A112" t="s">
        <v>336</v>
      </c>
      <c r="B112" s="9">
        <v>37165</v>
      </c>
      <c r="C112" s="9">
        <v>37421</v>
      </c>
      <c r="D112">
        <v>221</v>
      </c>
      <c r="E112" t="s">
        <v>44</v>
      </c>
      <c r="F112">
        <v>46.78</v>
      </c>
      <c r="G112" t="s">
        <v>500</v>
      </c>
      <c r="H112">
        <f t="shared" si="8"/>
        <v>11050</v>
      </c>
      <c r="I112" s="6">
        <f t="shared" si="9"/>
        <v>184.16666666666666</v>
      </c>
      <c r="J112">
        <f t="shared" si="10"/>
        <v>15</v>
      </c>
      <c r="K112">
        <f t="shared" si="11"/>
        <v>72</v>
      </c>
      <c r="L112" s="10">
        <f t="shared" si="12"/>
        <v>40.86666666666666</v>
      </c>
      <c r="M112">
        <v>14</v>
      </c>
      <c r="N112">
        <f t="shared" si="13"/>
        <v>2</v>
      </c>
      <c r="O112">
        <f>VLOOKUP(E112,Planilha4!A:E,5,FALSE)</f>
        <v>12</v>
      </c>
      <c r="P112" t="str">
        <f t="shared" si="14"/>
        <v>&gt;40</v>
      </c>
      <c r="Q112">
        <f t="shared" si="15"/>
        <v>2002</v>
      </c>
      <c r="R112" t="str">
        <f>VLOOKUP(P112,Planilha7!A:B,2,FALSE)</f>
        <v>01 - &gt;40</v>
      </c>
    </row>
    <row r="113" spans="1:18" x14ac:dyDescent="0.3">
      <c r="A113" t="s">
        <v>341</v>
      </c>
      <c r="B113" s="9">
        <v>38425</v>
      </c>
      <c r="C113" s="9">
        <v>38660</v>
      </c>
      <c r="D113">
        <v>203</v>
      </c>
      <c r="E113" t="s">
        <v>44</v>
      </c>
      <c r="F113">
        <v>49.21</v>
      </c>
      <c r="G113" t="s">
        <v>500</v>
      </c>
      <c r="H113">
        <f t="shared" si="8"/>
        <v>10150</v>
      </c>
      <c r="I113" s="6">
        <f t="shared" si="9"/>
        <v>169.16666666666666</v>
      </c>
      <c r="J113">
        <f t="shared" si="10"/>
        <v>48</v>
      </c>
      <c r="K113">
        <f t="shared" si="11"/>
        <v>50</v>
      </c>
      <c r="L113" s="10">
        <f t="shared" si="12"/>
        <v>40.86666666666666</v>
      </c>
      <c r="M113">
        <v>14</v>
      </c>
      <c r="N113">
        <f t="shared" si="13"/>
        <v>1</v>
      </c>
      <c r="O113">
        <f>VLOOKUP(E113,Planilha4!A:E,5,FALSE)</f>
        <v>12</v>
      </c>
      <c r="P113" t="str">
        <f t="shared" si="14"/>
        <v>&gt;40</v>
      </c>
      <c r="Q113">
        <f t="shared" si="15"/>
        <v>2005</v>
      </c>
      <c r="R113" t="str">
        <f>VLOOKUP(P113,Planilha7!A:B,2,FALSE)</f>
        <v>01 - &gt;40</v>
      </c>
    </row>
    <row r="114" spans="1:18" x14ac:dyDescent="0.3">
      <c r="A114" t="s">
        <v>348</v>
      </c>
      <c r="B114" s="9">
        <v>39832</v>
      </c>
      <c r="C114" s="9">
        <v>40067</v>
      </c>
      <c r="D114">
        <v>203</v>
      </c>
      <c r="E114" t="s">
        <v>44</v>
      </c>
      <c r="F114">
        <v>38.590000000000003</v>
      </c>
      <c r="G114" t="s">
        <v>500</v>
      </c>
      <c r="H114">
        <f t="shared" si="8"/>
        <v>10150</v>
      </c>
      <c r="I114" s="6">
        <f t="shared" si="9"/>
        <v>169.16666666666666</v>
      </c>
      <c r="J114">
        <f t="shared" si="10"/>
        <v>48</v>
      </c>
      <c r="K114">
        <f t="shared" si="11"/>
        <v>128</v>
      </c>
      <c r="L114" s="10">
        <f t="shared" si="12"/>
        <v>40.86666666666666</v>
      </c>
      <c r="M114">
        <v>14</v>
      </c>
      <c r="N114">
        <f t="shared" si="13"/>
        <v>3</v>
      </c>
      <c r="O114">
        <f>VLOOKUP(E114,Planilha4!A:E,5,FALSE)</f>
        <v>12</v>
      </c>
      <c r="P114" t="str">
        <f t="shared" si="14"/>
        <v>&lt;40 &gt;30</v>
      </c>
      <c r="Q114">
        <f t="shared" si="15"/>
        <v>2009</v>
      </c>
      <c r="R114" t="str">
        <f>VLOOKUP(P114,Planilha7!A:B,2,FALSE)</f>
        <v>02 - &lt;40 &gt;30</v>
      </c>
    </row>
    <row r="115" spans="1:18" x14ac:dyDescent="0.3">
      <c r="A115" t="s">
        <v>354</v>
      </c>
      <c r="B115" s="9">
        <v>41204</v>
      </c>
      <c r="C115" s="9">
        <v>41411</v>
      </c>
      <c r="D115">
        <v>179</v>
      </c>
      <c r="E115" t="s">
        <v>44</v>
      </c>
      <c r="F115">
        <v>33.97</v>
      </c>
      <c r="G115" t="s">
        <v>500</v>
      </c>
      <c r="H115">
        <f t="shared" si="8"/>
        <v>8950</v>
      </c>
      <c r="I115" s="6">
        <f t="shared" si="9"/>
        <v>149.16666666666666</v>
      </c>
      <c r="J115">
        <f t="shared" si="10"/>
        <v>105</v>
      </c>
      <c r="K115">
        <f t="shared" si="11"/>
        <v>165</v>
      </c>
      <c r="L115" s="10">
        <f t="shared" si="12"/>
        <v>40.86666666666666</v>
      </c>
      <c r="M115">
        <v>14</v>
      </c>
      <c r="N115">
        <f t="shared" si="13"/>
        <v>2</v>
      </c>
      <c r="O115">
        <f>VLOOKUP(E115,Planilha4!A:E,5,FALSE)</f>
        <v>12</v>
      </c>
      <c r="P115" t="str">
        <f t="shared" si="14"/>
        <v>&lt;40 &gt;30</v>
      </c>
      <c r="Q115">
        <f t="shared" si="15"/>
        <v>2013</v>
      </c>
      <c r="R115" t="str">
        <f>VLOOKUP(P115,Planilha7!A:B,2,FALSE)</f>
        <v>02 - &lt;40 &gt;30</v>
      </c>
    </row>
    <row r="116" spans="1:18" x14ac:dyDescent="0.3">
      <c r="A116" t="s">
        <v>362</v>
      </c>
      <c r="B116" s="9">
        <v>42828</v>
      </c>
      <c r="C116" s="9">
        <v>43028</v>
      </c>
      <c r="D116">
        <v>172</v>
      </c>
      <c r="E116" t="s">
        <v>44</v>
      </c>
      <c r="F116">
        <v>35.659999999999997</v>
      </c>
      <c r="G116" t="s">
        <v>500</v>
      </c>
      <c r="H116">
        <f t="shared" si="8"/>
        <v>8600</v>
      </c>
      <c r="I116" s="6">
        <f t="shared" si="9"/>
        <v>143.33333333333334</v>
      </c>
      <c r="J116">
        <f t="shared" si="10"/>
        <v>146</v>
      </c>
      <c r="K116">
        <f t="shared" si="11"/>
        <v>151</v>
      </c>
      <c r="L116" s="10">
        <f t="shared" si="12"/>
        <v>40.86666666666666</v>
      </c>
      <c r="M116">
        <v>14</v>
      </c>
      <c r="N116">
        <f t="shared" si="13"/>
        <v>4</v>
      </c>
      <c r="O116">
        <f>VLOOKUP(E116,Planilha4!A:E,5,FALSE)</f>
        <v>12</v>
      </c>
      <c r="P116" t="str">
        <f t="shared" si="14"/>
        <v>&lt;40 &gt;30</v>
      </c>
      <c r="Q116">
        <f t="shared" si="15"/>
        <v>2017</v>
      </c>
      <c r="R116" t="str">
        <f>VLOOKUP(P116,Planilha7!A:B,2,FALSE)</f>
        <v>02 - &lt;40 &gt;30</v>
      </c>
    </row>
    <row r="117" spans="1:18" hidden="1" x14ac:dyDescent="0.3">
      <c r="A117" t="s">
        <v>43</v>
      </c>
      <c r="B117">
        <v>33105</v>
      </c>
      <c r="C117">
        <v>33389</v>
      </c>
      <c r="D117">
        <v>243</v>
      </c>
      <c r="E117" t="s">
        <v>44</v>
      </c>
      <c r="F117">
        <v>36.71</v>
      </c>
      <c r="G117" t="s">
        <v>496</v>
      </c>
      <c r="H117">
        <f t="shared" si="8"/>
        <v>12150</v>
      </c>
      <c r="I117" s="6">
        <f t="shared" si="9"/>
        <v>202.5</v>
      </c>
      <c r="J117">
        <f t="shared" si="10"/>
        <v>5</v>
      </c>
      <c r="K117">
        <f t="shared" si="11"/>
        <v>140</v>
      </c>
      <c r="L117" s="10">
        <f t="shared" si="12"/>
        <v>40.86666666666666</v>
      </c>
      <c r="M117">
        <v>14</v>
      </c>
      <c r="N117">
        <f t="shared" si="13"/>
        <v>3</v>
      </c>
      <c r="O117">
        <f>VLOOKUP(E117,Planilha4!A:E,5,FALSE)</f>
        <v>12</v>
      </c>
      <c r="P117" t="str">
        <f t="shared" si="14"/>
        <v>&lt;40 &gt;30</v>
      </c>
      <c r="Q117">
        <f t="shared" si="15"/>
        <v>1991</v>
      </c>
      <c r="R117" t="str">
        <f>VLOOKUP(P117,Planilha7!A:B,2,FALSE)</f>
        <v>02 - &lt;40 &gt;30</v>
      </c>
    </row>
    <row r="118" spans="1:18" hidden="1" x14ac:dyDescent="0.3">
      <c r="A118" t="s">
        <v>161</v>
      </c>
      <c r="B118" t="s">
        <v>122</v>
      </c>
      <c r="C118">
        <v>36287</v>
      </c>
      <c r="D118">
        <v>185</v>
      </c>
      <c r="E118" t="s">
        <v>44</v>
      </c>
      <c r="F118">
        <v>26.79</v>
      </c>
      <c r="G118" t="s">
        <v>496</v>
      </c>
      <c r="H118">
        <f t="shared" si="8"/>
        <v>9250</v>
      </c>
      <c r="I118" s="6">
        <f t="shared" si="9"/>
        <v>154.16666666666666</v>
      </c>
      <c r="J118">
        <f t="shared" si="10"/>
        <v>79</v>
      </c>
      <c r="K118">
        <f t="shared" si="11"/>
        <v>230</v>
      </c>
      <c r="L118" s="10">
        <f t="shared" si="12"/>
        <v>40.86666666666666</v>
      </c>
      <c r="M118">
        <v>14</v>
      </c>
      <c r="N118">
        <f t="shared" si="13"/>
        <v>2</v>
      </c>
      <c r="O118">
        <f>VLOOKUP(E118,Planilha4!A:E,5,FALSE)</f>
        <v>12</v>
      </c>
      <c r="P118" t="str">
        <f t="shared" si="14"/>
        <v>&lt;30 &gt;20</v>
      </c>
      <c r="Q118">
        <f t="shared" si="15"/>
        <v>1999</v>
      </c>
      <c r="R118" t="str">
        <f>VLOOKUP(P118,Planilha7!A:B,2,FALSE)</f>
        <v>03 - &lt;30 &gt;20</v>
      </c>
    </row>
    <row r="119" spans="1:18" hidden="1" x14ac:dyDescent="0.3">
      <c r="A119" t="s">
        <v>401</v>
      </c>
      <c r="B119" s="9">
        <v>30886</v>
      </c>
      <c r="C119" s="9">
        <v>31079</v>
      </c>
      <c r="D119">
        <v>167</v>
      </c>
      <c r="E119" t="s">
        <v>402</v>
      </c>
      <c r="F119">
        <v>50.46</v>
      </c>
      <c r="G119" t="s">
        <v>497</v>
      </c>
      <c r="H119">
        <f t="shared" si="8"/>
        <v>8350</v>
      </c>
      <c r="I119" s="6">
        <f t="shared" si="9"/>
        <v>139.16666666666666</v>
      </c>
      <c r="J119">
        <f t="shared" si="10"/>
        <v>155</v>
      </c>
      <c r="K119">
        <f t="shared" si="11"/>
        <v>43</v>
      </c>
      <c r="L119" s="10">
        <f t="shared" si="12"/>
        <v>40.316249999999997</v>
      </c>
      <c r="M119">
        <v>15</v>
      </c>
      <c r="N119">
        <f t="shared" si="13"/>
        <v>2</v>
      </c>
      <c r="O119">
        <f>VLOOKUP(E119,Planilha4!A:E,5,FALSE)</f>
        <v>14</v>
      </c>
      <c r="P119" t="str">
        <f t="shared" si="14"/>
        <v>&gt;40</v>
      </c>
      <c r="Q119">
        <f t="shared" si="15"/>
        <v>1985</v>
      </c>
      <c r="R119" t="str">
        <f>VLOOKUP(P119,Planilha7!A:B,2,FALSE)</f>
        <v>01 - &gt;40</v>
      </c>
    </row>
    <row r="120" spans="1:18" hidden="1" x14ac:dyDescent="0.3">
      <c r="A120" t="s">
        <v>409</v>
      </c>
      <c r="B120" s="9">
        <v>32307</v>
      </c>
      <c r="C120" s="9">
        <v>32549</v>
      </c>
      <c r="D120">
        <v>209</v>
      </c>
      <c r="E120" t="s">
        <v>402</v>
      </c>
      <c r="F120">
        <v>50.3</v>
      </c>
      <c r="G120" t="s">
        <v>497</v>
      </c>
      <c r="H120">
        <f t="shared" si="8"/>
        <v>10450</v>
      </c>
      <c r="I120" s="6">
        <f t="shared" si="9"/>
        <v>174.16666666666666</v>
      </c>
      <c r="J120">
        <f t="shared" si="10"/>
        <v>31</v>
      </c>
      <c r="K120">
        <f t="shared" si="11"/>
        <v>47</v>
      </c>
      <c r="L120" s="10">
        <f t="shared" si="12"/>
        <v>40.316249999999997</v>
      </c>
      <c r="M120">
        <v>15</v>
      </c>
      <c r="N120">
        <f t="shared" si="13"/>
        <v>3</v>
      </c>
      <c r="O120">
        <f>VLOOKUP(E120,Planilha4!A:E,5,FALSE)</f>
        <v>14</v>
      </c>
      <c r="P120" t="str">
        <f t="shared" si="14"/>
        <v>&gt;40</v>
      </c>
      <c r="Q120">
        <f t="shared" si="15"/>
        <v>1989</v>
      </c>
      <c r="R120" t="str">
        <f>VLOOKUP(P120,Planilha7!A:B,2,FALSE)</f>
        <v>01 - &gt;40</v>
      </c>
    </row>
    <row r="121" spans="1:18" hidden="1" x14ac:dyDescent="0.3">
      <c r="A121" t="s">
        <v>418</v>
      </c>
      <c r="B121" s="9">
        <v>33644</v>
      </c>
      <c r="C121" s="9">
        <v>33844</v>
      </c>
      <c r="D121">
        <v>173</v>
      </c>
      <c r="E121" t="s">
        <v>402</v>
      </c>
      <c r="F121">
        <v>40.880000000000003</v>
      </c>
      <c r="G121" t="s">
        <v>497</v>
      </c>
      <c r="H121">
        <f t="shared" si="8"/>
        <v>8650</v>
      </c>
      <c r="I121" s="6">
        <f t="shared" si="9"/>
        <v>144.16666666666666</v>
      </c>
      <c r="J121">
        <f t="shared" si="10"/>
        <v>135</v>
      </c>
      <c r="K121">
        <f t="shared" si="11"/>
        <v>112</v>
      </c>
      <c r="L121" s="10">
        <f t="shared" si="12"/>
        <v>40.316249999999997</v>
      </c>
      <c r="M121">
        <v>15</v>
      </c>
      <c r="N121">
        <f t="shared" si="13"/>
        <v>2</v>
      </c>
      <c r="O121">
        <f>VLOOKUP(E121,Planilha4!A:E,5,FALSE)</f>
        <v>14</v>
      </c>
      <c r="P121" t="str">
        <f t="shared" si="14"/>
        <v>&gt;40</v>
      </c>
      <c r="Q121">
        <f t="shared" si="15"/>
        <v>1992</v>
      </c>
      <c r="R121" t="str">
        <f>VLOOKUP(P121,Planilha7!A:B,2,FALSE)</f>
        <v>01 - &gt;40</v>
      </c>
    </row>
    <row r="122" spans="1:18" hidden="1" x14ac:dyDescent="0.3">
      <c r="A122" t="s">
        <v>423</v>
      </c>
      <c r="B122" s="9">
        <v>34631</v>
      </c>
      <c r="C122" s="9">
        <v>34901</v>
      </c>
      <c r="D122">
        <v>233</v>
      </c>
      <c r="E122" t="s">
        <v>402</v>
      </c>
      <c r="F122">
        <v>42.56</v>
      </c>
      <c r="G122" t="s">
        <v>497</v>
      </c>
      <c r="H122">
        <f t="shared" si="8"/>
        <v>11650</v>
      </c>
      <c r="I122" s="6">
        <f t="shared" si="9"/>
        <v>194.16666666666666</v>
      </c>
      <c r="J122">
        <f t="shared" si="10"/>
        <v>8</v>
      </c>
      <c r="K122">
        <f t="shared" si="11"/>
        <v>103</v>
      </c>
      <c r="L122" s="10">
        <f t="shared" si="12"/>
        <v>40.316249999999997</v>
      </c>
      <c r="M122">
        <v>15</v>
      </c>
      <c r="N122">
        <f t="shared" si="13"/>
        <v>3</v>
      </c>
      <c r="O122">
        <f>VLOOKUP(E122,Planilha4!A:E,5,FALSE)</f>
        <v>14</v>
      </c>
      <c r="P122" t="str">
        <f t="shared" si="14"/>
        <v>&gt;40</v>
      </c>
      <c r="Q122">
        <f t="shared" si="15"/>
        <v>1995</v>
      </c>
      <c r="R122" t="str">
        <f>VLOOKUP(P122,Planilha7!A:B,2,FALSE)</f>
        <v>01 - &gt;40</v>
      </c>
    </row>
    <row r="123" spans="1:18" hidden="1" x14ac:dyDescent="0.3">
      <c r="A123" t="s">
        <v>425</v>
      </c>
      <c r="B123" s="9">
        <v>35156</v>
      </c>
      <c r="C123" s="9">
        <v>35335</v>
      </c>
      <c r="D123">
        <v>152</v>
      </c>
      <c r="E123" t="s">
        <v>402</v>
      </c>
      <c r="F123">
        <v>36.04</v>
      </c>
      <c r="G123" t="s">
        <v>497</v>
      </c>
      <c r="H123">
        <f t="shared" si="8"/>
        <v>7600</v>
      </c>
      <c r="I123" s="6">
        <f t="shared" si="9"/>
        <v>126.66666666666667</v>
      </c>
      <c r="J123">
        <f t="shared" si="10"/>
        <v>215</v>
      </c>
      <c r="K123">
        <f t="shared" si="11"/>
        <v>147</v>
      </c>
      <c r="L123" s="10">
        <f t="shared" si="12"/>
        <v>40.316249999999997</v>
      </c>
      <c r="M123">
        <v>15</v>
      </c>
      <c r="N123">
        <f t="shared" si="13"/>
        <v>2</v>
      </c>
      <c r="O123">
        <f>VLOOKUP(E123,Planilha4!A:E,5,FALSE)</f>
        <v>14</v>
      </c>
      <c r="P123" t="str">
        <f t="shared" si="14"/>
        <v>&lt;40 &gt;30</v>
      </c>
      <c r="Q123">
        <f t="shared" si="15"/>
        <v>1996</v>
      </c>
      <c r="R123" t="str">
        <f>VLOOKUP(P123,Planilha7!A:B,2,FALSE)</f>
        <v>02 - &lt;40 &gt;30</v>
      </c>
    </row>
    <row r="124" spans="1:18" hidden="1" x14ac:dyDescent="0.3">
      <c r="A124" t="s">
        <v>432</v>
      </c>
      <c r="B124" s="9">
        <v>36654</v>
      </c>
      <c r="C124" s="9">
        <v>36910</v>
      </c>
      <c r="D124">
        <v>221</v>
      </c>
      <c r="E124" t="s">
        <v>402</v>
      </c>
      <c r="F124">
        <v>37.840000000000003</v>
      </c>
      <c r="G124" t="s">
        <v>497</v>
      </c>
      <c r="H124">
        <f t="shared" si="8"/>
        <v>11050</v>
      </c>
      <c r="I124" s="6">
        <f t="shared" si="9"/>
        <v>184.16666666666666</v>
      </c>
      <c r="J124">
        <f t="shared" si="10"/>
        <v>15</v>
      </c>
      <c r="K124">
        <f t="shared" si="11"/>
        <v>138</v>
      </c>
      <c r="L124" s="10">
        <f t="shared" si="12"/>
        <v>40.316249999999997</v>
      </c>
      <c r="M124">
        <v>15</v>
      </c>
      <c r="N124">
        <f t="shared" si="13"/>
        <v>1</v>
      </c>
      <c r="O124">
        <f>VLOOKUP(E124,Planilha4!A:E,5,FALSE)</f>
        <v>14</v>
      </c>
      <c r="P124" t="str">
        <f t="shared" si="14"/>
        <v>&lt;40 &gt;30</v>
      </c>
      <c r="Q124">
        <f t="shared" si="15"/>
        <v>2001</v>
      </c>
      <c r="R124" t="str">
        <f>VLOOKUP(P124,Planilha7!A:B,2,FALSE)</f>
        <v>02 - &lt;40 &gt;30</v>
      </c>
    </row>
    <row r="125" spans="1:18" hidden="1" x14ac:dyDescent="0.3">
      <c r="A125" t="s">
        <v>437</v>
      </c>
      <c r="B125" s="9">
        <v>37746</v>
      </c>
      <c r="C125" s="9">
        <v>38009</v>
      </c>
      <c r="D125">
        <v>227</v>
      </c>
      <c r="E125" t="s">
        <v>402</v>
      </c>
      <c r="F125">
        <v>34.67</v>
      </c>
      <c r="G125" t="s">
        <v>497</v>
      </c>
      <c r="H125">
        <f t="shared" si="8"/>
        <v>11350</v>
      </c>
      <c r="I125" s="6">
        <f t="shared" si="9"/>
        <v>189.16666666666666</v>
      </c>
      <c r="J125">
        <f t="shared" si="10"/>
        <v>10</v>
      </c>
      <c r="K125">
        <f t="shared" si="11"/>
        <v>161</v>
      </c>
      <c r="L125" s="10">
        <f t="shared" si="12"/>
        <v>40.316249999999997</v>
      </c>
      <c r="M125">
        <v>15</v>
      </c>
      <c r="N125">
        <f t="shared" si="13"/>
        <v>1</v>
      </c>
      <c r="O125">
        <f>VLOOKUP(E125,Planilha4!A:E,5,FALSE)</f>
        <v>14</v>
      </c>
      <c r="P125" t="str">
        <f t="shared" si="14"/>
        <v>&lt;40 &gt;30</v>
      </c>
      <c r="Q125">
        <f t="shared" si="15"/>
        <v>2004</v>
      </c>
      <c r="R125" t="str">
        <f>VLOOKUP(P125,Planilha7!A:B,2,FALSE)</f>
        <v>02 - &lt;40 &gt;30</v>
      </c>
    </row>
    <row r="126" spans="1:18" hidden="1" x14ac:dyDescent="0.3">
      <c r="A126" t="s">
        <v>444</v>
      </c>
      <c r="B126" s="9">
        <v>39041</v>
      </c>
      <c r="C126" s="9">
        <v>39248</v>
      </c>
      <c r="D126">
        <v>179</v>
      </c>
      <c r="E126" t="s">
        <v>402</v>
      </c>
      <c r="F126">
        <v>29.78</v>
      </c>
      <c r="G126" t="s">
        <v>497</v>
      </c>
      <c r="H126">
        <f t="shared" si="8"/>
        <v>8950</v>
      </c>
      <c r="I126" s="6">
        <f t="shared" si="9"/>
        <v>149.16666666666666</v>
      </c>
      <c r="J126">
        <f t="shared" si="10"/>
        <v>105</v>
      </c>
      <c r="K126">
        <f t="shared" si="11"/>
        <v>201</v>
      </c>
      <c r="L126" s="10">
        <f t="shared" si="12"/>
        <v>40.316249999999997</v>
      </c>
      <c r="M126">
        <v>15</v>
      </c>
      <c r="N126">
        <f t="shared" si="13"/>
        <v>3</v>
      </c>
      <c r="O126">
        <f>VLOOKUP(E126,Planilha4!A:E,5,FALSE)</f>
        <v>14</v>
      </c>
      <c r="P126" t="str">
        <f t="shared" si="14"/>
        <v>&lt;30 &gt;20</v>
      </c>
      <c r="Q126">
        <f t="shared" si="15"/>
        <v>2007</v>
      </c>
      <c r="R126" t="str">
        <f>VLOOKUP(P126,Planilha7!A:B,2,FALSE)</f>
        <v>03 - &lt;30 &gt;20</v>
      </c>
    </row>
    <row r="127" spans="1:18" hidden="1" x14ac:dyDescent="0.3">
      <c r="A127" t="s">
        <v>381</v>
      </c>
      <c r="B127" s="9">
        <v>27421</v>
      </c>
      <c r="C127" s="9">
        <v>27558</v>
      </c>
      <c r="D127">
        <v>119</v>
      </c>
      <c r="E127" t="s">
        <v>15</v>
      </c>
      <c r="F127">
        <v>44.03</v>
      </c>
      <c r="G127" t="s">
        <v>497</v>
      </c>
      <c r="H127">
        <f t="shared" si="8"/>
        <v>5950</v>
      </c>
      <c r="I127" s="6">
        <f t="shared" si="9"/>
        <v>99.166666666666671</v>
      </c>
      <c r="J127">
        <f t="shared" si="10"/>
        <v>265</v>
      </c>
      <c r="K127">
        <f t="shared" si="11"/>
        <v>90</v>
      </c>
      <c r="L127" s="10">
        <f t="shared" si="12"/>
        <v>39.905000000000001</v>
      </c>
      <c r="M127">
        <v>16</v>
      </c>
      <c r="N127">
        <f t="shared" si="13"/>
        <v>2</v>
      </c>
      <c r="O127">
        <f>VLOOKUP(E127,Planilha4!A:E,5,FALSE)</f>
        <v>30</v>
      </c>
      <c r="P127" t="str">
        <f t="shared" si="14"/>
        <v>&gt;40</v>
      </c>
      <c r="Q127">
        <f t="shared" si="15"/>
        <v>1975</v>
      </c>
      <c r="R127" t="str">
        <f>VLOOKUP(P127,Planilha7!A:B,2,FALSE)</f>
        <v>01 - &gt;40</v>
      </c>
    </row>
    <row r="128" spans="1:18" hidden="1" x14ac:dyDescent="0.3">
      <c r="A128" t="s">
        <v>129</v>
      </c>
      <c r="B128" t="s">
        <v>115</v>
      </c>
      <c r="C128">
        <v>27796</v>
      </c>
      <c r="D128">
        <v>79</v>
      </c>
      <c r="E128" t="s">
        <v>15</v>
      </c>
      <c r="F128">
        <v>35.78</v>
      </c>
      <c r="G128" t="s">
        <v>496</v>
      </c>
      <c r="H128">
        <f t="shared" si="8"/>
        <v>3950</v>
      </c>
      <c r="I128" s="6">
        <f t="shared" si="9"/>
        <v>65.833333333333329</v>
      </c>
      <c r="J128">
        <f t="shared" si="10"/>
        <v>291</v>
      </c>
      <c r="K128">
        <f t="shared" si="11"/>
        <v>149</v>
      </c>
      <c r="L128" s="10">
        <f t="shared" si="12"/>
        <v>39.905000000000001</v>
      </c>
      <c r="M128">
        <v>16</v>
      </c>
      <c r="N128">
        <f t="shared" si="13"/>
        <v>2</v>
      </c>
      <c r="O128">
        <f>VLOOKUP(E128,Planilha4!A:E,5,FALSE)</f>
        <v>30</v>
      </c>
      <c r="P128" t="str">
        <f t="shared" si="14"/>
        <v>&lt;40 &gt;30</v>
      </c>
      <c r="Q128">
        <f t="shared" si="15"/>
        <v>1976</v>
      </c>
      <c r="R128" t="str">
        <f>VLOOKUP(P128,Planilha7!A:B,2,FALSE)</f>
        <v>02 - &lt;40 &gt;30</v>
      </c>
    </row>
    <row r="129" spans="1:18" hidden="1" x14ac:dyDescent="0.3">
      <c r="A129" t="s">
        <v>394</v>
      </c>
      <c r="B129" s="9">
        <v>29703</v>
      </c>
      <c r="C129" s="9">
        <v>29882</v>
      </c>
      <c r="D129">
        <v>155</v>
      </c>
      <c r="E129" t="s">
        <v>395</v>
      </c>
      <c r="F129">
        <v>39.26</v>
      </c>
      <c r="G129" t="s">
        <v>497</v>
      </c>
      <c r="H129">
        <f t="shared" si="8"/>
        <v>7750</v>
      </c>
      <c r="I129" s="6">
        <f t="shared" si="9"/>
        <v>129.16666666666666</v>
      </c>
      <c r="J129">
        <f t="shared" si="10"/>
        <v>196</v>
      </c>
      <c r="K129">
        <f t="shared" si="11"/>
        <v>119</v>
      </c>
      <c r="L129" s="10">
        <f t="shared" si="12"/>
        <v>39.26</v>
      </c>
      <c r="M129">
        <v>17</v>
      </c>
      <c r="N129">
        <f t="shared" si="13"/>
        <v>4</v>
      </c>
      <c r="O129">
        <f>VLOOKUP(E129,Planilha4!A:E,5,FALSE)</f>
        <v>45</v>
      </c>
      <c r="P129" t="str">
        <f t="shared" si="14"/>
        <v>&lt;40 &gt;30</v>
      </c>
      <c r="Q129">
        <f t="shared" si="15"/>
        <v>1981</v>
      </c>
      <c r="R129" t="str">
        <f>VLOOKUP(P129,Planilha7!A:B,2,FALSE)</f>
        <v>02 - &lt;40 &gt;30</v>
      </c>
    </row>
    <row r="130" spans="1:18" hidden="1" x14ac:dyDescent="0.3">
      <c r="A130" t="s">
        <v>130</v>
      </c>
      <c r="B130">
        <v>27799</v>
      </c>
      <c r="C130">
        <v>27936</v>
      </c>
      <c r="D130">
        <v>119</v>
      </c>
      <c r="E130" t="s">
        <v>16</v>
      </c>
      <c r="F130">
        <v>39.03</v>
      </c>
      <c r="G130" t="s">
        <v>496</v>
      </c>
      <c r="H130">
        <f t="shared" ref="H130:H193" si="16">D130*50</f>
        <v>5950</v>
      </c>
      <c r="I130" s="6">
        <f t="shared" ref="I130:I193" si="17">H130/60</f>
        <v>99.166666666666671</v>
      </c>
      <c r="J130">
        <f t="shared" ref="J130:J193" si="18">_xlfn.RANK.EQ(I130,I:I)</f>
        <v>265</v>
      </c>
      <c r="K130">
        <f t="shared" ref="K130:K193" si="19">_xlfn.RANK.EQ(F130,F:F)</f>
        <v>122</v>
      </c>
      <c r="L130" s="10">
        <f t="shared" ref="L130:L193" si="20">SUMIFS(F:F,E:E,E130)/COUNTIFS(E:E,E130)</f>
        <v>39.03</v>
      </c>
      <c r="M130">
        <v>18</v>
      </c>
      <c r="N130">
        <f t="shared" ref="N130:N193" si="21">LEN(A130)-LEN(SUBSTITUTE(A130," ",""))+1</f>
        <v>5</v>
      </c>
      <c r="O130">
        <f>VLOOKUP(E130,Planilha4!A:E,5,FALSE)</f>
        <v>45</v>
      </c>
      <c r="P130" t="str">
        <f t="shared" si="14"/>
        <v>&lt;40 &gt;30</v>
      </c>
      <c r="Q130">
        <f t="shared" si="15"/>
        <v>1976</v>
      </c>
      <c r="R130" t="str">
        <f>VLOOKUP(P130,Planilha7!A:B,2,FALSE)</f>
        <v>02 - &lt;40 &gt;30</v>
      </c>
    </row>
    <row r="131" spans="1:18" hidden="1" x14ac:dyDescent="0.3">
      <c r="A131" t="s">
        <v>135</v>
      </c>
      <c r="B131" t="s">
        <v>117</v>
      </c>
      <c r="C131">
        <v>28518</v>
      </c>
      <c r="D131">
        <v>82</v>
      </c>
      <c r="E131" t="s">
        <v>17</v>
      </c>
      <c r="F131">
        <v>38.520000000000003</v>
      </c>
      <c r="G131" t="s">
        <v>496</v>
      </c>
      <c r="H131">
        <f t="shared" si="16"/>
        <v>4100</v>
      </c>
      <c r="I131" s="6">
        <f t="shared" si="17"/>
        <v>68.333333333333329</v>
      </c>
      <c r="J131">
        <f t="shared" si="18"/>
        <v>289</v>
      </c>
      <c r="K131">
        <f t="shared" si="19"/>
        <v>131</v>
      </c>
      <c r="L131" s="10">
        <f t="shared" si="20"/>
        <v>38.520000000000003</v>
      </c>
      <c r="M131">
        <v>19</v>
      </c>
      <c r="N131">
        <f t="shared" si="21"/>
        <v>2</v>
      </c>
      <c r="O131">
        <f>VLOOKUP(E131,Planilha4!A:E,5,FALSE)</f>
        <v>45</v>
      </c>
      <c r="P131" t="str">
        <f t="shared" ref="P131:P194" si="22">IF(F131&gt;40,"&gt;40",
IF(F131&gt;30,"&lt;40 &gt;30",
IF(F131&gt;20,"&lt;30 &gt;20",
"&lt;20")))</f>
        <v>&lt;40 &gt;30</v>
      </c>
      <c r="Q131">
        <f t="shared" ref="Q131:Q194" si="23">YEAR(C131)</f>
        <v>1978</v>
      </c>
      <c r="R131" t="str">
        <f>VLOOKUP(P131,Planilha7!A:B,2,FALSE)</f>
        <v>02 - &lt;40 &gt;30</v>
      </c>
    </row>
    <row r="132" spans="1:18" hidden="1" x14ac:dyDescent="0.3">
      <c r="A132" t="s">
        <v>372</v>
      </c>
      <c r="B132" s="9">
        <v>25629</v>
      </c>
      <c r="C132" s="9">
        <v>25865</v>
      </c>
      <c r="D132">
        <v>204</v>
      </c>
      <c r="E132" t="s">
        <v>373</v>
      </c>
      <c r="F132">
        <v>26.33</v>
      </c>
      <c r="G132" t="s">
        <v>497</v>
      </c>
      <c r="H132">
        <f t="shared" si="16"/>
        <v>10200</v>
      </c>
      <c r="I132" s="6">
        <f t="shared" si="17"/>
        <v>170</v>
      </c>
      <c r="J132">
        <f t="shared" si="18"/>
        <v>46</v>
      </c>
      <c r="K132">
        <f t="shared" si="19"/>
        <v>231</v>
      </c>
      <c r="L132" s="10">
        <f t="shared" si="20"/>
        <v>38.169999999999995</v>
      </c>
      <c r="M132">
        <v>20</v>
      </c>
      <c r="N132">
        <f t="shared" si="21"/>
        <v>2</v>
      </c>
      <c r="O132">
        <f>VLOOKUP(E132,Planilha4!A:E,5,FALSE)</f>
        <v>25</v>
      </c>
      <c r="P132" t="str">
        <f t="shared" si="22"/>
        <v>&lt;30 &gt;20</v>
      </c>
      <c r="Q132">
        <f t="shared" si="23"/>
        <v>1970</v>
      </c>
      <c r="R132" t="str">
        <f>VLOOKUP(P132,Planilha7!A:B,2,FALSE)</f>
        <v>03 - &lt;30 &gt;20</v>
      </c>
    </row>
    <row r="133" spans="1:18" hidden="1" x14ac:dyDescent="0.3">
      <c r="A133" t="s">
        <v>375</v>
      </c>
      <c r="B133" s="9">
        <v>26042</v>
      </c>
      <c r="C133" s="9">
        <v>26323</v>
      </c>
      <c r="D133">
        <v>242</v>
      </c>
      <c r="E133" t="s">
        <v>373</v>
      </c>
      <c r="F133">
        <v>43.66</v>
      </c>
      <c r="G133" t="s">
        <v>497</v>
      </c>
      <c r="H133">
        <f t="shared" si="16"/>
        <v>12100</v>
      </c>
      <c r="I133" s="6">
        <f t="shared" si="17"/>
        <v>201.66666666666666</v>
      </c>
      <c r="J133">
        <f t="shared" si="18"/>
        <v>6</v>
      </c>
      <c r="K133">
        <f t="shared" si="19"/>
        <v>95</v>
      </c>
      <c r="L133" s="10">
        <f t="shared" si="20"/>
        <v>38.169999999999995</v>
      </c>
      <c r="M133">
        <v>20</v>
      </c>
      <c r="N133">
        <f t="shared" si="21"/>
        <v>3</v>
      </c>
      <c r="O133">
        <f>VLOOKUP(E133,Planilha4!A:E,5,FALSE)</f>
        <v>25</v>
      </c>
      <c r="P133" t="str">
        <f t="shared" si="22"/>
        <v>&gt;40</v>
      </c>
      <c r="Q133">
        <f t="shared" si="23"/>
        <v>1972</v>
      </c>
      <c r="R133" t="str">
        <f>VLOOKUP(P133,Planilha7!A:B,2,FALSE)</f>
        <v>01 - &gt;40</v>
      </c>
    </row>
    <row r="134" spans="1:18" hidden="1" x14ac:dyDescent="0.3">
      <c r="A134" t="s">
        <v>377</v>
      </c>
      <c r="B134" s="9">
        <v>26589</v>
      </c>
      <c r="C134" s="9">
        <v>26847</v>
      </c>
      <c r="D134">
        <v>222</v>
      </c>
      <c r="E134" t="s">
        <v>373</v>
      </c>
      <c r="F134">
        <v>44.52</v>
      </c>
      <c r="G134" t="s">
        <v>497</v>
      </c>
      <c r="H134">
        <f t="shared" si="16"/>
        <v>11100</v>
      </c>
      <c r="I134" s="6">
        <f t="shared" si="17"/>
        <v>185</v>
      </c>
      <c r="J134">
        <f t="shared" si="18"/>
        <v>14</v>
      </c>
      <c r="K134">
        <f t="shared" si="19"/>
        <v>87</v>
      </c>
      <c r="L134" s="10">
        <f t="shared" si="20"/>
        <v>38.169999999999995</v>
      </c>
      <c r="M134">
        <v>20</v>
      </c>
      <c r="N134">
        <f t="shared" si="21"/>
        <v>4</v>
      </c>
      <c r="O134">
        <f>VLOOKUP(E134,Planilha4!A:E,5,FALSE)</f>
        <v>25</v>
      </c>
      <c r="P134" t="str">
        <f t="shared" si="22"/>
        <v>&gt;40</v>
      </c>
      <c r="Q134">
        <f t="shared" si="23"/>
        <v>1973</v>
      </c>
      <c r="R134" t="str">
        <f>VLOOKUP(P134,Planilha7!A:B,2,FALSE)</f>
        <v>01 - &gt;40</v>
      </c>
    </row>
    <row r="135" spans="1:18" x14ac:dyDescent="0.3">
      <c r="A135" t="s">
        <v>322</v>
      </c>
      <c r="B135" s="9">
        <v>34036</v>
      </c>
      <c r="C135" s="9">
        <v>34286</v>
      </c>
      <c r="D135">
        <v>216</v>
      </c>
      <c r="E135" t="s">
        <v>5</v>
      </c>
      <c r="F135">
        <v>60.89</v>
      </c>
      <c r="G135" t="s">
        <v>500</v>
      </c>
      <c r="H135">
        <f t="shared" si="16"/>
        <v>10800</v>
      </c>
      <c r="I135" s="6">
        <f t="shared" si="17"/>
        <v>180</v>
      </c>
      <c r="J135">
        <f t="shared" si="18"/>
        <v>23</v>
      </c>
      <c r="K135">
        <f t="shared" si="19"/>
        <v>7</v>
      </c>
      <c r="L135" s="10">
        <f t="shared" si="20"/>
        <v>37.435882352941178</v>
      </c>
      <c r="M135">
        <v>21</v>
      </c>
      <c r="N135">
        <f t="shared" si="21"/>
        <v>1</v>
      </c>
      <c r="O135">
        <f>VLOOKUP(E135,Planilha4!A:E,5,FALSE)</f>
        <v>2</v>
      </c>
      <c r="P135" t="str">
        <f t="shared" si="22"/>
        <v>&gt;40</v>
      </c>
      <c r="Q135">
        <f t="shared" si="23"/>
        <v>1993</v>
      </c>
      <c r="R135" t="str">
        <f>VLOOKUP(P135,Planilha7!A:B,2,FALSE)</f>
        <v>01 - &gt;40</v>
      </c>
    </row>
    <row r="136" spans="1:18" x14ac:dyDescent="0.3">
      <c r="A136" t="s">
        <v>328</v>
      </c>
      <c r="B136" s="9">
        <v>35233</v>
      </c>
      <c r="C136" s="9">
        <v>35475</v>
      </c>
      <c r="D136">
        <v>209</v>
      </c>
      <c r="E136" t="s">
        <v>5</v>
      </c>
      <c r="F136">
        <v>51.81</v>
      </c>
      <c r="G136" t="s">
        <v>500</v>
      </c>
      <c r="H136">
        <f t="shared" si="16"/>
        <v>10450</v>
      </c>
      <c r="I136" s="6">
        <f t="shared" si="17"/>
        <v>174.16666666666666</v>
      </c>
      <c r="J136">
        <f t="shared" si="18"/>
        <v>31</v>
      </c>
      <c r="K136">
        <f t="shared" si="19"/>
        <v>37</v>
      </c>
      <c r="L136" s="10">
        <f t="shared" si="20"/>
        <v>37.435882352941178</v>
      </c>
      <c r="M136">
        <v>21</v>
      </c>
      <c r="N136">
        <f t="shared" si="21"/>
        <v>4</v>
      </c>
      <c r="O136">
        <f>VLOOKUP(E136,Planilha4!A:E,5,FALSE)</f>
        <v>2</v>
      </c>
      <c r="P136" t="str">
        <f t="shared" si="22"/>
        <v>&gt;40</v>
      </c>
      <c r="Q136">
        <f t="shared" si="23"/>
        <v>1997</v>
      </c>
      <c r="R136" t="str">
        <f>VLOOKUP(P136,Planilha7!A:B,2,FALSE)</f>
        <v>01 - &gt;40</v>
      </c>
    </row>
    <row r="137" spans="1:18" x14ac:dyDescent="0.3">
      <c r="A137" t="s">
        <v>333</v>
      </c>
      <c r="B137" s="9">
        <v>36423</v>
      </c>
      <c r="C137" s="9">
        <v>36679</v>
      </c>
      <c r="D137">
        <v>221</v>
      </c>
      <c r="E137" t="s">
        <v>5</v>
      </c>
      <c r="F137">
        <v>43.72</v>
      </c>
      <c r="G137" t="s">
        <v>500</v>
      </c>
      <c r="H137">
        <f t="shared" si="16"/>
        <v>11050</v>
      </c>
      <c r="I137" s="6">
        <f t="shared" si="17"/>
        <v>184.16666666666666</v>
      </c>
      <c r="J137">
        <f t="shared" si="18"/>
        <v>15</v>
      </c>
      <c r="K137">
        <f t="shared" si="19"/>
        <v>94</v>
      </c>
      <c r="L137" s="10">
        <f t="shared" si="20"/>
        <v>37.435882352941178</v>
      </c>
      <c r="M137">
        <v>21</v>
      </c>
      <c r="N137">
        <f t="shared" si="21"/>
        <v>2</v>
      </c>
      <c r="O137">
        <f>VLOOKUP(E137,Planilha4!A:E,5,FALSE)</f>
        <v>2</v>
      </c>
      <c r="P137" t="str">
        <f t="shared" si="22"/>
        <v>&gt;40</v>
      </c>
      <c r="Q137">
        <f t="shared" si="23"/>
        <v>2000</v>
      </c>
      <c r="R137" t="str">
        <f>VLOOKUP(P137,Planilha7!A:B,2,FALSE)</f>
        <v>01 - &gt;40</v>
      </c>
    </row>
    <row r="138" spans="1:18" x14ac:dyDescent="0.3">
      <c r="A138" t="s">
        <v>337</v>
      </c>
      <c r="B138" s="9">
        <v>37424</v>
      </c>
      <c r="C138" s="9">
        <v>37666</v>
      </c>
      <c r="D138">
        <v>209</v>
      </c>
      <c r="E138" t="s">
        <v>5</v>
      </c>
      <c r="F138">
        <v>37.950000000000003</v>
      </c>
      <c r="G138" t="s">
        <v>500</v>
      </c>
      <c r="H138">
        <f t="shared" si="16"/>
        <v>10450</v>
      </c>
      <c r="I138" s="6">
        <f t="shared" si="17"/>
        <v>174.16666666666666</v>
      </c>
      <c r="J138">
        <f t="shared" si="18"/>
        <v>31</v>
      </c>
      <c r="K138">
        <f t="shared" si="19"/>
        <v>137</v>
      </c>
      <c r="L138" s="10">
        <f t="shared" si="20"/>
        <v>37.435882352941178</v>
      </c>
      <c r="M138">
        <v>21</v>
      </c>
      <c r="N138">
        <f t="shared" si="21"/>
        <v>1</v>
      </c>
      <c r="O138">
        <f>VLOOKUP(E138,Planilha4!A:E,5,FALSE)</f>
        <v>2</v>
      </c>
      <c r="P138" t="str">
        <f t="shared" si="22"/>
        <v>&lt;40 &gt;30</v>
      </c>
      <c r="Q138">
        <f t="shared" si="23"/>
        <v>2003</v>
      </c>
      <c r="R138" t="str">
        <f>VLOOKUP(P138,Planilha7!A:B,2,FALSE)</f>
        <v>02 - &lt;40 &gt;30</v>
      </c>
    </row>
    <row r="139" spans="1:18" x14ac:dyDescent="0.3">
      <c r="A139" t="s">
        <v>360</v>
      </c>
      <c r="B139" s="9">
        <v>42443</v>
      </c>
      <c r="C139" s="9">
        <v>42643</v>
      </c>
      <c r="D139">
        <v>172</v>
      </c>
      <c r="E139" t="s">
        <v>5</v>
      </c>
      <c r="F139">
        <v>29.05</v>
      </c>
      <c r="G139" t="s">
        <v>500</v>
      </c>
      <c r="H139">
        <f t="shared" si="16"/>
        <v>8600</v>
      </c>
      <c r="I139" s="6">
        <f t="shared" si="17"/>
        <v>143.33333333333334</v>
      </c>
      <c r="J139">
        <f t="shared" si="18"/>
        <v>146</v>
      </c>
      <c r="K139">
        <f t="shared" si="19"/>
        <v>206</v>
      </c>
      <c r="L139" s="10">
        <f t="shared" si="20"/>
        <v>37.435882352941178</v>
      </c>
      <c r="M139">
        <v>21</v>
      </c>
      <c r="N139">
        <f t="shared" si="21"/>
        <v>2</v>
      </c>
      <c r="O139">
        <f>VLOOKUP(E139,Planilha4!A:E,5,FALSE)</f>
        <v>2</v>
      </c>
      <c r="P139" t="str">
        <f t="shared" si="22"/>
        <v>&lt;30 &gt;20</v>
      </c>
      <c r="Q139">
        <f t="shared" si="23"/>
        <v>2016</v>
      </c>
      <c r="R139" t="str">
        <f>VLOOKUP(P139,Planilha7!A:B,2,FALSE)</f>
        <v>03 - &lt;30 &gt;20</v>
      </c>
    </row>
    <row r="140" spans="1:18" hidden="1" x14ac:dyDescent="0.3">
      <c r="A140" t="s">
        <v>4</v>
      </c>
      <c r="B140">
        <v>26161</v>
      </c>
      <c r="C140">
        <v>26425</v>
      </c>
      <c r="D140">
        <v>185</v>
      </c>
      <c r="E140" t="s">
        <v>5</v>
      </c>
      <c r="F140">
        <v>25.38</v>
      </c>
      <c r="G140" t="s">
        <v>496</v>
      </c>
      <c r="H140">
        <f t="shared" si="16"/>
        <v>9250</v>
      </c>
      <c r="I140" s="6">
        <f t="shared" si="17"/>
        <v>154.16666666666666</v>
      </c>
      <c r="J140">
        <f t="shared" si="18"/>
        <v>79</v>
      </c>
      <c r="K140">
        <f t="shared" si="19"/>
        <v>241</v>
      </c>
      <c r="L140" s="10">
        <f t="shared" si="20"/>
        <v>37.435882352941178</v>
      </c>
      <c r="M140">
        <v>21</v>
      </c>
      <c r="N140">
        <f t="shared" si="21"/>
        <v>4</v>
      </c>
      <c r="O140">
        <f>VLOOKUP(E140,Planilha4!A:E,5,FALSE)</f>
        <v>2</v>
      </c>
      <c r="P140" t="str">
        <f t="shared" si="22"/>
        <v>&lt;30 &gt;20</v>
      </c>
      <c r="Q140">
        <f t="shared" si="23"/>
        <v>1972</v>
      </c>
      <c r="R140" t="str">
        <f>VLOOKUP(P140,Planilha7!A:B,2,FALSE)</f>
        <v>03 - &lt;30 &gt;20</v>
      </c>
    </row>
    <row r="141" spans="1:18" hidden="1" x14ac:dyDescent="0.3">
      <c r="A141" t="s">
        <v>131</v>
      </c>
      <c r="B141">
        <v>27939</v>
      </c>
      <c r="C141">
        <v>28042</v>
      </c>
      <c r="D141">
        <v>87</v>
      </c>
      <c r="E141" t="s">
        <v>5</v>
      </c>
      <c r="F141">
        <v>43.48</v>
      </c>
      <c r="G141" t="s">
        <v>496</v>
      </c>
      <c r="H141">
        <f t="shared" si="16"/>
        <v>4350</v>
      </c>
      <c r="I141" s="6">
        <f t="shared" si="17"/>
        <v>72.5</v>
      </c>
      <c r="J141">
        <f t="shared" si="18"/>
        <v>287</v>
      </c>
      <c r="K141">
        <f t="shared" si="19"/>
        <v>97</v>
      </c>
      <c r="L141" s="10">
        <f t="shared" si="20"/>
        <v>37.435882352941178</v>
      </c>
      <c r="M141">
        <v>21</v>
      </c>
      <c r="N141">
        <f t="shared" si="21"/>
        <v>5</v>
      </c>
      <c r="O141">
        <f>VLOOKUP(E141,Planilha4!A:E,5,FALSE)</f>
        <v>2</v>
      </c>
      <c r="P141" t="str">
        <f t="shared" si="22"/>
        <v>&gt;40</v>
      </c>
      <c r="Q141">
        <f t="shared" si="23"/>
        <v>1976</v>
      </c>
      <c r="R141" t="str">
        <f>VLOOKUP(P141,Planilha7!A:B,2,FALSE)</f>
        <v>01 - &gt;40</v>
      </c>
    </row>
    <row r="142" spans="1:18" hidden="1" x14ac:dyDescent="0.3">
      <c r="A142" t="s">
        <v>133</v>
      </c>
      <c r="B142">
        <v>28163</v>
      </c>
      <c r="C142">
        <v>28268</v>
      </c>
      <c r="D142">
        <v>91</v>
      </c>
      <c r="E142" t="s">
        <v>5</v>
      </c>
      <c r="F142">
        <v>38.56</v>
      </c>
      <c r="G142" t="s">
        <v>496</v>
      </c>
      <c r="H142">
        <f t="shared" si="16"/>
        <v>4550</v>
      </c>
      <c r="I142" s="6">
        <f t="shared" si="17"/>
        <v>75.833333333333329</v>
      </c>
      <c r="J142">
        <f t="shared" si="18"/>
        <v>279</v>
      </c>
      <c r="K142">
        <f t="shared" si="19"/>
        <v>129</v>
      </c>
      <c r="L142" s="10">
        <f t="shared" si="20"/>
        <v>37.435882352941178</v>
      </c>
      <c r="M142">
        <v>21</v>
      </c>
      <c r="N142">
        <f t="shared" si="21"/>
        <v>4</v>
      </c>
      <c r="O142">
        <f>VLOOKUP(E142,Planilha4!A:E,5,FALSE)</f>
        <v>2</v>
      </c>
      <c r="P142" t="str">
        <f t="shared" si="22"/>
        <v>&lt;40 &gt;30</v>
      </c>
      <c r="Q142">
        <f t="shared" si="23"/>
        <v>1977</v>
      </c>
      <c r="R142" t="str">
        <f>VLOOKUP(P142,Planilha7!A:B,2,FALSE)</f>
        <v>02 - &lt;40 &gt;30</v>
      </c>
    </row>
    <row r="143" spans="1:18" hidden="1" x14ac:dyDescent="0.3">
      <c r="A143" t="s">
        <v>140</v>
      </c>
      <c r="B143">
        <v>29010</v>
      </c>
      <c r="C143">
        <v>29203</v>
      </c>
      <c r="D143">
        <v>167</v>
      </c>
      <c r="E143" t="s">
        <v>5</v>
      </c>
      <c r="F143">
        <v>41.64</v>
      </c>
      <c r="G143" t="s">
        <v>496</v>
      </c>
      <c r="H143">
        <f t="shared" si="16"/>
        <v>8350</v>
      </c>
      <c r="I143" s="6">
        <f t="shared" si="17"/>
        <v>139.16666666666666</v>
      </c>
      <c r="J143">
        <f t="shared" si="18"/>
        <v>155</v>
      </c>
      <c r="K143">
        <f t="shared" si="19"/>
        <v>107</v>
      </c>
      <c r="L143" s="10">
        <f t="shared" si="20"/>
        <v>37.435882352941178</v>
      </c>
      <c r="M143">
        <v>21</v>
      </c>
      <c r="N143">
        <f t="shared" si="21"/>
        <v>1</v>
      </c>
      <c r="O143">
        <f>VLOOKUP(E143,Planilha4!A:E,5,FALSE)</f>
        <v>2</v>
      </c>
      <c r="P143" t="str">
        <f t="shared" si="22"/>
        <v>&gt;40</v>
      </c>
      <c r="Q143">
        <f t="shared" si="23"/>
        <v>1979</v>
      </c>
      <c r="R143" t="str">
        <f>VLOOKUP(P143,Planilha7!A:B,2,FALSE)</f>
        <v>01 - &gt;40</v>
      </c>
    </row>
    <row r="144" spans="1:18" hidden="1" x14ac:dyDescent="0.3">
      <c r="A144" t="s">
        <v>27</v>
      </c>
      <c r="B144">
        <v>30186</v>
      </c>
      <c r="C144">
        <v>30401</v>
      </c>
      <c r="D144">
        <v>185</v>
      </c>
      <c r="E144" t="s">
        <v>5</v>
      </c>
      <c r="F144">
        <v>37.5</v>
      </c>
      <c r="G144" t="s">
        <v>496</v>
      </c>
      <c r="H144">
        <f t="shared" si="16"/>
        <v>9250</v>
      </c>
      <c r="I144" s="6">
        <f t="shared" si="17"/>
        <v>154.16666666666666</v>
      </c>
      <c r="J144">
        <f t="shared" si="18"/>
        <v>79</v>
      </c>
      <c r="K144">
        <f t="shared" si="19"/>
        <v>139</v>
      </c>
      <c r="L144" s="10">
        <f t="shared" si="20"/>
        <v>37.435882352941178</v>
      </c>
      <c r="M144">
        <v>21</v>
      </c>
      <c r="N144">
        <f t="shared" si="21"/>
        <v>1</v>
      </c>
      <c r="O144">
        <f>VLOOKUP(E144,Planilha4!A:E,5,FALSE)</f>
        <v>2</v>
      </c>
      <c r="P144" t="str">
        <f t="shared" si="22"/>
        <v>&lt;40 &gt;30</v>
      </c>
      <c r="Q144">
        <f t="shared" si="23"/>
        <v>1983</v>
      </c>
      <c r="R144" t="str">
        <f>VLOOKUP(P144,Planilha7!A:B,2,FALSE)</f>
        <v>02 - &lt;40 &gt;30</v>
      </c>
    </row>
    <row r="145" spans="1:18" hidden="1" x14ac:dyDescent="0.3">
      <c r="A145" t="s">
        <v>147</v>
      </c>
      <c r="B145" t="s">
        <v>119</v>
      </c>
      <c r="C145">
        <v>30757</v>
      </c>
      <c r="D145">
        <v>137</v>
      </c>
      <c r="E145" t="s">
        <v>5</v>
      </c>
      <c r="F145">
        <v>36.380000000000003</v>
      </c>
      <c r="G145" t="s">
        <v>496</v>
      </c>
      <c r="H145">
        <f t="shared" si="16"/>
        <v>6850</v>
      </c>
      <c r="I145" s="6">
        <f t="shared" si="17"/>
        <v>114.16666666666667</v>
      </c>
      <c r="J145">
        <f t="shared" si="18"/>
        <v>240</v>
      </c>
      <c r="K145">
        <f t="shared" si="19"/>
        <v>143</v>
      </c>
      <c r="L145" s="10">
        <f t="shared" si="20"/>
        <v>37.435882352941178</v>
      </c>
      <c r="M145">
        <v>21</v>
      </c>
      <c r="N145">
        <f t="shared" si="21"/>
        <v>3</v>
      </c>
      <c r="O145">
        <f>VLOOKUP(E145,Planilha4!A:E,5,FALSE)</f>
        <v>2</v>
      </c>
      <c r="P145" t="str">
        <f t="shared" si="22"/>
        <v>&lt;40 &gt;30</v>
      </c>
      <c r="Q145">
        <f t="shared" si="23"/>
        <v>1984</v>
      </c>
      <c r="R145" t="str">
        <f>VLOOKUP(P145,Planilha7!A:B,2,FALSE)</f>
        <v>02 - &lt;40 &gt;30</v>
      </c>
    </row>
    <row r="146" spans="1:18" hidden="1" x14ac:dyDescent="0.3">
      <c r="A146" t="s">
        <v>150</v>
      </c>
      <c r="B146">
        <v>31530</v>
      </c>
      <c r="C146">
        <v>31731</v>
      </c>
      <c r="D146">
        <v>172</v>
      </c>
      <c r="E146" t="s">
        <v>5</v>
      </c>
      <c r="F146">
        <v>43.1</v>
      </c>
      <c r="G146" t="s">
        <v>496</v>
      </c>
      <c r="H146">
        <f t="shared" si="16"/>
        <v>8600</v>
      </c>
      <c r="I146" s="6">
        <f t="shared" si="17"/>
        <v>143.33333333333334</v>
      </c>
      <c r="J146">
        <f t="shared" si="18"/>
        <v>146</v>
      </c>
      <c r="K146">
        <f t="shared" si="19"/>
        <v>100</v>
      </c>
      <c r="L146" s="10">
        <f t="shared" si="20"/>
        <v>37.435882352941178</v>
      </c>
      <c r="M146">
        <v>21</v>
      </c>
      <c r="N146">
        <f t="shared" si="21"/>
        <v>2</v>
      </c>
      <c r="O146">
        <f>VLOOKUP(E146,Planilha4!A:E,5,FALSE)</f>
        <v>2</v>
      </c>
      <c r="P146" t="str">
        <f t="shared" si="22"/>
        <v>&gt;40</v>
      </c>
      <c r="Q146">
        <f t="shared" si="23"/>
        <v>1986</v>
      </c>
      <c r="R146" t="str">
        <f>VLOOKUP(P146,Planilha7!A:B,2,FALSE)</f>
        <v>01 - &gt;40</v>
      </c>
    </row>
    <row r="147" spans="1:18" hidden="1" x14ac:dyDescent="0.3">
      <c r="A147" t="s">
        <v>38</v>
      </c>
      <c r="B147">
        <v>32407</v>
      </c>
      <c r="C147">
        <v>32634</v>
      </c>
      <c r="D147">
        <v>143</v>
      </c>
      <c r="E147" t="s">
        <v>5</v>
      </c>
      <c r="F147">
        <v>36.11</v>
      </c>
      <c r="G147" t="s">
        <v>496</v>
      </c>
      <c r="H147">
        <f t="shared" si="16"/>
        <v>7150</v>
      </c>
      <c r="I147" s="6">
        <f t="shared" si="17"/>
        <v>119.16666666666667</v>
      </c>
      <c r="J147">
        <f t="shared" si="18"/>
        <v>225</v>
      </c>
      <c r="K147">
        <f t="shared" si="19"/>
        <v>144</v>
      </c>
      <c r="L147" s="10">
        <f t="shared" si="20"/>
        <v>37.435882352941178</v>
      </c>
      <c r="M147">
        <v>21</v>
      </c>
      <c r="N147">
        <f t="shared" si="21"/>
        <v>2</v>
      </c>
      <c r="O147">
        <f>VLOOKUP(E147,Planilha4!A:E,5,FALSE)</f>
        <v>2</v>
      </c>
      <c r="P147" t="str">
        <f t="shared" si="22"/>
        <v>&lt;40 &gt;30</v>
      </c>
      <c r="Q147">
        <f t="shared" si="23"/>
        <v>1989</v>
      </c>
      <c r="R147" t="str">
        <f>VLOOKUP(P147,Planilha7!A:B,2,FALSE)</f>
        <v>02 - &lt;40 &gt;30</v>
      </c>
    </row>
    <row r="148" spans="1:18" hidden="1" x14ac:dyDescent="0.3">
      <c r="A148" t="s">
        <v>226</v>
      </c>
      <c r="B148">
        <v>38117</v>
      </c>
      <c r="C148">
        <v>38310</v>
      </c>
      <c r="D148">
        <v>167</v>
      </c>
      <c r="E148" t="s">
        <v>5</v>
      </c>
      <c r="F148">
        <v>34.15</v>
      </c>
      <c r="G148" t="s">
        <v>496</v>
      </c>
      <c r="H148">
        <f t="shared" si="16"/>
        <v>8350</v>
      </c>
      <c r="I148" s="6">
        <f t="shared" si="17"/>
        <v>139.16666666666666</v>
      </c>
      <c r="J148">
        <f t="shared" si="18"/>
        <v>155</v>
      </c>
      <c r="K148">
        <f t="shared" si="19"/>
        <v>164</v>
      </c>
      <c r="L148" s="10">
        <f t="shared" si="20"/>
        <v>37.435882352941178</v>
      </c>
      <c r="M148">
        <v>21</v>
      </c>
      <c r="N148">
        <f t="shared" si="21"/>
        <v>2</v>
      </c>
      <c r="O148">
        <f>VLOOKUP(E148,Planilha4!A:E,5,FALSE)</f>
        <v>2</v>
      </c>
      <c r="P148" t="str">
        <f t="shared" si="22"/>
        <v>&lt;40 &gt;30</v>
      </c>
      <c r="Q148">
        <f t="shared" si="23"/>
        <v>2004</v>
      </c>
      <c r="R148" t="str">
        <f>VLOOKUP(P148,Planilha7!A:B,2,FALSE)</f>
        <v>02 - &lt;40 &gt;30</v>
      </c>
    </row>
    <row r="149" spans="1:18" hidden="1" x14ac:dyDescent="0.3">
      <c r="A149" t="s">
        <v>227</v>
      </c>
      <c r="B149">
        <v>38789</v>
      </c>
      <c r="C149">
        <v>39003</v>
      </c>
      <c r="D149">
        <v>185</v>
      </c>
      <c r="E149" t="s">
        <v>5</v>
      </c>
      <c r="F149">
        <v>33.380000000000003</v>
      </c>
      <c r="G149" t="s">
        <v>496</v>
      </c>
      <c r="H149">
        <f t="shared" si="16"/>
        <v>9250</v>
      </c>
      <c r="I149" s="6">
        <f t="shared" si="17"/>
        <v>154.16666666666666</v>
      </c>
      <c r="J149">
        <f t="shared" si="18"/>
        <v>79</v>
      </c>
      <c r="K149">
        <f t="shared" si="19"/>
        <v>169</v>
      </c>
      <c r="L149" s="10">
        <f t="shared" si="20"/>
        <v>37.435882352941178</v>
      </c>
      <c r="M149">
        <v>21</v>
      </c>
      <c r="N149">
        <f t="shared" si="21"/>
        <v>3</v>
      </c>
      <c r="O149">
        <f>VLOOKUP(E149,Planilha4!A:E,5,FALSE)</f>
        <v>2</v>
      </c>
      <c r="P149" t="str">
        <f t="shared" si="22"/>
        <v>&lt;40 &gt;30</v>
      </c>
      <c r="Q149">
        <f t="shared" si="23"/>
        <v>2006</v>
      </c>
      <c r="R149" t="str">
        <f>VLOOKUP(P149,Planilha7!A:B,2,FALSE)</f>
        <v>02 - &lt;40 &gt;30</v>
      </c>
    </row>
    <row r="150" spans="1:18" hidden="1" x14ac:dyDescent="0.3">
      <c r="A150" t="s">
        <v>229</v>
      </c>
      <c r="B150">
        <v>39888</v>
      </c>
      <c r="C150">
        <v>40088</v>
      </c>
      <c r="D150">
        <v>173</v>
      </c>
      <c r="E150" t="s">
        <v>5</v>
      </c>
      <c r="F150">
        <v>25.52</v>
      </c>
      <c r="G150" t="s">
        <v>496</v>
      </c>
      <c r="H150">
        <f t="shared" si="16"/>
        <v>8650</v>
      </c>
      <c r="I150" s="6">
        <f t="shared" si="17"/>
        <v>144.16666666666666</v>
      </c>
      <c r="J150">
        <f t="shared" si="18"/>
        <v>135</v>
      </c>
      <c r="K150">
        <f t="shared" si="19"/>
        <v>239</v>
      </c>
      <c r="L150" s="10">
        <f t="shared" si="20"/>
        <v>37.435882352941178</v>
      </c>
      <c r="M150">
        <v>21</v>
      </c>
      <c r="N150">
        <f t="shared" si="21"/>
        <v>2</v>
      </c>
      <c r="O150">
        <f>VLOOKUP(E150,Planilha4!A:E,5,FALSE)</f>
        <v>2</v>
      </c>
      <c r="P150" t="str">
        <f t="shared" si="22"/>
        <v>&lt;30 &gt;20</v>
      </c>
      <c r="Q150">
        <f t="shared" si="23"/>
        <v>2009</v>
      </c>
      <c r="R150" t="str">
        <f>VLOOKUP(P150,Planilha7!A:B,2,FALSE)</f>
        <v>03 - &lt;30 &gt;20</v>
      </c>
    </row>
    <row r="151" spans="1:18" hidden="1" x14ac:dyDescent="0.3">
      <c r="A151" t="s">
        <v>230</v>
      </c>
      <c r="B151">
        <v>41736</v>
      </c>
      <c r="C151">
        <v>41852</v>
      </c>
      <c r="D151">
        <v>96</v>
      </c>
      <c r="E151" t="s">
        <v>5</v>
      </c>
      <c r="F151">
        <v>17.79</v>
      </c>
      <c r="G151" t="s">
        <v>496</v>
      </c>
      <c r="H151">
        <f t="shared" si="16"/>
        <v>4800</v>
      </c>
      <c r="I151" s="6">
        <f t="shared" si="17"/>
        <v>80</v>
      </c>
      <c r="J151">
        <f t="shared" si="18"/>
        <v>278</v>
      </c>
      <c r="K151">
        <f t="shared" si="19"/>
        <v>282</v>
      </c>
      <c r="L151" s="10">
        <f t="shared" si="20"/>
        <v>37.435882352941178</v>
      </c>
      <c r="M151">
        <v>21</v>
      </c>
      <c r="N151">
        <f t="shared" si="21"/>
        <v>5</v>
      </c>
      <c r="O151">
        <f>VLOOKUP(E151,Planilha4!A:E,5,FALSE)</f>
        <v>2</v>
      </c>
      <c r="P151" t="str">
        <f t="shared" si="22"/>
        <v>&lt;20</v>
      </c>
      <c r="Q151">
        <f t="shared" si="23"/>
        <v>2014</v>
      </c>
      <c r="R151" t="str">
        <f>VLOOKUP(P151,Planilha7!A:B,2,FALSE)</f>
        <v>04 - &lt;20</v>
      </c>
    </row>
    <row r="152" spans="1:18" x14ac:dyDescent="0.3">
      <c r="A152" t="s">
        <v>346</v>
      </c>
      <c r="B152" s="9">
        <v>39601</v>
      </c>
      <c r="C152" s="9">
        <v>39829</v>
      </c>
      <c r="D152">
        <v>197</v>
      </c>
      <c r="E152" t="s">
        <v>347</v>
      </c>
      <c r="F152">
        <v>39.43</v>
      </c>
      <c r="G152" t="s">
        <v>500</v>
      </c>
      <c r="H152">
        <f t="shared" si="16"/>
        <v>9850</v>
      </c>
      <c r="I152" s="6">
        <f t="shared" si="17"/>
        <v>164.16666666666666</v>
      </c>
      <c r="J152">
        <f t="shared" si="18"/>
        <v>64</v>
      </c>
      <c r="K152">
        <f t="shared" si="19"/>
        <v>118</v>
      </c>
      <c r="L152" s="10">
        <f t="shared" si="20"/>
        <v>36.811666666666675</v>
      </c>
      <c r="M152">
        <v>22</v>
      </c>
      <c r="N152">
        <f t="shared" si="21"/>
        <v>2</v>
      </c>
      <c r="O152">
        <f>VLOOKUP(E152,Planilha4!A:E,5,FALSE)</f>
        <v>17</v>
      </c>
      <c r="P152" t="str">
        <f t="shared" si="22"/>
        <v>&lt;40 &gt;30</v>
      </c>
      <c r="Q152">
        <f t="shared" si="23"/>
        <v>2009</v>
      </c>
      <c r="R152" t="str">
        <f>VLOOKUP(P152,Planilha7!A:B,2,FALSE)</f>
        <v>02 - &lt;40 &gt;30</v>
      </c>
    </row>
    <row r="153" spans="1:18" x14ac:dyDescent="0.3">
      <c r="A153" t="s">
        <v>353</v>
      </c>
      <c r="B153" s="9">
        <v>40994</v>
      </c>
      <c r="C153" s="9">
        <v>41201</v>
      </c>
      <c r="D153">
        <v>179</v>
      </c>
      <c r="E153" t="s">
        <v>347</v>
      </c>
      <c r="F153">
        <v>38.71</v>
      </c>
      <c r="G153" t="s">
        <v>500</v>
      </c>
      <c r="H153">
        <f t="shared" si="16"/>
        <v>8950</v>
      </c>
      <c r="I153" s="6">
        <f t="shared" si="17"/>
        <v>149.16666666666666</v>
      </c>
      <c r="J153">
        <f t="shared" si="18"/>
        <v>105</v>
      </c>
      <c r="K153">
        <f t="shared" si="19"/>
        <v>126</v>
      </c>
      <c r="L153" s="10">
        <f t="shared" si="20"/>
        <v>36.811666666666675</v>
      </c>
      <c r="M153">
        <v>22</v>
      </c>
      <c r="N153">
        <f t="shared" si="21"/>
        <v>2</v>
      </c>
      <c r="O153">
        <f>VLOOKUP(E153,Planilha4!A:E,5,FALSE)</f>
        <v>17</v>
      </c>
      <c r="P153" t="str">
        <f t="shared" si="22"/>
        <v>&lt;40 &gt;30</v>
      </c>
      <c r="Q153">
        <f t="shared" si="23"/>
        <v>2012</v>
      </c>
      <c r="R153" t="str">
        <f>VLOOKUP(P153,Planilha7!A:B,2,FALSE)</f>
        <v>02 - &lt;40 &gt;30</v>
      </c>
    </row>
    <row r="154" spans="1:18" x14ac:dyDescent="0.3">
      <c r="A154" t="s">
        <v>359</v>
      </c>
      <c r="B154" s="9">
        <v>42247</v>
      </c>
      <c r="C154" s="9">
        <v>42440</v>
      </c>
      <c r="D154">
        <v>167</v>
      </c>
      <c r="E154" t="s">
        <v>347</v>
      </c>
      <c r="F154">
        <v>28.54</v>
      </c>
      <c r="G154" t="s">
        <v>500</v>
      </c>
      <c r="H154">
        <f t="shared" si="16"/>
        <v>8350</v>
      </c>
      <c r="I154" s="6">
        <f t="shared" si="17"/>
        <v>139.16666666666666</v>
      </c>
      <c r="J154">
        <f t="shared" si="18"/>
        <v>155</v>
      </c>
      <c r="K154">
        <f t="shared" si="19"/>
        <v>210</v>
      </c>
      <c r="L154" s="10">
        <f t="shared" si="20"/>
        <v>36.811666666666675</v>
      </c>
      <c r="M154">
        <v>22</v>
      </c>
      <c r="N154">
        <f t="shared" si="21"/>
        <v>4</v>
      </c>
      <c r="O154">
        <f>VLOOKUP(E154,Planilha4!A:E,5,FALSE)</f>
        <v>17</v>
      </c>
      <c r="P154" t="str">
        <f t="shared" si="22"/>
        <v>&lt;30 &gt;20</v>
      </c>
      <c r="Q154">
        <f t="shared" si="23"/>
        <v>2016</v>
      </c>
      <c r="R154" t="str">
        <f>VLOOKUP(P154,Planilha7!A:B,2,FALSE)</f>
        <v>03 - &lt;30 &gt;20</v>
      </c>
    </row>
    <row r="155" spans="1:18" x14ac:dyDescent="0.3">
      <c r="A155" t="s">
        <v>364</v>
      </c>
      <c r="B155" s="9">
        <v>43234</v>
      </c>
      <c r="C155" s="9">
        <v>43413</v>
      </c>
      <c r="D155">
        <v>155</v>
      </c>
      <c r="E155" t="s">
        <v>347</v>
      </c>
      <c r="F155">
        <v>33.36</v>
      </c>
      <c r="G155" t="s">
        <v>500</v>
      </c>
      <c r="H155">
        <f t="shared" si="16"/>
        <v>7750</v>
      </c>
      <c r="I155" s="6">
        <f t="shared" si="17"/>
        <v>129.16666666666666</v>
      </c>
      <c r="J155">
        <f t="shared" si="18"/>
        <v>196</v>
      </c>
      <c r="K155">
        <f t="shared" si="19"/>
        <v>170</v>
      </c>
      <c r="L155" s="10">
        <f t="shared" si="20"/>
        <v>36.811666666666675</v>
      </c>
      <c r="M155">
        <v>22</v>
      </c>
      <c r="N155">
        <f t="shared" si="21"/>
        <v>2</v>
      </c>
      <c r="O155">
        <f>VLOOKUP(E155,Planilha4!A:E,5,FALSE)</f>
        <v>17</v>
      </c>
      <c r="P155" t="str">
        <f t="shared" si="22"/>
        <v>&lt;40 &gt;30</v>
      </c>
      <c r="Q155">
        <f t="shared" si="23"/>
        <v>2018</v>
      </c>
      <c r="R155" t="str">
        <f>VLOOKUP(P155,Planilha7!A:B,2,FALSE)</f>
        <v>02 - &lt;40 &gt;30</v>
      </c>
    </row>
    <row r="156" spans="1:18" hidden="1" x14ac:dyDescent="0.3">
      <c r="A156" t="s">
        <v>438</v>
      </c>
      <c r="B156" s="9">
        <v>38012</v>
      </c>
      <c r="C156" s="9">
        <v>38226</v>
      </c>
      <c r="D156">
        <v>185</v>
      </c>
      <c r="E156" t="s">
        <v>347</v>
      </c>
      <c r="F156">
        <v>42.55</v>
      </c>
      <c r="G156" t="s">
        <v>497</v>
      </c>
      <c r="H156">
        <f t="shared" si="16"/>
        <v>9250</v>
      </c>
      <c r="I156" s="6">
        <f t="shared" si="17"/>
        <v>154.16666666666666</v>
      </c>
      <c r="J156">
        <f t="shared" si="18"/>
        <v>79</v>
      </c>
      <c r="K156">
        <f t="shared" si="19"/>
        <v>104</v>
      </c>
      <c r="L156" s="10">
        <f t="shared" si="20"/>
        <v>36.811666666666675</v>
      </c>
      <c r="M156">
        <v>22</v>
      </c>
      <c r="N156">
        <f t="shared" si="21"/>
        <v>4</v>
      </c>
      <c r="O156">
        <f>VLOOKUP(E156,Planilha4!A:E,5,FALSE)</f>
        <v>17</v>
      </c>
      <c r="P156" t="str">
        <f t="shared" si="22"/>
        <v>&gt;40</v>
      </c>
      <c r="Q156">
        <f t="shared" si="23"/>
        <v>2004</v>
      </c>
      <c r="R156" t="str">
        <f>VLOOKUP(P156,Planilha7!A:B,2,FALSE)</f>
        <v>01 - &gt;40</v>
      </c>
    </row>
    <row r="157" spans="1:18" hidden="1" x14ac:dyDescent="0.3">
      <c r="A157" t="s">
        <v>443</v>
      </c>
      <c r="B157" s="9">
        <v>38831</v>
      </c>
      <c r="C157" s="9">
        <v>39038</v>
      </c>
      <c r="D157">
        <v>179</v>
      </c>
      <c r="E157" t="s">
        <v>347</v>
      </c>
      <c r="F157">
        <v>38.28</v>
      </c>
      <c r="G157" t="s">
        <v>497</v>
      </c>
      <c r="H157">
        <f t="shared" si="16"/>
        <v>8950</v>
      </c>
      <c r="I157" s="6">
        <f t="shared" si="17"/>
        <v>149.16666666666666</v>
      </c>
      <c r="J157">
        <f t="shared" si="18"/>
        <v>105</v>
      </c>
      <c r="K157">
        <f t="shared" si="19"/>
        <v>133</v>
      </c>
      <c r="L157" s="10">
        <f t="shared" si="20"/>
        <v>36.811666666666675</v>
      </c>
      <c r="M157">
        <v>22</v>
      </c>
      <c r="N157">
        <f t="shared" si="21"/>
        <v>3</v>
      </c>
      <c r="O157">
        <f>VLOOKUP(E157,Planilha4!A:E,5,FALSE)</f>
        <v>17</v>
      </c>
      <c r="P157" t="str">
        <f t="shared" si="22"/>
        <v>&lt;40 &gt;30</v>
      </c>
      <c r="Q157">
        <f t="shared" si="23"/>
        <v>2006</v>
      </c>
      <c r="R157" t="str">
        <f>VLOOKUP(P157,Planilha7!A:B,2,FALSE)</f>
        <v>02 - &lt;40 &gt;30</v>
      </c>
    </row>
    <row r="158" spans="1:18" hidden="1" x14ac:dyDescent="0.3">
      <c r="A158" t="s">
        <v>141</v>
      </c>
      <c r="B158">
        <v>29241</v>
      </c>
      <c r="C158">
        <v>29365</v>
      </c>
      <c r="D158">
        <v>114</v>
      </c>
      <c r="E158" t="s">
        <v>170</v>
      </c>
      <c r="F158">
        <v>36</v>
      </c>
      <c r="G158" t="s">
        <v>496</v>
      </c>
      <c r="H158">
        <f t="shared" si="16"/>
        <v>5700</v>
      </c>
      <c r="I158" s="6">
        <f t="shared" si="17"/>
        <v>95</v>
      </c>
      <c r="J158">
        <f t="shared" si="18"/>
        <v>269</v>
      </c>
      <c r="K158">
        <f t="shared" si="19"/>
        <v>148</v>
      </c>
      <c r="L158" s="10">
        <f t="shared" si="20"/>
        <v>36</v>
      </c>
      <c r="M158">
        <v>23</v>
      </c>
      <c r="N158">
        <f t="shared" si="21"/>
        <v>5</v>
      </c>
      <c r="O158">
        <f>VLOOKUP(E158,Planilha4!A:E,5,FALSE)</f>
        <v>45</v>
      </c>
      <c r="P158" t="str">
        <f t="shared" si="22"/>
        <v>&lt;40 &gt;30</v>
      </c>
      <c r="Q158">
        <f t="shared" si="23"/>
        <v>1980</v>
      </c>
      <c r="R158" t="str">
        <f>VLOOKUP(P158,Planilha7!A:B,2,FALSE)</f>
        <v>02 - &lt;40 &gt;30</v>
      </c>
    </row>
    <row r="159" spans="1:18" hidden="1" x14ac:dyDescent="0.3">
      <c r="A159" t="s">
        <v>127</v>
      </c>
      <c r="B159">
        <v>27547</v>
      </c>
      <c r="C159">
        <v>27572</v>
      </c>
      <c r="D159">
        <v>20</v>
      </c>
      <c r="E159" t="s">
        <v>169</v>
      </c>
      <c r="F159">
        <v>35.65</v>
      </c>
      <c r="G159" t="s">
        <v>496</v>
      </c>
      <c r="H159">
        <f t="shared" si="16"/>
        <v>1000</v>
      </c>
      <c r="I159" s="6">
        <f t="shared" si="17"/>
        <v>16.666666666666668</v>
      </c>
      <c r="J159">
        <f t="shared" si="18"/>
        <v>307</v>
      </c>
      <c r="K159">
        <f t="shared" si="19"/>
        <v>152</v>
      </c>
      <c r="L159" s="10">
        <f t="shared" si="20"/>
        <v>35.65</v>
      </c>
      <c r="M159">
        <v>24</v>
      </c>
      <c r="N159">
        <f t="shared" si="21"/>
        <v>2</v>
      </c>
      <c r="O159">
        <f>VLOOKUP(E159,Planilha4!A:E,5,FALSE)</f>
        <v>45</v>
      </c>
      <c r="P159" t="str">
        <f t="shared" si="22"/>
        <v>&lt;40 &gt;30</v>
      </c>
      <c r="Q159">
        <f t="shared" si="23"/>
        <v>1975</v>
      </c>
      <c r="R159" t="str">
        <f>VLOOKUP(P159,Planilha7!A:B,2,FALSE)</f>
        <v>02 - &lt;40 &gt;30</v>
      </c>
    </row>
    <row r="160" spans="1:18" hidden="1" x14ac:dyDescent="0.3">
      <c r="A160" t="s">
        <v>139</v>
      </c>
      <c r="B160">
        <v>28919</v>
      </c>
      <c r="C160">
        <v>29008</v>
      </c>
      <c r="D160">
        <v>79</v>
      </c>
      <c r="E160" t="s">
        <v>21</v>
      </c>
      <c r="F160">
        <v>36.090000000000003</v>
      </c>
      <c r="G160" t="s">
        <v>496</v>
      </c>
      <c r="H160">
        <f t="shared" si="16"/>
        <v>3950</v>
      </c>
      <c r="I160" s="6">
        <f t="shared" si="17"/>
        <v>65.833333333333329</v>
      </c>
      <c r="J160">
        <f t="shared" si="18"/>
        <v>291</v>
      </c>
      <c r="K160">
        <f t="shared" si="19"/>
        <v>145</v>
      </c>
      <c r="L160" s="10">
        <f t="shared" si="20"/>
        <v>35.545000000000002</v>
      </c>
      <c r="M160">
        <v>25</v>
      </c>
      <c r="N160">
        <f t="shared" si="21"/>
        <v>3</v>
      </c>
      <c r="O160">
        <f>VLOOKUP(E160,Planilha4!A:E,5,FALSE)</f>
        <v>30</v>
      </c>
      <c r="P160" t="str">
        <f t="shared" si="22"/>
        <v>&lt;40 &gt;30</v>
      </c>
      <c r="Q160">
        <f t="shared" si="23"/>
        <v>1979</v>
      </c>
      <c r="R160" t="str">
        <f>VLOOKUP(P160,Planilha7!A:B,2,FALSE)</f>
        <v>02 - &lt;40 &gt;30</v>
      </c>
    </row>
    <row r="161" spans="1:18" hidden="1" x14ac:dyDescent="0.3">
      <c r="A161" t="s">
        <v>142</v>
      </c>
      <c r="B161">
        <v>29367</v>
      </c>
      <c r="C161">
        <v>29533</v>
      </c>
      <c r="D161">
        <v>137</v>
      </c>
      <c r="E161" t="s">
        <v>21</v>
      </c>
      <c r="F161">
        <v>35</v>
      </c>
      <c r="G161" t="s">
        <v>496</v>
      </c>
      <c r="H161">
        <f t="shared" si="16"/>
        <v>6850</v>
      </c>
      <c r="I161" s="6">
        <f t="shared" si="17"/>
        <v>114.16666666666667</v>
      </c>
      <c r="J161">
        <f t="shared" si="18"/>
        <v>240</v>
      </c>
      <c r="K161">
        <f t="shared" si="19"/>
        <v>158</v>
      </c>
      <c r="L161" s="10">
        <f t="shared" si="20"/>
        <v>35.545000000000002</v>
      </c>
      <c r="M161">
        <v>25</v>
      </c>
      <c r="N161">
        <f t="shared" si="21"/>
        <v>1</v>
      </c>
      <c r="O161">
        <f>VLOOKUP(E161,Planilha4!A:E,5,FALSE)</f>
        <v>30</v>
      </c>
      <c r="P161" t="str">
        <f t="shared" si="22"/>
        <v>&lt;40 &gt;30</v>
      </c>
      <c r="Q161">
        <f t="shared" si="23"/>
        <v>1980</v>
      </c>
      <c r="R161" t="str">
        <f>VLOOKUP(P161,Planilha7!A:B,2,FALSE)</f>
        <v>02 - &lt;40 &gt;30</v>
      </c>
    </row>
    <row r="162" spans="1:18" x14ac:dyDescent="0.3">
      <c r="A162" t="s">
        <v>287</v>
      </c>
      <c r="B162" s="9">
        <v>26687</v>
      </c>
      <c r="C162" s="9">
        <v>26896</v>
      </c>
      <c r="D162">
        <v>180</v>
      </c>
      <c r="E162" t="s">
        <v>29</v>
      </c>
      <c r="F162">
        <v>50.5</v>
      </c>
      <c r="G162" t="s">
        <v>500</v>
      </c>
      <c r="H162">
        <f t="shared" si="16"/>
        <v>9000</v>
      </c>
      <c r="I162" s="6">
        <f t="shared" si="17"/>
        <v>150</v>
      </c>
      <c r="J162">
        <f t="shared" si="18"/>
        <v>104</v>
      </c>
      <c r="K162">
        <f t="shared" si="19"/>
        <v>42</v>
      </c>
      <c r="L162" s="10">
        <f t="shared" si="20"/>
        <v>34.877499999999991</v>
      </c>
      <c r="M162">
        <v>26</v>
      </c>
      <c r="N162">
        <f t="shared" si="21"/>
        <v>3</v>
      </c>
      <c r="O162">
        <f>VLOOKUP(E162,Planilha4!A:E,5,FALSE)</f>
        <v>1</v>
      </c>
      <c r="P162" t="str">
        <f t="shared" si="22"/>
        <v>&gt;40</v>
      </c>
      <c r="Q162">
        <f t="shared" si="23"/>
        <v>1973</v>
      </c>
      <c r="R162" t="str">
        <f>VLOOKUP(P162,Planilha7!A:B,2,FALSE)</f>
        <v>01 - &gt;40</v>
      </c>
    </row>
    <row r="163" spans="1:18" hidden="1" x14ac:dyDescent="0.3">
      <c r="A163" t="s">
        <v>374</v>
      </c>
      <c r="B163" s="9">
        <v>25867</v>
      </c>
      <c r="C163" s="9">
        <v>26040</v>
      </c>
      <c r="D163">
        <v>150</v>
      </c>
      <c r="E163" t="s">
        <v>29</v>
      </c>
      <c r="F163">
        <v>31.88</v>
      </c>
      <c r="G163" t="s">
        <v>497</v>
      </c>
      <c r="H163">
        <f t="shared" si="16"/>
        <v>7500</v>
      </c>
      <c r="I163" s="6">
        <f t="shared" si="17"/>
        <v>125</v>
      </c>
      <c r="J163">
        <f t="shared" si="18"/>
        <v>216</v>
      </c>
      <c r="K163">
        <f t="shared" si="19"/>
        <v>181</v>
      </c>
      <c r="L163" s="10">
        <f t="shared" si="20"/>
        <v>34.877499999999991</v>
      </c>
      <c r="M163">
        <v>26</v>
      </c>
      <c r="N163">
        <f t="shared" si="21"/>
        <v>3</v>
      </c>
      <c r="O163">
        <f>VLOOKUP(E163,Planilha4!A:E,5,FALSE)</f>
        <v>1</v>
      </c>
      <c r="P163" t="str">
        <f t="shared" si="22"/>
        <v>&lt;40 &gt;30</v>
      </c>
      <c r="Q163">
        <f t="shared" si="23"/>
        <v>1971</v>
      </c>
      <c r="R163" t="str">
        <f>VLOOKUP(P163,Planilha7!A:B,2,FALSE)</f>
        <v>02 - &lt;40 &gt;30</v>
      </c>
    </row>
    <row r="164" spans="1:18" hidden="1" x14ac:dyDescent="0.3">
      <c r="A164" t="s">
        <v>376</v>
      </c>
      <c r="B164" s="9">
        <v>26324</v>
      </c>
      <c r="C164" s="9">
        <v>26588</v>
      </c>
      <c r="D164">
        <v>227</v>
      </c>
      <c r="E164" t="s">
        <v>29</v>
      </c>
      <c r="F164">
        <v>44.98</v>
      </c>
      <c r="G164" t="s">
        <v>497</v>
      </c>
      <c r="H164">
        <f t="shared" si="16"/>
        <v>11350</v>
      </c>
      <c r="I164" s="6">
        <f t="shared" si="17"/>
        <v>189.16666666666666</v>
      </c>
      <c r="J164">
        <f t="shared" si="18"/>
        <v>10</v>
      </c>
      <c r="K164">
        <f t="shared" si="19"/>
        <v>82</v>
      </c>
      <c r="L164" s="10">
        <f t="shared" si="20"/>
        <v>34.877499999999991</v>
      </c>
      <c r="M164">
        <v>26</v>
      </c>
      <c r="N164">
        <f t="shared" si="21"/>
        <v>3</v>
      </c>
      <c r="O164">
        <f>VLOOKUP(E164,Planilha4!A:E,5,FALSE)</f>
        <v>1</v>
      </c>
      <c r="P164" t="str">
        <f t="shared" si="22"/>
        <v>&gt;40</v>
      </c>
      <c r="Q164">
        <f t="shared" si="23"/>
        <v>1972</v>
      </c>
      <c r="R164" t="str">
        <f>VLOOKUP(P164,Planilha7!A:B,2,FALSE)</f>
        <v>01 - &gt;40</v>
      </c>
    </row>
    <row r="165" spans="1:18" hidden="1" x14ac:dyDescent="0.3">
      <c r="A165" t="s">
        <v>379</v>
      </c>
      <c r="B165" s="9">
        <v>27050</v>
      </c>
      <c r="C165" s="9">
        <v>27212</v>
      </c>
      <c r="D165">
        <v>140</v>
      </c>
      <c r="E165" t="s">
        <v>29</v>
      </c>
      <c r="F165">
        <v>44.6</v>
      </c>
      <c r="G165" t="s">
        <v>497</v>
      </c>
      <c r="H165">
        <f t="shared" si="16"/>
        <v>7000</v>
      </c>
      <c r="I165" s="6">
        <f t="shared" si="17"/>
        <v>116.66666666666667</v>
      </c>
      <c r="J165">
        <f t="shared" si="18"/>
        <v>237</v>
      </c>
      <c r="K165">
        <f t="shared" si="19"/>
        <v>86</v>
      </c>
      <c r="L165" s="10">
        <f t="shared" si="20"/>
        <v>34.877499999999991</v>
      </c>
      <c r="M165">
        <v>26</v>
      </c>
      <c r="N165">
        <f t="shared" si="21"/>
        <v>1</v>
      </c>
      <c r="O165">
        <f>VLOOKUP(E165,Planilha4!A:E,5,FALSE)</f>
        <v>1</v>
      </c>
      <c r="P165" t="str">
        <f t="shared" si="22"/>
        <v>&gt;40</v>
      </c>
      <c r="Q165">
        <f t="shared" si="23"/>
        <v>1974</v>
      </c>
      <c r="R165" t="str">
        <f>VLOOKUP(P165,Planilha7!A:B,2,FALSE)</f>
        <v>01 - &gt;40</v>
      </c>
    </row>
    <row r="166" spans="1:18" hidden="1" x14ac:dyDescent="0.3">
      <c r="A166" t="s">
        <v>411</v>
      </c>
      <c r="B166" s="9">
        <v>32769</v>
      </c>
      <c r="C166" s="9">
        <v>32997</v>
      </c>
      <c r="D166">
        <v>197</v>
      </c>
      <c r="E166" t="s">
        <v>29</v>
      </c>
      <c r="F166">
        <v>53.43</v>
      </c>
      <c r="G166" t="s">
        <v>497</v>
      </c>
      <c r="H166">
        <f t="shared" si="16"/>
        <v>9850</v>
      </c>
      <c r="I166" s="6">
        <f t="shared" si="17"/>
        <v>164.16666666666666</v>
      </c>
      <c r="J166">
        <f t="shared" si="18"/>
        <v>64</v>
      </c>
      <c r="K166">
        <f t="shared" si="19"/>
        <v>25</v>
      </c>
      <c r="L166" s="10">
        <f t="shared" si="20"/>
        <v>34.877499999999991</v>
      </c>
      <c r="M166">
        <v>26</v>
      </c>
      <c r="N166">
        <f t="shared" si="21"/>
        <v>2</v>
      </c>
      <c r="O166">
        <f>VLOOKUP(E166,Planilha4!A:E,5,FALSE)</f>
        <v>1</v>
      </c>
      <c r="P166" t="str">
        <f t="shared" si="22"/>
        <v>&gt;40</v>
      </c>
      <c r="Q166">
        <f t="shared" si="23"/>
        <v>1990</v>
      </c>
      <c r="R166" t="str">
        <f>VLOOKUP(P166,Planilha7!A:B,2,FALSE)</f>
        <v>01 - &gt;40</v>
      </c>
    </row>
    <row r="167" spans="1:18" hidden="1" x14ac:dyDescent="0.3">
      <c r="A167" t="s">
        <v>431</v>
      </c>
      <c r="B167" s="9">
        <v>36472</v>
      </c>
      <c r="C167" s="9">
        <v>36651</v>
      </c>
      <c r="D167">
        <v>155</v>
      </c>
      <c r="E167" t="s">
        <v>29</v>
      </c>
      <c r="F167">
        <v>31.62</v>
      </c>
      <c r="G167" t="s">
        <v>497</v>
      </c>
      <c r="H167">
        <f t="shared" si="16"/>
        <v>7750</v>
      </c>
      <c r="I167" s="6">
        <f t="shared" si="17"/>
        <v>129.16666666666666</v>
      </c>
      <c r="J167">
        <f t="shared" si="18"/>
        <v>196</v>
      </c>
      <c r="K167">
        <f t="shared" si="19"/>
        <v>183</v>
      </c>
      <c r="L167" s="10">
        <f t="shared" si="20"/>
        <v>34.877499999999991</v>
      </c>
      <c r="M167">
        <v>26</v>
      </c>
      <c r="N167">
        <f t="shared" si="21"/>
        <v>2</v>
      </c>
      <c r="O167">
        <f>VLOOKUP(E167,Planilha4!A:E,5,FALSE)</f>
        <v>1</v>
      </c>
      <c r="P167" t="str">
        <f t="shared" si="22"/>
        <v>&lt;40 &gt;30</v>
      </c>
      <c r="Q167">
        <f t="shared" si="23"/>
        <v>2000</v>
      </c>
      <c r="R167" t="str">
        <f>VLOOKUP(P167,Planilha7!A:B,2,FALSE)</f>
        <v>02 - &lt;40 &gt;30</v>
      </c>
    </row>
    <row r="168" spans="1:18" hidden="1" x14ac:dyDescent="0.3">
      <c r="A168" t="s">
        <v>143</v>
      </c>
      <c r="B168">
        <v>29474</v>
      </c>
      <c r="C168">
        <v>29722</v>
      </c>
      <c r="D168">
        <v>161</v>
      </c>
      <c r="E168" t="s">
        <v>29</v>
      </c>
      <c r="F168">
        <v>27.73</v>
      </c>
      <c r="G168" t="s">
        <v>496</v>
      </c>
      <c r="H168">
        <f t="shared" si="16"/>
        <v>8050</v>
      </c>
      <c r="I168" s="6">
        <f t="shared" si="17"/>
        <v>134.16666666666666</v>
      </c>
      <c r="J168">
        <f t="shared" si="18"/>
        <v>172</v>
      </c>
      <c r="K168">
        <f t="shared" si="19"/>
        <v>219</v>
      </c>
      <c r="L168" s="10">
        <f t="shared" si="20"/>
        <v>34.877499999999991</v>
      </c>
      <c r="M168">
        <v>26</v>
      </c>
      <c r="N168">
        <f t="shared" si="21"/>
        <v>3</v>
      </c>
      <c r="O168">
        <f>VLOOKUP(E168,Planilha4!A:E,5,FALSE)</f>
        <v>1</v>
      </c>
      <c r="P168" t="str">
        <f t="shared" si="22"/>
        <v>&lt;30 &gt;20</v>
      </c>
      <c r="Q168">
        <f t="shared" si="23"/>
        <v>1981</v>
      </c>
      <c r="R168" t="str">
        <f>VLOOKUP(P168,Planilha7!A:B,2,FALSE)</f>
        <v>03 - &lt;30 &gt;20</v>
      </c>
    </row>
    <row r="169" spans="1:18" hidden="1" x14ac:dyDescent="0.3">
      <c r="A169" t="s">
        <v>28</v>
      </c>
      <c r="B169">
        <v>30403</v>
      </c>
      <c r="C169">
        <v>30597</v>
      </c>
      <c r="D169">
        <v>167</v>
      </c>
      <c r="E169" t="s">
        <v>29</v>
      </c>
      <c r="F169">
        <v>40.92</v>
      </c>
      <c r="G169" t="s">
        <v>496</v>
      </c>
      <c r="H169">
        <f t="shared" si="16"/>
        <v>8350</v>
      </c>
      <c r="I169" s="6">
        <f t="shared" si="17"/>
        <v>139.16666666666666</v>
      </c>
      <c r="J169">
        <f t="shared" si="18"/>
        <v>155</v>
      </c>
      <c r="K169">
        <f t="shared" si="19"/>
        <v>111</v>
      </c>
      <c r="L169" s="10">
        <f t="shared" si="20"/>
        <v>34.877499999999991</v>
      </c>
      <c r="M169">
        <v>26</v>
      </c>
      <c r="N169">
        <f t="shared" si="21"/>
        <v>4</v>
      </c>
      <c r="O169">
        <f>VLOOKUP(E169,Planilha4!A:E,5,FALSE)</f>
        <v>1</v>
      </c>
      <c r="P169" t="str">
        <f t="shared" si="22"/>
        <v>&gt;40</v>
      </c>
      <c r="Q169">
        <f t="shared" si="23"/>
        <v>1983</v>
      </c>
      <c r="R169" t="str">
        <f>VLOOKUP(P169,Planilha7!A:B,2,FALSE)</f>
        <v>01 - &gt;40</v>
      </c>
    </row>
    <row r="170" spans="1:18" hidden="1" x14ac:dyDescent="0.3">
      <c r="A170" t="s">
        <v>31</v>
      </c>
      <c r="B170">
        <v>30942</v>
      </c>
      <c r="C170">
        <v>31149</v>
      </c>
      <c r="D170">
        <v>184</v>
      </c>
      <c r="E170" t="s">
        <v>29</v>
      </c>
      <c r="F170">
        <v>38.82</v>
      </c>
      <c r="G170" t="s">
        <v>496</v>
      </c>
      <c r="H170">
        <f t="shared" si="16"/>
        <v>9200</v>
      </c>
      <c r="I170" s="6">
        <f t="shared" si="17"/>
        <v>153.33333333333334</v>
      </c>
      <c r="J170">
        <f t="shared" si="18"/>
        <v>100</v>
      </c>
      <c r="K170">
        <f t="shared" si="19"/>
        <v>124</v>
      </c>
      <c r="L170" s="10">
        <f t="shared" si="20"/>
        <v>34.877499999999991</v>
      </c>
      <c r="M170">
        <v>26</v>
      </c>
      <c r="N170">
        <f t="shared" si="21"/>
        <v>3</v>
      </c>
      <c r="O170">
        <f>VLOOKUP(E170,Planilha4!A:E,5,FALSE)</f>
        <v>1</v>
      </c>
      <c r="P170" t="str">
        <f t="shared" si="22"/>
        <v>&lt;40 &gt;30</v>
      </c>
      <c r="Q170">
        <f t="shared" si="23"/>
        <v>1985</v>
      </c>
      <c r="R170" t="str">
        <f>VLOOKUP(P170,Planilha7!A:B,2,FALSE)</f>
        <v>02 - &lt;40 &gt;30</v>
      </c>
    </row>
    <row r="171" spans="1:18" hidden="1" x14ac:dyDescent="0.3">
      <c r="A171" t="s">
        <v>151</v>
      </c>
      <c r="B171">
        <v>31824</v>
      </c>
      <c r="C171">
        <v>32025</v>
      </c>
      <c r="D171">
        <v>172</v>
      </c>
      <c r="E171" t="s">
        <v>29</v>
      </c>
      <c r="F171">
        <v>38.909999999999997</v>
      </c>
      <c r="G171" t="s">
        <v>496</v>
      </c>
      <c r="H171">
        <f t="shared" si="16"/>
        <v>8600</v>
      </c>
      <c r="I171" s="6">
        <f t="shared" si="17"/>
        <v>143.33333333333334</v>
      </c>
      <c r="J171">
        <f t="shared" si="18"/>
        <v>146</v>
      </c>
      <c r="K171">
        <f t="shared" si="19"/>
        <v>123</v>
      </c>
      <c r="L171" s="10">
        <f t="shared" si="20"/>
        <v>34.877499999999991</v>
      </c>
      <c r="M171">
        <v>26</v>
      </c>
      <c r="N171">
        <f t="shared" si="21"/>
        <v>3</v>
      </c>
      <c r="O171">
        <f>VLOOKUP(E171,Planilha4!A:E,5,FALSE)</f>
        <v>1</v>
      </c>
      <c r="P171" t="str">
        <f t="shared" si="22"/>
        <v>&lt;40 &gt;30</v>
      </c>
      <c r="Q171">
        <f t="shared" si="23"/>
        <v>1987</v>
      </c>
      <c r="R171" t="str">
        <f>VLOOKUP(P171,Planilha7!A:B,2,FALSE)</f>
        <v>02 - &lt;40 &gt;30</v>
      </c>
    </row>
    <row r="172" spans="1:18" hidden="1" x14ac:dyDescent="0.3">
      <c r="A172" t="s">
        <v>153</v>
      </c>
      <c r="B172">
        <v>32230</v>
      </c>
      <c r="C172">
        <v>32465</v>
      </c>
      <c r="D172">
        <v>203</v>
      </c>
      <c r="E172" t="s">
        <v>29</v>
      </c>
      <c r="F172">
        <v>42.71</v>
      </c>
      <c r="G172" t="s">
        <v>496</v>
      </c>
      <c r="H172">
        <f t="shared" si="16"/>
        <v>10150</v>
      </c>
      <c r="I172" s="6">
        <f t="shared" si="17"/>
        <v>169.16666666666666</v>
      </c>
      <c r="J172">
        <f t="shared" si="18"/>
        <v>48</v>
      </c>
      <c r="K172">
        <f t="shared" si="19"/>
        <v>102</v>
      </c>
      <c r="L172" s="10">
        <f t="shared" si="20"/>
        <v>34.877499999999991</v>
      </c>
      <c r="M172">
        <v>26</v>
      </c>
      <c r="N172">
        <f t="shared" si="21"/>
        <v>2</v>
      </c>
      <c r="O172">
        <f>VLOOKUP(E172,Planilha4!A:E,5,FALSE)</f>
        <v>1</v>
      </c>
      <c r="P172" t="str">
        <f t="shared" si="22"/>
        <v>&gt;40</v>
      </c>
      <c r="Q172">
        <f t="shared" si="23"/>
        <v>1988</v>
      </c>
      <c r="R172" t="str">
        <f>VLOOKUP(P172,Planilha7!A:B,2,FALSE)</f>
        <v>01 - &gt;40</v>
      </c>
    </row>
    <row r="173" spans="1:18" hidden="1" x14ac:dyDescent="0.3">
      <c r="A173" t="s">
        <v>47</v>
      </c>
      <c r="B173">
        <v>33756</v>
      </c>
      <c r="C173">
        <v>33998</v>
      </c>
      <c r="D173">
        <v>207</v>
      </c>
      <c r="E173" t="s">
        <v>29</v>
      </c>
      <c r="F173">
        <v>38.340000000000003</v>
      </c>
      <c r="G173" t="s">
        <v>496</v>
      </c>
      <c r="H173">
        <f t="shared" si="16"/>
        <v>10350</v>
      </c>
      <c r="I173" s="6">
        <f t="shared" si="17"/>
        <v>172.5</v>
      </c>
      <c r="J173">
        <f t="shared" si="18"/>
        <v>45</v>
      </c>
      <c r="K173">
        <f t="shared" si="19"/>
        <v>132</v>
      </c>
      <c r="L173" s="10">
        <f t="shared" si="20"/>
        <v>34.877499999999991</v>
      </c>
      <c r="M173">
        <v>26</v>
      </c>
      <c r="N173">
        <f t="shared" si="21"/>
        <v>3</v>
      </c>
      <c r="O173">
        <f>VLOOKUP(E173,Planilha4!A:E,5,FALSE)</f>
        <v>1</v>
      </c>
      <c r="P173" t="str">
        <f t="shared" si="22"/>
        <v>&lt;40 &gt;30</v>
      </c>
      <c r="Q173">
        <f t="shared" si="23"/>
        <v>1993</v>
      </c>
      <c r="R173" t="str">
        <f>VLOOKUP(P173,Planilha7!A:B,2,FALSE)</f>
        <v>02 - &lt;40 &gt;30</v>
      </c>
    </row>
    <row r="174" spans="1:18" hidden="1" x14ac:dyDescent="0.3">
      <c r="A174" t="s">
        <v>49</v>
      </c>
      <c r="B174">
        <v>34470</v>
      </c>
      <c r="C174">
        <v>34698</v>
      </c>
      <c r="D174">
        <v>194</v>
      </c>
      <c r="E174" t="s">
        <v>29</v>
      </c>
      <c r="F174">
        <v>39.090000000000003</v>
      </c>
      <c r="G174" t="s">
        <v>496</v>
      </c>
      <c r="H174">
        <f t="shared" si="16"/>
        <v>9700</v>
      </c>
      <c r="I174" s="6">
        <f t="shared" si="17"/>
        <v>161.66666666666666</v>
      </c>
      <c r="J174">
        <f t="shared" si="18"/>
        <v>72</v>
      </c>
      <c r="K174">
        <f t="shared" si="19"/>
        <v>120</v>
      </c>
      <c r="L174" s="10">
        <f t="shared" si="20"/>
        <v>34.877499999999991</v>
      </c>
      <c r="M174">
        <v>26</v>
      </c>
      <c r="N174">
        <f t="shared" si="21"/>
        <v>1</v>
      </c>
      <c r="O174">
        <f>VLOOKUP(E174,Planilha4!A:E,5,FALSE)</f>
        <v>1</v>
      </c>
      <c r="P174" t="str">
        <f t="shared" si="22"/>
        <v>&lt;40 &gt;30</v>
      </c>
      <c r="Q174">
        <f t="shared" si="23"/>
        <v>1994</v>
      </c>
      <c r="R174" t="str">
        <f>VLOOKUP(P174,Planilha7!A:B,2,FALSE)</f>
        <v>02 - &lt;40 &gt;30</v>
      </c>
    </row>
    <row r="175" spans="1:18" hidden="1" x14ac:dyDescent="0.3">
      <c r="A175" t="s">
        <v>53</v>
      </c>
      <c r="B175">
        <v>35317</v>
      </c>
      <c r="C175">
        <v>35517</v>
      </c>
      <c r="D175">
        <v>173</v>
      </c>
      <c r="E175" t="s">
        <v>29</v>
      </c>
      <c r="F175">
        <v>28.56</v>
      </c>
      <c r="G175" t="s">
        <v>496</v>
      </c>
      <c r="H175">
        <f t="shared" si="16"/>
        <v>8650</v>
      </c>
      <c r="I175" s="6">
        <f t="shared" si="17"/>
        <v>144.16666666666666</v>
      </c>
      <c r="J175">
        <f t="shared" si="18"/>
        <v>135</v>
      </c>
      <c r="K175">
        <f t="shared" si="19"/>
        <v>209</v>
      </c>
      <c r="L175" s="10">
        <f t="shared" si="20"/>
        <v>34.877499999999991</v>
      </c>
      <c r="M175">
        <v>26</v>
      </c>
      <c r="N175">
        <f t="shared" si="21"/>
        <v>3</v>
      </c>
      <c r="O175">
        <f>VLOOKUP(E175,Planilha4!A:E,5,FALSE)</f>
        <v>1</v>
      </c>
      <c r="P175" t="str">
        <f t="shared" si="22"/>
        <v>&lt;30 &gt;20</v>
      </c>
      <c r="Q175">
        <f t="shared" si="23"/>
        <v>1997</v>
      </c>
      <c r="R175" t="str">
        <f>VLOOKUP(P175,Planilha7!A:B,2,FALSE)</f>
        <v>03 - &lt;30 &gt;20</v>
      </c>
    </row>
    <row r="176" spans="1:18" hidden="1" x14ac:dyDescent="0.3">
      <c r="A176" t="s">
        <v>57</v>
      </c>
      <c r="B176">
        <v>35884</v>
      </c>
      <c r="C176">
        <v>36070</v>
      </c>
      <c r="D176">
        <v>161</v>
      </c>
      <c r="E176" t="s">
        <v>29</v>
      </c>
      <c r="F176">
        <v>29.58</v>
      </c>
      <c r="G176" t="s">
        <v>496</v>
      </c>
      <c r="H176">
        <f t="shared" si="16"/>
        <v>8050</v>
      </c>
      <c r="I176" s="6">
        <f t="shared" si="17"/>
        <v>134.16666666666666</v>
      </c>
      <c r="J176">
        <f t="shared" si="18"/>
        <v>172</v>
      </c>
      <c r="K176">
        <f t="shared" si="19"/>
        <v>204</v>
      </c>
      <c r="L176" s="10">
        <f t="shared" si="20"/>
        <v>34.877499999999991</v>
      </c>
      <c r="M176">
        <v>26</v>
      </c>
      <c r="N176">
        <f t="shared" si="21"/>
        <v>3</v>
      </c>
      <c r="O176">
        <f>VLOOKUP(E176,Planilha4!A:E,5,FALSE)</f>
        <v>1</v>
      </c>
      <c r="P176" t="str">
        <f t="shared" si="22"/>
        <v>&lt;30 &gt;20</v>
      </c>
      <c r="Q176">
        <f t="shared" si="23"/>
        <v>1998</v>
      </c>
      <c r="R176" t="str">
        <f>VLOOKUP(P176,Planilha7!A:B,2,FALSE)</f>
        <v>03 - &lt;30 &gt;20</v>
      </c>
    </row>
    <row r="177" spans="1:18" hidden="1" x14ac:dyDescent="0.3">
      <c r="A177" t="s">
        <v>76</v>
      </c>
      <c r="B177">
        <v>38252</v>
      </c>
      <c r="C177">
        <v>38520</v>
      </c>
      <c r="D177">
        <v>179</v>
      </c>
      <c r="E177" t="s">
        <v>29</v>
      </c>
      <c r="F177">
        <v>27.18</v>
      </c>
      <c r="G177" t="s">
        <v>496</v>
      </c>
      <c r="H177">
        <f t="shared" si="16"/>
        <v>8950</v>
      </c>
      <c r="I177" s="6">
        <f t="shared" si="17"/>
        <v>149.16666666666666</v>
      </c>
      <c r="J177">
        <f t="shared" si="18"/>
        <v>105</v>
      </c>
      <c r="K177">
        <f t="shared" si="19"/>
        <v>226</v>
      </c>
      <c r="L177" s="10">
        <f t="shared" si="20"/>
        <v>34.877499999999991</v>
      </c>
      <c r="M177">
        <v>26</v>
      </c>
      <c r="N177">
        <f t="shared" si="21"/>
        <v>3</v>
      </c>
      <c r="O177">
        <f>VLOOKUP(E177,Planilha4!A:E,5,FALSE)</f>
        <v>1</v>
      </c>
      <c r="P177" t="str">
        <f t="shared" si="22"/>
        <v>&lt;30 &gt;20</v>
      </c>
      <c r="Q177">
        <f t="shared" si="23"/>
        <v>2005</v>
      </c>
      <c r="R177" t="str">
        <f>VLOOKUP(P177,Planilha7!A:B,2,FALSE)</f>
        <v>03 - &lt;30 &gt;20</v>
      </c>
    </row>
    <row r="178" spans="1:18" hidden="1" x14ac:dyDescent="0.3">
      <c r="A178" t="s">
        <v>83</v>
      </c>
      <c r="B178">
        <v>39330</v>
      </c>
      <c r="C178">
        <v>39570</v>
      </c>
      <c r="D178">
        <v>154</v>
      </c>
      <c r="E178" t="s">
        <v>29</v>
      </c>
      <c r="F178">
        <v>23.37</v>
      </c>
      <c r="G178" t="s">
        <v>496</v>
      </c>
      <c r="H178">
        <f t="shared" si="16"/>
        <v>7700</v>
      </c>
      <c r="I178" s="6">
        <f t="shared" si="17"/>
        <v>128.33333333333334</v>
      </c>
      <c r="J178">
        <f t="shared" si="18"/>
        <v>210</v>
      </c>
      <c r="K178">
        <f t="shared" si="19"/>
        <v>255</v>
      </c>
      <c r="L178" s="10">
        <f t="shared" si="20"/>
        <v>34.877499999999991</v>
      </c>
      <c r="M178">
        <v>26</v>
      </c>
      <c r="N178">
        <f t="shared" si="21"/>
        <v>2</v>
      </c>
      <c r="O178">
        <f>VLOOKUP(E178,Planilha4!A:E,5,FALSE)</f>
        <v>1</v>
      </c>
      <c r="P178" t="str">
        <f t="shared" si="22"/>
        <v>&lt;30 &gt;20</v>
      </c>
      <c r="Q178">
        <f t="shared" si="23"/>
        <v>2008</v>
      </c>
      <c r="R178" t="str">
        <f>VLOOKUP(P178,Planilha7!A:B,2,FALSE)</f>
        <v>03 - &lt;30 &gt;20</v>
      </c>
    </row>
    <row r="179" spans="1:18" hidden="1" x14ac:dyDescent="0.3">
      <c r="A179" t="s">
        <v>165</v>
      </c>
      <c r="B179">
        <v>40448</v>
      </c>
      <c r="C179">
        <v>40641</v>
      </c>
      <c r="D179">
        <v>166</v>
      </c>
      <c r="E179" t="s">
        <v>29</v>
      </c>
      <c r="F179">
        <v>22.87</v>
      </c>
      <c r="G179" t="s">
        <v>496</v>
      </c>
      <c r="H179">
        <f t="shared" si="16"/>
        <v>8300</v>
      </c>
      <c r="I179" s="6">
        <f t="shared" si="17"/>
        <v>138.33333333333334</v>
      </c>
      <c r="J179">
        <f t="shared" si="18"/>
        <v>168</v>
      </c>
      <c r="K179">
        <f t="shared" si="19"/>
        <v>257</v>
      </c>
      <c r="L179" s="10">
        <f t="shared" si="20"/>
        <v>34.877499999999991</v>
      </c>
      <c r="M179">
        <v>26</v>
      </c>
      <c r="N179">
        <f t="shared" si="21"/>
        <v>1</v>
      </c>
      <c r="O179">
        <f>VLOOKUP(E179,Planilha4!A:E,5,FALSE)</f>
        <v>1</v>
      </c>
      <c r="P179" t="str">
        <f t="shared" si="22"/>
        <v>&lt;30 &gt;20</v>
      </c>
      <c r="Q179">
        <f t="shared" si="23"/>
        <v>2011</v>
      </c>
      <c r="R179" t="str">
        <f>VLOOKUP(P179,Planilha7!A:B,2,FALSE)</f>
        <v>03 - &lt;30 &gt;20</v>
      </c>
    </row>
    <row r="180" spans="1:18" hidden="1" x14ac:dyDescent="0.3">
      <c r="A180" t="s">
        <v>95</v>
      </c>
      <c r="B180">
        <v>41344</v>
      </c>
      <c r="C180">
        <v>41530</v>
      </c>
      <c r="D180">
        <v>159</v>
      </c>
      <c r="E180" t="s">
        <v>29</v>
      </c>
      <c r="F180">
        <v>21.28</v>
      </c>
      <c r="G180" t="s">
        <v>496</v>
      </c>
      <c r="H180">
        <f t="shared" si="16"/>
        <v>7950</v>
      </c>
      <c r="I180" s="6">
        <f t="shared" si="17"/>
        <v>132.5</v>
      </c>
      <c r="J180">
        <f t="shared" si="18"/>
        <v>188</v>
      </c>
      <c r="K180">
        <f t="shared" si="19"/>
        <v>266</v>
      </c>
      <c r="L180" s="10">
        <f t="shared" si="20"/>
        <v>34.877499999999991</v>
      </c>
      <c r="M180">
        <v>26</v>
      </c>
      <c r="N180">
        <f t="shared" si="21"/>
        <v>3</v>
      </c>
      <c r="O180">
        <f>VLOOKUP(E180,Planilha4!A:E,5,FALSE)</f>
        <v>1</v>
      </c>
      <c r="P180" t="str">
        <f t="shared" si="22"/>
        <v>&lt;30 &gt;20</v>
      </c>
      <c r="Q180">
        <f t="shared" si="23"/>
        <v>2013</v>
      </c>
      <c r="R180" t="str">
        <f>VLOOKUP(P180,Planilha7!A:B,2,FALSE)</f>
        <v>03 - &lt;30 &gt;20</v>
      </c>
    </row>
    <row r="181" spans="1:18" hidden="1" x14ac:dyDescent="0.3">
      <c r="A181" t="s">
        <v>102</v>
      </c>
      <c r="B181">
        <v>42611</v>
      </c>
      <c r="C181">
        <v>42815</v>
      </c>
      <c r="D181">
        <v>175</v>
      </c>
      <c r="E181" t="s">
        <v>29</v>
      </c>
      <c r="F181">
        <v>21.18</v>
      </c>
      <c r="G181" t="s">
        <v>496</v>
      </c>
      <c r="H181">
        <f t="shared" si="16"/>
        <v>8750</v>
      </c>
      <c r="I181" s="6">
        <f t="shared" si="17"/>
        <v>145.83333333333334</v>
      </c>
      <c r="J181">
        <f t="shared" si="18"/>
        <v>128</v>
      </c>
      <c r="K181">
        <f t="shared" si="19"/>
        <v>267</v>
      </c>
      <c r="L181" s="10">
        <f t="shared" si="20"/>
        <v>34.877499999999991</v>
      </c>
      <c r="M181">
        <v>26</v>
      </c>
      <c r="N181">
        <f t="shared" si="21"/>
        <v>2</v>
      </c>
      <c r="O181">
        <f>VLOOKUP(E181,Planilha4!A:E,5,FALSE)</f>
        <v>1</v>
      </c>
      <c r="P181" t="str">
        <f t="shared" si="22"/>
        <v>&lt;30 &gt;20</v>
      </c>
      <c r="Q181">
        <f t="shared" si="23"/>
        <v>2017</v>
      </c>
      <c r="R181" t="str">
        <f>VLOOKUP(P181,Planilha7!A:B,2,FALSE)</f>
        <v>03 - &lt;30 &gt;20</v>
      </c>
    </row>
    <row r="182" spans="1:18" hidden="1" x14ac:dyDescent="0.3">
      <c r="A182" t="s">
        <v>426</v>
      </c>
      <c r="B182" s="9">
        <v>35338</v>
      </c>
      <c r="C182" s="9">
        <v>35552</v>
      </c>
      <c r="D182">
        <v>185</v>
      </c>
      <c r="E182" t="s">
        <v>416</v>
      </c>
      <c r="F182">
        <v>34.79</v>
      </c>
      <c r="G182" t="s">
        <v>497</v>
      </c>
      <c r="H182">
        <f t="shared" si="16"/>
        <v>9250</v>
      </c>
      <c r="I182" s="6">
        <f t="shared" si="17"/>
        <v>154.16666666666666</v>
      </c>
      <c r="J182">
        <f t="shared" si="18"/>
        <v>79</v>
      </c>
      <c r="K182">
        <f t="shared" si="19"/>
        <v>159</v>
      </c>
      <c r="L182" s="10">
        <f t="shared" si="20"/>
        <v>34.79</v>
      </c>
      <c r="M182">
        <v>27</v>
      </c>
      <c r="N182">
        <f t="shared" si="21"/>
        <v>3</v>
      </c>
      <c r="O182">
        <f>VLOOKUP(E182,Planilha4!A:E,5,FALSE)</f>
        <v>45</v>
      </c>
      <c r="P182" t="str">
        <f t="shared" si="22"/>
        <v>&lt;40 &gt;30</v>
      </c>
      <c r="Q182">
        <f t="shared" si="23"/>
        <v>1997</v>
      </c>
      <c r="R182" t="str">
        <f>VLOOKUP(P182,Planilha7!A:B,2,FALSE)</f>
        <v>02 - &lt;40 &gt;30</v>
      </c>
    </row>
    <row r="183" spans="1:18" hidden="1" x14ac:dyDescent="0.3">
      <c r="A183" t="s">
        <v>42</v>
      </c>
      <c r="B183">
        <v>32944</v>
      </c>
      <c r="C183">
        <v>33102</v>
      </c>
      <c r="D183">
        <v>137</v>
      </c>
      <c r="E183" t="s">
        <v>171</v>
      </c>
      <c r="F183">
        <v>34.770000000000003</v>
      </c>
      <c r="G183" t="s">
        <v>496</v>
      </c>
      <c r="H183">
        <f t="shared" si="16"/>
        <v>6850</v>
      </c>
      <c r="I183" s="6">
        <f t="shared" si="17"/>
        <v>114.16666666666667</v>
      </c>
      <c r="J183">
        <f t="shared" si="18"/>
        <v>240</v>
      </c>
      <c r="K183">
        <f t="shared" si="19"/>
        <v>160</v>
      </c>
      <c r="L183" s="10">
        <f t="shared" si="20"/>
        <v>34.770000000000003</v>
      </c>
      <c r="M183">
        <v>28</v>
      </c>
      <c r="N183">
        <f t="shared" si="21"/>
        <v>2</v>
      </c>
      <c r="O183">
        <f>VLOOKUP(E183,Planilha4!A:E,5,FALSE)</f>
        <v>45</v>
      </c>
      <c r="P183" t="str">
        <f t="shared" si="22"/>
        <v>&lt;40 &gt;30</v>
      </c>
      <c r="Q183">
        <f t="shared" si="23"/>
        <v>1990</v>
      </c>
      <c r="R183" t="str">
        <f>VLOOKUP(P183,Planilha7!A:B,2,FALSE)</f>
        <v>02 - &lt;40 &gt;30</v>
      </c>
    </row>
    <row r="184" spans="1:18" hidden="1" x14ac:dyDescent="0.3">
      <c r="A184" t="s">
        <v>255</v>
      </c>
      <c r="B184" s="9">
        <v>25454</v>
      </c>
      <c r="C184" s="9">
        <v>25577</v>
      </c>
      <c r="D184">
        <v>155</v>
      </c>
      <c r="E184" t="s">
        <v>50</v>
      </c>
      <c r="F184">
        <v>17.43</v>
      </c>
      <c r="G184" t="s">
        <v>499</v>
      </c>
      <c r="H184">
        <f t="shared" si="16"/>
        <v>7750</v>
      </c>
      <c r="I184" s="6">
        <f t="shared" si="17"/>
        <v>129.16666666666666</v>
      </c>
      <c r="J184">
        <f t="shared" si="18"/>
        <v>196</v>
      </c>
      <c r="K184">
        <f t="shared" si="19"/>
        <v>285</v>
      </c>
      <c r="L184" s="10">
        <f t="shared" si="20"/>
        <v>34.53846153846154</v>
      </c>
      <c r="M184">
        <v>29</v>
      </c>
      <c r="N184">
        <f t="shared" si="21"/>
        <v>4</v>
      </c>
      <c r="O184">
        <f>VLOOKUP(E184,Planilha4!A:E,5,FALSE)</f>
        <v>5</v>
      </c>
      <c r="P184" t="str">
        <f t="shared" si="22"/>
        <v>&lt;20</v>
      </c>
      <c r="Q184">
        <f t="shared" si="23"/>
        <v>1970</v>
      </c>
      <c r="R184" t="str">
        <f>VLOOKUP(P184,Planilha7!A:B,2,FALSE)</f>
        <v>04 - &lt;20</v>
      </c>
    </row>
    <row r="185" spans="1:18" hidden="1" x14ac:dyDescent="0.3">
      <c r="A185" t="s">
        <v>256</v>
      </c>
      <c r="B185" s="9">
        <v>25580</v>
      </c>
      <c r="C185" s="9">
        <v>25766</v>
      </c>
      <c r="D185">
        <v>134</v>
      </c>
      <c r="E185" t="s">
        <v>50</v>
      </c>
      <c r="F185">
        <v>25.82</v>
      </c>
      <c r="G185" t="s">
        <v>499</v>
      </c>
      <c r="H185">
        <f t="shared" si="16"/>
        <v>6700</v>
      </c>
      <c r="I185" s="6">
        <f t="shared" si="17"/>
        <v>111.66666666666667</v>
      </c>
      <c r="J185">
        <f t="shared" si="18"/>
        <v>252</v>
      </c>
      <c r="K185">
        <f t="shared" si="19"/>
        <v>236</v>
      </c>
      <c r="L185" s="10">
        <f t="shared" si="20"/>
        <v>34.53846153846154</v>
      </c>
      <c r="M185">
        <v>29</v>
      </c>
      <c r="N185">
        <f t="shared" si="21"/>
        <v>2</v>
      </c>
      <c r="O185">
        <f>VLOOKUP(E185,Planilha4!A:E,5,FALSE)</f>
        <v>5</v>
      </c>
      <c r="P185" t="str">
        <f t="shared" si="22"/>
        <v>&lt;30 &gt;20</v>
      </c>
      <c r="Q185">
        <f t="shared" si="23"/>
        <v>1970</v>
      </c>
      <c r="R185" t="str">
        <f>VLOOKUP(P185,Planilha7!A:B,2,FALSE)</f>
        <v>03 - &lt;30 &gt;20</v>
      </c>
    </row>
    <row r="186" spans="1:18" hidden="1" x14ac:dyDescent="0.3">
      <c r="A186" t="s">
        <v>257</v>
      </c>
      <c r="B186" s="9">
        <v>25769</v>
      </c>
      <c r="C186" s="9">
        <v>26015</v>
      </c>
      <c r="D186">
        <v>171</v>
      </c>
      <c r="E186" t="s">
        <v>50</v>
      </c>
      <c r="F186">
        <v>31.9</v>
      </c>
      <c r="G186" t="s">
        <v>499</v>
      </c>
      <c r="H186">
        <f t="shared" si="16"/>
        <v>8550</v>
      </c>
      <c r="I186" s="6">
        <f t="shared" si="17"/>
        <v>142.5</v>
      </c>
      <c r="J186">
        <f t="shared" si="18"/>
        <v>152</v>
      </c>
      <c r="K186">
        <f t="shared" si="19"/>
        <v>180</v>
      </c>
      <c r="L186" s="10">
        <f t="shared" si="20"/>
        <v>34.53846153846154</v>
      </c>
      <c r="M186">
        <v>29</v>
      </c>
      <c r="N186">
        <f t="shared" si="21"/>
        <v>6</v>
      </c>
      <c r="O186">
        <f>VLOOKUP(E186,Planilha4!A:E,5,FALSE)</f>
        <v>5</v>
      </c>
      <c r="P186" t="str">
        <f t="shared" si="22"/>
        <v>&lt;40 &gt;30</v>
      </c>
      <c r="Q186">
        <f t="shared" si="23"/>
        <v>1971</v>
      </c>
      <c r="R186" t="str">
        <f>VLOOKUP(P186,Planilha7!A:B,2,FALSE)</f>
        <v>02 - &lt;40 &gt;30</v>
      </c>
    </row>
    <row r="187" spans="1:18" hidden="1" x14ac:dyDescent="0.3">
      <c r="A187" t="s">
        <v>260</v>
      </c>
      <c r="B187" s="9">
        <v>26238</v>
      </c>
      <c r="C187" s="9">
        <v>26497</v>
      </c>
      <c r="D187">
        <v>184</v>
      </c>
      <c r="E187" t="s">
        <v>50</v>
      </c>
      <c r="F187">
        <v>30.05</v>
      </c>
      <c r="G187" t="s">
        <v>499</v>
      </c>
      <c r="H187">
        <f t="shared" si="16"/>
        <v>9200</v>
      </c>
      <c r="I187" s="6">
        <f t="shared" si="17"/>
        <v>153.33333333333334</v>
      </c>
      <c r="J187">
        <f t="shared" si="18"/>
        <v>100</v>
      </c>
      <c r="K187">
        <f t="shared" si="19"/>
        <v>198</v>
      </c>
      <c r="L187" s="10">
        <f t="shared" si="20"/>
        <v>34.53846153846154</v>
      </c>
      <c r="M187">
        <v>29</v>
      </c>
      <c r="N187">
        <f t="shared" si="21"/>
        <v>2</v>
      </c>
      <c r="O187">
        <f>VLOOKUP(E187,Planilha4!A:E,5,FALSE)</f>
        <v>5</v>
      </c>
      <c r="P187" t="str">
        <f t="shared" si="22"/>
        <v>&lt;40 &gt;30</v>
      </c>
      <c r="Q187">
        <f t="shared" si="23"/>
        <v>1972</v>
      </c>
      <c r="R187" t="str">
        <f>VLOOKUP(P187,Planilha7!A:B,2,FALSE)</f>
        <v>02 - &lt;40 &gt;30</v>
      </c>
    </row>
    <row r="188" spans="1:18" hidden="1" x14ac:dyDescent="0.3">
      <c r="A188" t="s">
        <v>262</v>
      </c>
      <c r="B188" s="9">
        <v>26687</v>
      </c>
      <c r="C188" s="9">
        <v>26946</v>
      </c>
      <c r="D188">
        <v>186</v>
      </c>
      <c r="E188" t="s">
        <v>50</v>
      </c>
      <c r="F188">
        <v>30.31</v>
      </c>
      <c r="G188" t="s">
        <v>499</v>
      </c>
      <c r="H188">
        <f t="shared" si="16"/>
        <v>9300</v>
      </c>
      <c r="I188" s="6">
        <f t="shared" si="17"/>
        <v>155</v>
      </c>
      <c r="J188">
        <f t="shared" si="18"/>
        <v>78</v>
      </c>
      <c r="K188">
        <f t="shared" si="19"/>
        <v>195</v>
      </c>
      <c r="L188" s="10">
        <f t="shared" si="20"/>
        <v>34.53846153846154</v>
      </c>
      <c r="M188">
        <v>29</v>
      </c>
      <c r="N188">
        <f t="shared" si="21"/>
        <v>2</v>
      </c>
      <c r="O188">
        <f>VLOOKUP(E188,Planilha4!A:E,5,FALSE)</f>
        <v>5</v>
      </c>
      <c r="P188" t="str">
        <f t="shared" si="22"/>
        <v>&lt;40 &gt;30</v>
      </c>
      <c r="Q188">
        <f t="shared" si="23"/>
        <v>1973</v>
      </c>
      <c r="R188" t="str">
        <f>VLOOKUP(P188,Planilha7!A:B,2,FALSE)</f>
        <v>02 - &lt;40 &gt;30</v>
      </c>
    </row>
    <row r="189" spans="1:18" hidden="1" x14ac:dyDescent="0.3">
      <c r="A189" t="s">
        <v>265</v>
      </c>
      <c r="B189" s="9">
        <v>27122</v>
      </c>
      <c r="C189" s="9">
        <v>27334</v>
      </c>
      <c r="D189">
        <v>153</v>
      </c>
      <c r="E189" t="s">
        <v>50</v>
      </c>
      <c r="F189">
        <v>27.7</v>
      </c>
      <c r="G189" t="s">
        <v>499</v>
      </c>
      <c r="H189">
        <f t="shared" si="16"/>
        <v>7650</v>
      </c>
      <c r="I189" s="6">
        <f t="shared" si="17"/>
        <v>127.5</v>
      </c>
      <c r="J189">
        <f t="shared" si="18"/>
        <v>214</v>
      </c>
      <c r="K189">
        <f t="shared" si="19"/>
        <v>220</v>
      </c>
      <c r="L189" s="10">
        <f t="shared" si="20"/>
        <v>34.53846153846154</v>
      </c>
      <c r="M189">
        <v>29</v>
      </c>
      <c r="N189">
        <f t="shared" si="21"/>
        <v>2</v>
      </c>
      <c r="O189">
        <f>VLOOKUP(E189,Planilha4!A:E,5,FALSE)</f>
        <v>5</v>
      </c>
      <c r="P189" t="str">
        <f t="shared" si="22"/>
        <v>&lt;30 &gt;20</v>
      </c>
      <c r="Q189">
        <f t="shared" si="23"/>
        <v>1974</v>
      </c>
      <c r="R189" t="str">
        <f>VLOOKUP(P189,Planilha7!A:B,2,FALSE)</f>
        <v>03 - &lt;30 &gt;20</v>
      </c>
    </row>
    <row r="190" spans="1:18" hidden="1" x14ac:dyDescent="0.3">
      <c r="A190" t="s">
        <v>235</v>
      </c>
      <c r="B190" s="9">
        <v>27883</v>
      </c>
      <c r="C190" s="9">
        <v>28124</v>
      </c>
      <c r="D190">
        <v>160</v>
      </c>
      <c r="E190" t="s">
        <v>50</v>
      </c>
      <c r="F190">
        <v>36.44</v>
      </c>
      <c r="G190" t="s">
        <v>499</v>
      </c>
      <c r="H190">
        <f t="shared" si="16"/>
        <v>8000</v>
      </c>
      <c r="I190" s="6">
        <f t="shared" si="17"/>
        <v>133.33333333333334</v>
      </c>
      <c r="J190">
        <f t="shared" si="18"/>
        <v>183</v>
      </c>
      <c r="K190">
        <f t="shared" si="19"/>
        <v>142</v>
      </c>
      <c r="L190" s="10">
        <f t="shared" si="20"/>
        <v>34.53846153846154</v>
      </c>
      <c r="M190">
        <v>29</v>
      </c>
      <c r="N190">
        <f t="shared" si="21"/>
        <v>1</v>
      </c>
      <c r="O190">
        <f>VLOOKUP(E190,Planilha4!A:E,5,FALSE)</f>
        <v>5</v>
      </c>
      <c r="P190" t="str">
        <f t="shared" si="22"/>
        <v>&lt;40 &gt;30</v>
      </c>
      <c r="Q190">
        <f t="shared" si="23"/>
        <v>1976</v>
      </c>
      <c r="R190" t="str">
        <f>VLOOKUP(P190,Planilha7!A:B,2,FALSE)</f>
        <v>02 - &lt;40 &gt;30</v>
      </c>
    </row>
    <row r="191" spans="1:18" hidden="1" x14ac:dyDescent="0.3">
      <c r="A191" t="s">
        <v>269</v>
      </c>
      <c r="B191" s="9">
        <v>28702</v>
      </c>
      <c r="C191" s="9">
        <v>28881</v>
      </c>
      <c r="D191">
        <v>130</v>
      </c>
      <c r="E191" t="s">
        <v>50</v>
      </c>
      <c r="F191">
        <v>24.06</v>
      </c>
      <c r="G191" t="s">
        <v>499</v>
      </c>
      <c r="H191">
        <f t="shared" si="16"/>
        <v>6500</v>
      </c>
      <c r="I191" s="6">
        <f t="shared" si="17"/>
        <v>108.33333333333333</v>
      </c>
      <c r="J191">
        <f t="shared" si="18"/>
        <v>256</v>
      </c>
      <c r="K191">
        <f t="shared" si="19"/>
        <v>251</v>
      </c>
      <c r="L191" s="10">
        <f t="shared" si="20"/>
        <v>34.53846153846154</v>
      </c>
      <c r="M191">
        <v>29</v>
      </c>
      <c r="N191">
        <f t="shared" si="21"/>
        <v>3</v>
      </c>
      <c r="O191">
        <f>VLOOKUP(E191,Planilha4!A:E,5,FALSE)</f>
        <v>5</v>
      </c>
      <c r="P191" t="str">
        <f t="shared" si="22"/>
        <v>&lt;30 &gt;20</v>
      </c>
      <c r="Q191">
        <f t="shared" si="23"/>
        <v>1979</v>
      </c>
      <c r="R191" t="str">
        <f>VLOOKUP(P191,Planilha7!A:B,2,FALSE)</f>
        <v>03 - &lt;30 &gt;20</v>
      </c>
    </row>
    <row r="192" spans="1:18" hidden="1" x14ac:dyDescent="0.3">
      <c r="A192" t="s">
        <v>272</v>
      </c>
      <c r="B192" s="9">
        <v>33161</v>
      </c>
      <c r="C192" s="9">
        <v>33319</v>
      </c>
      <c r="D192">
        <v>107</v>
      </c>
      <c r="E192" t="s">
        <v>50</v>
      </c>
      <c r="F192">
        <v>28.01</v>
      </c>
      <c r="G192" t="s">
        <v>499</v>
      </c>
      <c r="H192">
        <f t="shared" si="16"/>
        <v>5350</v>
      </c>
      <c r="I192" s="6">
        <f t="shared" si="17"/>
        <v>89.166666666666671</v>
      </c>
      <c r="J192">
        <f t="shared" si="18"/>
        <v>273</v>
      </c>
      <c r="K192">
        <f t="shared" si="19"/>
        <v>217</v>
      </c>
      <c r="L192" s="10">
        <f t="shared" si="20"/>
        <v>34.53846153846154</v>
      </c>
      <c r="M192">
        <v>29</v>
      </c>
      <c r="N192">
        <f t="shared" si="21"/>
        <v>1</v>
      </c>
      <c r="O192">
        <f>VLOOKUP(E192,Planilha4!A:E,5,FALSE)</f>
        <v>5</v>
      </c>
      <c r="P192" t="str">
        <f t="shared" si="22"/>
        <v>&lt;30 &gt;20</v>
      </c>
      <c r="Q192">
        <f t="shared" si="23"/>
        <v>1991</v>
      </c>
      <c r="R192" t="str">
        <f>VLOOKUP(P192,Planilha7!A:B,2,FALSE)</f>
        <v>03 - &lt;30 &gt;20</v>
      </c>
    </row>
    <row r="193" spans="1:18" x14ac:dyDescent="0.3">
      <c r="A193" t="s">
        <v>309</v>
      </c>
      <c r="B193" s="9">
        <v>31222</v>
      </c>
      <c r="C193" s="9">
        <v>31464</v>
      </c>
      <c r="D193">
        <v>209</v>
      </c>
      <c r="E193" t="s">
        <v>50</v>
      </c>
      <c r="F193">
        <v>62.3</v>
      </c>
      <c r="G193" t="s">
        <v>500</v>
      </c>
      <c r="H193">
        <f t="shared" si="16"/>
        <v>10450</v>
      </c>
      <c r="I193" s="6">
        <f t="shared" si="17"/>
        <v>174.16666666666666</v>
      </c>
      <c r="J193">
        <f t="shared" si="18"/>
        <v>31</v>
      </c>
      <c r="K193">
        <f t="shared" si="19"/>
        <v>2</v>
      </c>
      <c r="L193" s="10">
        <f t="shared" si="20"/>
        <v>34.53846153846154</v>
      </c>
      <c r="M193">
        <v>29</v>
      </c>
      <c r="N193">
        <f t="shared" si="21"/>
        <v>2</v>
      </c>
      <c r="O193">
        <f>VLOOKUP(E193,Planilha4!A:E,5,FALSE)</f>
        <v>5</v>
      </c>
      <c r="P193" t="str">
        <f t="shared" si="22"/>
        <v>&gt;40</v>
      </c>
      <c r="Q193">
        <f t="shared" si="23"/>
        <v>1986</v>
      </c>
      <c r="R193" t="str">
        <f>VLOOKUP(P193,Planilha7!A:B,2,FALSE)</f>
        <v>01 - &gt;40</v>
      </c>
    </row>
    <row r="194" spans="1:18" x14ac:dyDescent="0.3">
      <c r="A194" t="s">
        <v>312</v>
      </c>
      <c r="B194" s="9">
        <v>32062</v>
      </c>
      <c r="C194" s="9">
        <v>32276</v>
      </c>
      <c r="D194">
        <v>184</v>
      </c>
      <c r="E194" t="s">
        <v>50</v>
      </c>
      <c r="F194">
        <v>55.69</v>
      </c>
      <c r="G194" t="s">
        <v>500</v>
      </c>
      <c r="H194">
        <f t="shared" ref="H194:H257" si="24">D194*50</f>
        <v>9200</v>
      </c>
      <c r="I194" s="6">
        <f t="shared" ref="I194:I257" si="25">H194/60</f>
        <v>153.33333333333334</v>
      </c>
      <c r="J194">
        <f t="shared" ref="J194:J257" si="26">_xlfn.RANK.EQ(I194,I:I)</f>
        <v>100</v>
      </c>
      <c r="K194">
        <f t="shared" ref="K194:K257" si="27">_xlfn.RANK.EQ(F194,F:F)</f>
        <v>17</v>
      </c>
      <c r="L194" s="10">
        <f t="shared" ref="L194:L257" si="28">SUMIFS(F:F,E:E,E194)/COUNTIFS(E:E,E194)</f>
        <v>34.53846153846154</v>
      </c>
      <c r="M194">
        <v>29</v>
      </c>
      <c r="N194">
        <f t="shared" ref="N194:N257" si="29">LEN(A194)-LEN(SUBSTITUTE(A194," ",""))+1</f>
        <v>1</v>
      </c>
      <c r="O194">
        <f>VLOOKUP(E194,Planilha4!A:E,5,FALSE)</f>
        <v>5</v>
      </c>
      <c r="P194" t="str">
        <f t="shared" si="22"/>
        <v>&gt;40</v>
      </c>
      <c r="Q194">
        <f t="shared" si="23"/>
        <v>1988</v>
      </c>
      <c r="R194" t="str">
        <f>VLOOKUP(P194,Planilha7!A:B,2,FALSE)</f>
        <v>01 - &gt;40</v>
      </c>
    </row>
    <row r="195" spans="1:18" x14ac:dyDescent="0.3">
      <c r="A195" t="s">
        <v>327</v>
      </c>
      <c r="B195" s="9">
        <v>35191</v>
      </c>
      <c r="C195" s="9">
        <v>35230</v>
      </c>
      <c r="D195">
        <v>35</v>
      </c>
      <c r="E195" t="s">
        <v>50</v>
      </c>
      <c r="F195">
        <v>46.81</v>
      </c>
      <c r="G195" t="s">
        <v>500</v>
      </c>
      <c r="H195">
        <f t="shared" si="24"/>
        <v>1750</v>
      </c>
      <c r="I195" s="6">
        <f t="shared" si="25"/>
        <v>29.166666666666668</v>
      </c>
      <c r="J195">
        <f t="shared" si="26"/>
        <v>305</v>
      </c>
      <c r="K195">
        <f t="shared" si="27"/>
        <v>71</v>
      </c>
      <c r="L195" s="10">
        <f t="shared" si="28"/>
        <v>34.53846153846154</v>
      </c>
      <c r="M195">
        <v>29</v>
      </c>
      <c r="N195">
        <f t="shared" si="29"/>
        <v>4</v>
      </c>
      <c r="O195">
        <f>VLOOKUP(E195,Planilha4!A:E,5,FALSE)</f>
        <v>5</v>
      </c>
      <c r="P195" t="str">
        <f t="shared" ref="P195:P258" si="30">IF(F195&gt;40,"&gt;40",
IF(F195&gt;30,"&lt;40 &gt;30",
IF(F195&gt;20,"&lt;30 &gt;20",
"&lt;20")))</f>
        <v>&gt;40</v>
      </c>
      <c r="Q195">
        <f t="shared" ref="Q195:Q258" si="31">YEAR(C195)</f>
        <v>1996</v>
      </c>
      <c r="R195" t="str">
        <f>VLOOKUP(P195,Planilha7!A:B,2,FALSE)</f>
        <v>01 - &gt;40</v>
      </c>
    </row>
    <row r="196" spans="1:18" hidden="1" x14ac:dyDescent="0.3">
      <c r="A196" t="s">
        <v>159</v>
      </c>
      <c r="B196">
        <v>34701</v>
      </c>
      <c r="C196">
        <v>34880</v>
      </c>
      <c r="D196">
        <v>155</v>
      </c>
      <c r="E196" t="s">
        <v>50</v>
      </c>
      <c r="F196">
        <v>32.479999999999997</v>
      </c>
      <c r="G196" t="s">
        <v>496</v>
      </c>
      <c r="H196">
        <f t="shared" si="24"/>
        <v>7750</v>
      </c>
      <c r="I196" s="6">
        <f t="shared" si="25"/>
        <v>129.16666666666666</v>
      </c>
      <c r="J196">
        <f t="shared" si="26"/>
        <v>196</v>
      </c>
      <c r="K196">
        <f t="shared" si="27"/>
        <v>177</v>
      </c>
      <c r="L196" s="10">
        <f t="shared" si="28"/>
        <v>34.53846153846154</v>
      </c>
      <c r="M196">
        <v>29</v>
      </c>
      <c r="N196">
        <f t="shared" si="29"/>
        <v>2</v>
      </c>
      <c r="O196">
        <f>VLOOKUP(E196,Planilha4!A:E,5,FALSE)</f>
        <v>5</v>
      </c>
      <c r="P196" t="str">
        <f t="shared" si="30"/>
        <v>&lt;40 &gt;30</v>
      </c>
      <c r="Q196">
        <f t="shared" si="31"/>
        <v>1995</v>
      </c>
      <c r="R196" t="str">
        <f>VLOOKUP(P196,Planilha7!A:B,2,FALSE)</f>
        <v>02 - &lt;40 &gt;30</v>
      </c>
    </row>
    <row r="197" spans="1:18" hidden="1" x14ac:dyDescent="0.3">
      <c r="A197" t="s">
        <v>417</v>
      </c>
      <c r="B197" s="9">
        <v>33434</v>
      </c>
      <c r="C197" s="9">
        <v>33641</v>
      </c>
      <c r="D197">
        <v>179</v>
      </c>
      <c r="E197" t="s">
        <v>412</v>
      </c>
      <c r="F197">
        <v>38.21</v>
      </c>
      <c r="G197" t="s">
        <v>497</v>
      </c>
      <c r="H197">
        <f t="shared" si="24"/>
        <v>8950</v>
      </c>
      <c r="I197" s="6">
        <f t="shared" si="25"/>
        <v>149.16666666666666</v>
      </c>
      <c r="J197">
        <f t="shared" si="26"/>
        <v>105</v>
      </c>
      <c r="K197">
        <f t="shared" si="27"/>
        <v>135</v>
      </c>
      <c r="L197" s="10">
        <f t="shared" si="28"/>
        <v>34.440000000000005</v>
      </c>
      <c r="M197">
        <v>30</v>
      </c>
      <c r="N197">
        <f t="shared" si="29"/>
        <v>1</v>
      </c>
      <c r="O197">
        <f>VLOOKUP(E197,Planilha4!A:E,5,FALSE)</f>
        <v>14</v>
      </c>
      <c r="P197" t="str">
        <f t="shared" si="30"/>
        <v>&lt;40 &gt;30</v>
      </c>
      <c r="Q197">
        <f t="shared" si="31"/>
        <v>1992</v>
      </c>
      <c r="R197" t="str">
        <f>VLOOKUP(P197,Planilha7!A:B,2,FALSE)</f>
        <v>02 - &lt;40 &gt;30</v>
      </c>
    </row>
    <row r="198" spans="1:18" hidden="1" x14ac:dyDescent="0.3">
      <c r="A198" t="s">
        <v>421</v>
      </c>
      <c r="B198" s="9">
        <v>34218</v>
      </c>
      <c r="C198" s="9">
        <v>34432</v>
      </c>
      <c r="D198">
        <v>185</v>
      </c>
      <c r="E198" t="s">
        <v>412</v>
      </c>
      <c r="F198">
        <v>43.47</v>
      </c>
      <c r="G198" t="s">
        <v>497</v>
      </c>
      <c r="H198">
        <f t="shared" si="24"/>
        <v>9250</v>
      </c>
      <c r="I198" s="6">
        <f t="shared" si="25"/>
        <v>154.16666666666666</v>
      </c>
      <c r="J198">
        <f t="shared" si="26"/>
        <v>79</v>
      </c>
      <c r="K198">
        <f t="shared" si="27"/>
        <v>98</v>
      </c>
      <c r="L198" s="10">
        <f t="shared" si="28"/>
        <v>34.440000000000005</v>
      </c>
      <c r="M198">
        <v>30</v>
      </c>
      <c r="N198">
        <f t="shared" si="29"/>
        <v>3</v>
      </c>
      <c r="O198">
        <f>VLOOKUP(E198,Planilha4!A:E,5,FALSE)</f>
        <v>14</v>
      </c>
      <c r="P198" t="str">
        <f t="shared" si="30"/>
        <v>&gt;40</v>
      </c>
      <c r="Q198">
        <f t="shared" si="31"/>
        <v>1994</v>
      </c>
      <c r="R198" t="str">
        <f>VLOOKUP(P198,Planilha7!A:B,2,FALSE)</f>
        <v>01 - &gt;40</v>
      </c>
    </row>
    <row r="199" spans="1:18" hidden="1" x14ac:dyDescent="0.3">
      <c r="A199" t="s">
        <v>424</v>
      </c>
      <c r="B199" s="9">
        <v>34904</v>
      </c>
      <c r="C199" s="9">
        <v>35153</v>
      </c>
      <c r="D199">
        <v>215</v>
      </c>
      <c r="E199" t="s">
        <v>412</v>
      </c>
      <c r="F199">
        <v>40.08</v>
      </c>
      <c r="G199" t="s">
        <v>497</v>
      </c>
      <c r="H199">
        <f t="shared" si="24"/>
        <v>10750</v>
      </c>
      <c r="I199" s="6">
        <f t="shared" si="25"/>
        <v>179.16666666666666</v>
      </c>
      <c r="J199">
        <f t="shared" si="26"/>
        <v>24</v>
      </c>
      <c r="K199">
        <f t="shared" si="27"/>
        <v>115</v>
      </c>
      <c r="L199" s="10">
        <f t="shared" si="28"/>
        <v>34.440000000000005</v>
      </c>
      <c r="M199">
        <v>30</v>
      </c>
      <c r="N199">
        <f t="shared" si="29"/>
        <v>3</v>
      </c>
      <c r="O199">
        <f>VLOOKUP(E199,Planilha4!A:E,5,FALSE)</f>
        <v>14</v>
      </c>
      <c r="P199" t="str">
        <f t="shared" si="30"/>
        <v>&gt;40</v>
      </c>
      <c r="Q199">
        <f t="shared" si="31"/>
        <v>1996</v>
      </c>
      <c r="R199" t="str">
        <f>VLOOKUP(P199,Planilha7!A:B,2,FALSE)</f>
        <v>01 - &gt;40</v>
      </c>
    </row>
    <row r="200" spans="1:18" hidden="1" x14ac:dyDescent="0.3">
      <c r="A200" t="s">
        <v>428</v>
      </c>
      <c r="B200" s="9">
        <v>35807</v>
      </c>
      <c r="C200" s="9">
        <v>36028</v>
      </c>
      <c r="D200">
        <v>191</v>
      </c>
      <c r="E200" t="s">
        <v>412</v>
      </c>
      <c r="F200">
        <v>36.47</v>
      </c>
      <c r="G200" t="s">
        <v>497</v>
      </c>
      <c r="H200">
        <f t="shared" si="24"/>
        <v>9550</v>
      </c>
      <c r="I200" s="6">
        <f t="shared" si="25"/>
        <v>159.16666666666666</v>
      </c>
      <c r="J200">
        <f t="shared" si="26"/>
        <v>73</v>
      </c>
      <c r="K200">
        <f t="shared" si="27"/>
        <v>141</v>
      </c>
      <c r="L200" s="10">
        <f t="shared" si="28"/>
        <v>34.440000000000005</v>
      </c>
      <c r="M200">
        <v>30</v>
      </c>
      <c r="N200">
        <f t="shared" si="29"/>
        <v>2</v>
      </c>
      <c r="O200">
        <f>VLOOKUP(E200,Planilha4!A:E,5,FALSE)</f>
        <v>14</v>
      </c>
      <c r="P200" t="str">
        <f t="shared" si="30"/>
        <v>&lt;40 &gt;30</v>
      </c>
      <c r="Q200">
        <f t="shared" si="31"/>
        <v>1998</v>
      </c>
      <c r="R200" t="str">
        <f>VLOOKUP(P200,Planilha7!A:B,2,FALSE)</f>
        <v>02 - &lt;40 &gt;30</v>
      </c>
    </row>
    <row r="201" spans="1:18" hidden="1" x14ac:dyDescent="0.3">
      <c r="A201" t="s">
        <v>433</v>
      </c>
      <c r="B201" s="9">
        <v>36913</v>
      </c>
      <c r="C201" s="9">
        <v>37127</v>
      </c>
      <c r="D201">
        <v>185</v>
      </c>
      <c r="E201" t="s">
        <v>412</v>
      </c>
      <c r="F201">
        <v>33.590000000000003</v>
      </c>
      <c r="G201" t="s">
        <v>497</v>
      </c>
      <c r="H201">
        <f t="shared" si="24"/>
        <v>9250</v>
      </c>
      <c r="I201" s="6">
        <f t="shared" si="25"/>
        <v>154.16666666666666</v>
      </c>
      <c r="J201">
        <f t="shared" si="26"/>
        <v>79</v>
      </c>
      <c r="K201">
        <f t="shared" si="27"/>
        <v>167</v>
      </c>
      <c r="L201" s="10">
        <f t="shared" si="28"/>
        <v>34.440000000000005</v>
      </c>
      <c r="M201">
        <v>30</v>
      </c>
      <c r="N201">
        <f t="shared" si="29"/>
        <v>5</v>
      </c>
      <c r="O201">
        <f>VLOOKUP(E201,Planilha4!A:E,5,FALSE)</f>
        <v>14</v>
      </c>
      <c r="P201" t="str">
        <f t="shared" si="30"/>
        <v>&lt;40 &gt;30</v>
      </c>
      <c r="Q201">
        <f t="shared" si="31"/>
        <v>2001</v>
      </c>
      <c r="R201" t="str">
        <f>VLOOKUP(P201,Planilha7!A:B,2,FALSE)</f>
        <v>02 - &lt;40 &gt;30</v>
      </c>
    </row>
    <row r="202" spans="1:18" hidden="1" x14ac:dyDescent="0.3">
      <c r="A202" t="s">
        <v>436</v>
      </c>
      <c r="B202" s="9">
        <v>37494</v>
      </c>
      <c r="C202" s="9">
        <v>37743</v>
      </c>
      <c r="D202">
        <v>215</v>
      </c>
      <c r="E202" t="s">
        <v>412</v>
      </c>
      <c r="F202">
        <v>28.25</v>
      </c>
      <c r="G202" t="s">
        <v>497</v>
      </c>
      <c r="H202">
        <f t="shared" si="24"/>
        <v>10750</v>
      </c>
      <c r="I202" s="6">
        <f t="shared" si="25"/>
        <v>179.16666666666666</v>
      </c>
      <c r="J202">
        <f t="shared" si="26"/>
        <v>24</v>
      </c>
      <c r="K202">
        <f t="shared" si="27"/>
        <v>213</v>
      </c>
      <c r="L202" s="10">
        <f t="shared" si="28"/>
        <v>34.440000000000005</v>
      </c>
      <c r="M202">
        <v>30</v>
      </c>
      <c r="N202">
        <f t="shared" si="29"/>
        <v>4</v>
      </c>
      <c r="O202">
        <f>VLOOKUP(E202,Planilha4!A:E,5,FALSE)</f>
        <v>14</v>
      </c>
      <c r="P202" t="str">
        <f t="shared" si="30"/>
        <v>&lt;30 &gt;20</v>
      </c>
      <c r="Q202">
        <f t="shared" si="31"/>
        <v>2003</v>
      </c>
      <c r="R202" t="str">
        <f>VLOOKUP(P202,Planilha7!A:B,2,FALSE)</f>
        <v>03 - &lt;30 &gt;20</v>
      </c>
    </row>
    <row r="203" spans="1:18" hidden="1" x14ac:dyDescent="0.3">
      <c r="A203" t="s">
        <v>439</v>
      </c>
      <c r="B203" s="9">
        <v>38229</v>
      </c>
      <c r="C203" s="9">
        <v>38457</v>
      </c>
      <c r="D203">
        <v>196</v>
      </c>
      <c r="E203" t="s">
        <v>412</v>
      </c>
      <c r="F203">
        <v>31.1</v>
      </c>
      <c r="G203" t="s">
        <v>497</v>
      </c>
      <c r="H203">
        <f t="shared" si="24"/>
        <v>9800</v>
      </c>
      <c r="I203" s="6">
        <f t="shared" si="25"/>
        <v>163.33333333333334</v>
      </c>
      <c r="J203">
        <f t="shared" si="26"/>
        <v>71</v>
      </c>
      <c r="K203">
        <f t="shared" si="27"/>
        <v>189</v>
      </c>
      <c r="L203" s="10">
        <f t="shared" si="28"/>
        <v>34.440000000000005</v>
      </c>
      <c r="M203">
        <v>30</v>
      </c>
      <c r="N203">
        <f t="shared" si="29"/>
        <v>3</v>
      </c>
      <c r="O203">
        <f>VLOOKUP(E203,Planilha4!A:E,5,FALSE)</f>
        <v>14</v>
      </c>
      <c r="P203" t="str">
        <f t="shared" si="30"/>
        <v>&lt;40 &gt;30</v>
      </c>
      <c r="Q203">
        <f t="shared" si="31"/>
        <v>2005</v>
      </c>
      <c r="R203" t="str">
        <f>VLOOKUP(P203,Planilha7!A:B,2,FALSE)</f>
        <v>02 - &lt;40 &gt;30</v>
      </c>
    </row>
    <row r="204" spans="1:18" hidden="1" x14ac:dyDescent="0.3">
      <c r="A204" t="s">
        <v>448</v>
      </c>
      <c r="B204" s="9">
        <v>39706</v>
      </c>
      <c r="C204" s="9">
        <v>39914</v>
      </c>
      <c r="D204">
        <v>179</v>
      </c>
      <c r="E204" t="s">
        <v>412</v>
      </c>
      <c r="F204">
        <v>24.35</v>
      </c>
      <c r="G204" t="s">
        <v>497</v>
      </c>
      <c r="H204">
        <f t="shared" si="24"/>
        <v>8950</v>
      </c>
      <c r="I204" s="6">
        <f t="shared" si="25"/>
        <v>149.16666666666666</v>
      </c>
      <c r="J204">
        <f t="shared" si="26"/>
        <v>105</v>
      </c>
      <c r="K204">
        <f t="shared" si="27"/>
        <v>247</v>
      </c>
      <c r="L204" s="10">
        <f t="shared" si="28"/>
        <v>34.440000000000005</v>
      </c>
      <c r="M204">
        <v>30</v>
      </c>
      <c r="N204">
        <f t="shared" si="29"/>
        <v>2</v>
      </c>
      <c r="O204">
        <f>VLOOKUP(E204,Planilha4!A:E,5,FALSE)</f>
        <v>14</v>
      </c>
      <c r="P204" t="str">
        <f t="shared" si="30"/>
        <v>&lt;30 &gt;20</v>
      </c>
      <c r="Q204">
        <f t="shared" si="31"/>
        <v>2009</v>
      </c>
      <c r="R204" t="str">
        <f>VLOOKUP(P204,Planilha7!A:B,2,FALSE)</f>
        <v>03 - &lt;30 &gt;20</v>
      </c>
    </row>
    <row r="205" spans="1:18" hidden="1" x14ac:dyDescent="0.3">
      <c r="A205" t="s">
        <v>144</v>
      </c>
      <c r="B205">
        <v>29724</v>
      </c>
      <c r="C205">
        <v>29904</v>
      </c>
      <c r="D205">
        <v>155</v>
      </c>
      <c r="E205" t="s">
        <v>23</v>
      </c>
      <c r="F205">
        <v>33.57</v>
      </c>
      <c r="G205" t="s">
        <v>496</v>
      </c>
      <c r="H205">
        <f t="shared" si="24"/>
        <v>7750</v>
      </c>
      <c r="I205" s="6">
        <f t="shared" si="25"/>
        <v>129.16666666666666</v>
      </c>
      <c r="J205">
        <f t="shared" si="26"/>
        <v>196</v>
      </c>
      <c r="K205">
        <f t="shared" si="27"/>
        <v>168</v>
      </c>
      <c r="L205" s="10">
        <f t="shared" si="28"/>
        <v>33.4</v>
      </c>
      <c r="M205">
        <v>31</v>
      </c>
      <c r="N205">
        <f t="shared" si="29"/>
        <v>3</v>
      </c>
      <c r="O205">
        <f>VLOOKUP(E205,Planilha4!A:E,5,FALSE)</f>
        <v>30</v>
      </c>
      <c r="P205" t="str">
        <f t="shared" si="30"/>
        <v>&lt;40 &gt;30</v>
      </c>
      <c r="Q205">
        <f t="shared" si="31"/>
        <v>1981</v>
      </c>
      <c r="R205" t="str">
        <f>VLOOKUP(P205,Planilha7!A:B,2,FALSE)</f>
        <v>02 - &lt;40 &gt;30</v>
      </c>
    </row>
    <row r="206" spans="1:18" hidden="1" x14ac:dyDescent="0.3">
      <c r="A206" t="s">
        <v>146</v>
      </c>
      <c r="B206">
        <v>30011</v>
      </c>
      <c r="C206">
        <v>30184</v>
      </c>
      <c r="D206">
        <v>148</v>
      </c>
      <c r="E206" t="s">
        <v>23</v>
      </c>
      <c r="F206">
        <v>33.229999999999997</v>
      </c>
      <c r="G206" t="s">
        <v>496</v>
      </c>
      <c r="H206">
        <f t="shared" si="24"/>
        <v>7400</v>
      </c>
      <c r="I206" s="6">
        <f t="shared" si="25"/>
        <v>123.33333333333333</v>
      </c>
      <c r="J206">
        <f t="shared" si="26"/>
        <v>220</v>
      </c>
      <c r="K206">
        <f t="shared" si="27"/>
        <v>171</v>
      </c>
      <c r="L206" s="10">
        <f t="shared" si="28"/>
        <v>33.4</v>
      </c>
      <c r="M206">
        <v>31</v>
      </c>
      <c r="N206">
        <f t="shared" si="29"/>
        <v>3</v>
      </c>
      <c r="O206">
        <f>VLOOKUP(E206,Planilha4!A:E,5,FALSE)</f>
        <v>30</v>
      </c>
      <c r="P206" t="str">
        <f t="shared" si="30"/>
        <v>&lt;40 &gt;30</v>
      </c>
      <c r="Q206">
        <f t="shared" si="31"/>
        <v>1982</v>
      </c>
      <c r="R206" t="str">
        <f>VLOOKUP(P206,Planilha7!A:B,2,FALSE)</f>
        <v>02 - &lt;40 &gt;30</v>
      </c>
    </row>
    <row r="207" spans="1:18" hidden="1" x14ac:dyDescent="0.3">
      <c r="A207" t="s">
        <v>440</v>
      </c>
      <c r="B207" s="9">
        <v>38460</v>
      </c>
      <c r="C207" s="9">
        <v>38625</v>
      </c>
      <c r="D207">
        <v>143</v>
      </c>
      <c r="E207" t="s">
        <v>441</v>
      </c>
      <c r="F207">
        <v>33.15</v>
      </c>
      <c r="G207" t="s">
        <v>497</v>
      </c>
      <c r="H207">
        <f t="shared" si="24"/>
        <v>7150</v>
      </c>
      <c r="I207" s="6">
        <f t="shared" si="25"/>
        <v>119.16666666666667</v>
      </c>
      <c r="J207">
        <f t="shared" si="26"/>
        <v>225</v>
      </c>
      <c r="K207">
        <f t="shared" si="27"/>
        <v>172</v>
      </c>
      <c r="L207" s="10">
        <f t="shared" si="28"/>
        <v>33.15</v>
      </c>
      <c r="M207">
        <v>32</v>
      </c>
      <c r="N207">
        <f t="shared" si="29"/>
        <v>4</v>
      </c>
      <c r="O207">
        <f>VLOOKUP(E207,Planilha4!A:E,5,FALSE)</f>
        <v>45</v>
      </c>
      <c r="P207" t="str">
        <f t="shared" si="30"/>
        <v>&lt;40 &gt;30</v>
      </c>
      <c r="Q207">
        <f t="shared" si="31"/>
        <v>2005</v>
      </c>
      <c r="R207" t="str">
        <f>VLOOKUP(P207,Planilha7!A:B,2,FALSE)</f>
        <v>02 - &lt;40 &gt;30</v>
      </c>
    </row>
    <row r="208" spans="1:18" hidden="1" x14ac:dyDescent="0.3">
      <c r="A208" t="s">
        <v>430</v>
      </c>
      <c r="B208" s="9">
        <v>36241</v>
      </c>
      <c r="C208" s="9">
        <v>36469</v>
      </c>
      <c r="D208">
        <v>197</v>
      </c>
      <c r="E208" t="s">
        <v>414</v>
      </c>
      <c r="F208">
        <v>32.83</v>
      </c>
      <c r="G208" t="s">
        <v>497</v>
      </c>
      <c r="H208">
        <f t="shared" si="24"/>
        <v>9850</v>
      </c>
      <c r="I208" s="6">
        <f t="shared" si="25"/>
        <v>164.16666666666666</v>
      </c>
      <c r="J208">
        <f t="shared" si="26"/>
        <v>64</v>
      </c>
      <c r="K208">
        <f t="shared" si="27"/>
        <v>174</v>
      </c>
      <c r="L208" s="10">
        <f t="shared" si="28"/>
        <v>32.864999999999995</v>
      </c>
      <c r="M208">
        <v>33</v>
      </c>
      <c r="N208">
        <f t="shared" si="29"/>
        <v>3</v>
      </c>
      <c r="O208">
        <f>VLOOKUP(E208,Planilha4!A:E,5,FALSE)</f>
        <v>30</v>
      </c>
      <c r="P208" t="str">
        <f t="shared" si="30"/>
        <v>&lt;40 &gt;30</v>
      </c>
      <c r="Q208">
        <f t="shared" si="31"/>
        <v>1999</v>
      </c>
      <c r="R208" t="str">
        <f>VLOOKUP(P208,Planilha7!A:B,2,FALSE)</f>
        <v>02 - &lt;40 &gt;30</v>
      </c>
    </row>
    <row r="209" spans="1:18" hidden="1" x14ac:dyDescent="0.3">
      <c r="A209" t="s">
        <v>435</v>
      </c>
      <c r="B209" s="9">
        <v>37277</v>
      </c>
      <c r="C209" s="9">
        <v>37491</v>
      </c>
      <c r="D209">
        <v>185</v>
      </c>
      <c r="E209" t="s">
        <v>414</v>
      </c>
      <c r="F209">
        <v>32.9</v>
      </c>
      <c r="G209" t="s">
        <v>497</v>
      </c>
      <c r="H209">
        <f t="shared" si="24"/>
        <v>9250</v>
      </c>
      <c r="I209" s="6">
        <f t="shared" si="25"/>
        <v>154.16666666666666</v>
      </c>
      <c r="J209">
        <f t="shared" si="26"/>
        <v>79</v>
      </c>
      <c r="K209">
        <f t="shared" si="27"/>
        <v>173</v>
      </c>
      <c r="L209" s="10">
        <f t="shared" si="28"/>
        <v>32.864999999999995</v>
      </c>
      <c r="M209">
        <v>33</v>
      </c>
      <c r="N209">
        <f t="shared" si="29"/>
        <v>3</v>
      </c>
      <c r="O209">
        <f>VLOOKUP(E209,Planilha4!A:E,5,FALSE)</f>
        <v>30</v>
      </c>
      <c r="P209" t="str">
        <f t="shared" si="30"/>
        <v>&lt;40 &gt;30</v>
      </c>
      <c r="Q209">
        <f t="shared" si="31"/>
        <v>2002</v>
      </c>
      <c r="R209" t="str">
        <f>VLOOKUP(P209,Planilha7!A:B,2,FALSE)</f>
        <v>02 - &lt;40 &gt;30</v>
      </c>
    </row>
    <row r="210" spans="1:18" hidden="1" x14ac:dyDescent="0.3">
      <c r="A210" t="s">
        <v>258</v>
      </c>
      <c r="B210" s="9">
        <v>26016</v>
      </c>
      <c r="C210" s="9">
        <v>26235</v>
      </c>
      <c r="D210">
        <v>158</v>
      </c>
      <c r="E210" t="s">
        <v>259</v>
      </c>
      <c r="F210">
        <v>32.18</v>
      </c>
      <c r="G210" t="s">
        <v>499</v>
      </c>
      <c r="H210">
        <f t="shared" si="24"/>
        <v>7900</v>
      </c>
      <c r="I210" s="6">
        <f t="shared" si="25"/>
        <v>131.66666666666666</v>
      </c>
      <c r="J210">
        <f t="shared" si="26"/>
        <v>192</v>
      </c>
      <c r="K210">
        <f t="shared" si="27"/>
        <v>179</v>
      </c>
      <c r="L210" s="10">
        <f t="shared" si="28"/>
        <v>32.22</v>
      </c>
      <c r="M210">
        <v>34</v>
      </c>
      <c r="N210">
        <f t="shared" si="29"/>
        <v>2</v>
      </c>
      <c r="O210">
        <f>VLOOKUP(E210,Planilha4!A:E,5,FALSE)</f>
        <v>19</v>
      </c>
      <c r="P210" t="str">
        <f t="shared" si="30"/>
        <v>&lt;40 &gt;30</v>
      </c>
      <c r="Q210">
        <f t="shared" si="31"/>
        <v>1971</v>
      </c>
      <c r="R210" t="str">
        <f>VLOOKUP(P210,Planilha7!A:B,2,FALSE)</f>
        <v>02 - &lt;40 &gt;30</v>
      </c>
    </row>
    <row r="211" spans="1:18" hidden="1" x14ac:dyDescent="0.3">
      <c r="A211" t="s">
        <v>261</v>
      </c>
      <c r="B211" s="9">
        <v>26498</v>
      </c>
      <c r="C211" s="9">
        <v>26686</v>
      </c>
      <c r="D211">
        <v>135</v>
      </c>
      <c r="E211" t="s">
        <v>259</v>
      </c>
      <c r="F211">
        <v>28.39</v>
      </c>
      <c r="G211" t="s">
        <v>499</v>
      </c>
      <c r="H211">
        <f t="shared" si="24"/>
        <v>6750</v>
      </c>
      <c r="I211" s="6">
        <f t="shared" si="25"/>
        <v>112.5</v>
      </c>
      <c r="J211">
        <f t="shared" si="26"/>
        <v>250</v>
      </c>
      <c r="K211">
        <f t="shared" si="27"/>
        <v>212</v>
      </c>
      <c r="L211" s="10">
        <f t="shared" si="28"/>
        <v>32.22</v>
      </c>
      <c r="M211">
        <v>34</v>
      </c>
      <c r="N211">
        <f t="shared" si="29"/>
        <v>2</v>
      </c>
      <c r="O211">
        <f>VLOOKUP(E211,Planilha4!A:E,5,FALSE)</f>
        <v>19</v>
      </c>
      <c r="P211" t="str">
        <f t="shared" si="30"/>
        <v>&lt;30 &gt;20</v>
      </c>
      <c r="Q211">
        <f t="shared" si="31"/>
        <v>1973</v>
      </c>
      <c r="R211" t="str">
        <f>VLOOKUP(P211,Planilha7!A:B,2,FALSE)</f>
        <v>03 - &lt;30 &gt;20</v>
      </c>
    </row>
    <row r="212" spans="1:18" hidden="1" x14ac:dyDescent="0.3">
      <c r="A212" t="s">
        <v>236</v>
      </c>
      <c r="B212" s="9">
        <v>27337</v>
      </c>
      <c r="C212" s="9">
        <v>27495</v>
      </c>
      <c r="D212">
        <v>113</v>
      </c>
      <c r="E212" t="s">
        <v>259</v>
      </c>
      <c r="F212">
        <v>24.47</v>
      </c>
      <c r="G212" t="s">
        <v>499</v>
      </c>
      <c r="H212">
        <f t="shared" si="24"/>
        <v>5650</v>
      </c>
      <c r="I212" s="6">
        <f t="shared" si="25"/>
        <v>94.166666666666671</v>
      </c>
      <c r="J212">
        <f t="shared" si="26"/>
        <v>270</v>
      </c>
      <c r="K212">
        <f t="shared" si="27"/>
        <v>246</v>
      </c>
      <c r="L212" s="10">
        <f t="shared" si="28"/>
        <v>32.22</v>
      </c>
      <c r="M212">
        <v>34</v>
      </c>
      <c r="N212">
        <f t="shared" si="29"/>
        <v>2</v>
      </c>
      <c r="O212">
        <f>VLOOKUP(E212,Planilha4!A:E,5,FALSE)</f>
        <v>19</v>
      </c>
      <c r="P212" t="str">
        <f t="shared" si="30"/>
        <v>&lt;30 &gt;20</v>
      </c>
      <c r="Q212">
        <f t="shared" si="31"/>
        <v>1975</v>
      </c>
      <c r="R212" t="str">
        <f>VLOOKUP(P212,Planilha7!A:B,2,FALSE)</f>
        <v>03 - &lt;30 &gt;20</v>
      </c>
    </row>
    <row r="213" spans="1:18" hidden="1" x14ac:dyDescent="0.3">
      <c r="A213" t="s">
        <v>268</v>
      </c>
      <c r="B213" s="9">
        <v>28506</v>
      </c>
      <c r="C213" s="9">
        <v>28699</v>
      </c>
      <c r="D213">
        <v>135</v>
      </c>
      <c r="E213" t="s">
        <v>259</v>
      </c>
      <c r="F213">
        <v>28.22</v>
      </c>
      <c r="G213" t="s">
        <v>499</v>
      </c>
      <c r="H213">
        <f t="shared" si="24"/>
        <v>6750</v>
      </c>
      <c r="I213" s="6">
        <f t="shared" si="25"/>
        <v>112.5</v>
      </c>
      <c r="J213">
        <f t="shared" si="26"/>
        <v>250</v>
      </c>
      <c r="K213">
        <f t="shared" si="27"/>
        <v>214</v>
      </c>
      <c r="L213" s="10">
        <f t="shared" si="28"/>
        <v>32.22</v>
      </c>
      <c r="M213">
        <v>34</v>
      </c>
      <c r="N213">
        <f t="shared" si="29"/>
        <v>4</v>
      </c>
      <c r="O213">
        <f>VLOOKUP(E213,Planilha4!A:E,5,FALSE)</f>
        <v>19</v>
      </c>
      <c r="P213" t="str">
        <f t="shared" si="30"/>
        <v>&lt;30 &gt;20</v>
      </c>
      <c r="Q213">
        <f t="shared" si="31"/>
        <v>1978</v>
      </c>
      <c r="R213" t="str">
        <f>VLOOKUP(P213,Planilha7!A:B,2,FALSE)</f>
        <v>03 - &lt;30 &gt;20</v>
      </c>
    </row>
    <row r="214" spans="1:18" hidden="1" x14ac:dyDescent="0.3">
      <c r="A214" t="s">
        <v>389</v>
      </c>
      <c r="B214" s="9">
        <v>28933</v>
      </c>
      <c r="C214" s="9">
        <v>29071</v>
      </c>
      <c r="D214">
        <v>120</v>
      </c>
      <c r="E214" t="s">
        <v>259</v>
      </c>
      <c r="F214">
        <v>47.84</v>
      </c>
      <c r="G214" t="s">
        <v>497</v>
      </c>
      <c r="H214">
        <f t="shared" si="24"/>
        <v>6000</v>
      </c>
      <c r="I214" s="6">
        <f t="shared" si="25"/>
        <v>100</v>
      </c>
      <c r="J214">
        <f t="shared" si="26"/>
        <v>264</v>
      </c>
      <c r="K214">
        <f t="shared" si="27"/>
        <v>62</v>
      </c>
      <c r="L214" s="10">
        <f t="shared" si="28"/>
        <v>32.22</v>
      </c>
      <c r="M214">
        <v>34</v>
      </c>
      <c r="N214">
        <f t="shared" si="29"/>
        <v>2</v>
      </c>
      <c r="O214">
        <f>VLOOKUP(E214,Planilha4!A:E,5,FALSE)</f>
        <v>19</v>
      </c>
      <c r="P214" t="str">
        <f t="shared" si="30"/>
        <v>&gt;40</v>
      </c>
      <c r="Q214">
        <f t="shared" si="31"/>
        <v>1979</v>
      </c>
      <c r="R214" t="str">
        <f>VLOOKUP(P214,Planilha7!A:B,2,FALSE)</f>
        <v>01 - &gt;40</v>
      </c>
    </row>
    <row r="215" spans="1:18" hidden="1" x14ac:dyDescent="0.3">
      <c r="A215" t="s">
        <v>415</v>
      </c>
      <c r="B215" s="9">
        <v>33210</v>
      </c>
      <c r="C215" s="9">
        <v>33431</v>
      </c>
      <c r="D215">
        <v>191</v>
      </c>
      <c r="E215" t="s">
        <v>63</v>
      </c>
      <c r="F215">
        <v>45.49</v>
      </c>
      <c r="G215" t="s">
        <v>497</v>
      </c>
      <c r="H215">
        <f t="shared" si="24"/>
        <v>9550</v>
      </c>
      <c r="I215" s="6">
        <f t="shared" si="25"/>
        <v>159.16666666666666</v>
      </c>
      <c r="J215">
        <f t="shared" si="26"/>
        <v>73</v>
      </c>
      <c r="K215">
        <f t="shared" si="27"/>
        <v>81</v>
      </c>
      <c r="L215" s="10">
        <f t="shared" si="28"/>
        <v>32.0075</v>
      </c>
      <c r="M215">
        <v>35</v>
      </c>
      <c r="N215">
        <f t="shared" si="29"/>
        <v>4</v>
      </c>
      <c r="O215">
        <f>VLOOKUP(E215,Planilha4!A:E,5,FALSE)</f>
        <v>21</v>
      </c>
      <c r="P215" t="str">
        <f t="shared" si="30"/>
        <v>&gt;40</v>
      </c>
      <c r="Q215">
        <f t="shared" si="31"/>
        <v>1991</v>
      </c>
      <c r="R215" t="str">
        <f>VLOOKUP(P215,Planilha7!A:B,2,FALSE)</f>
        <v>01 - &gt;40</v>
      </c>
    </row>
    <row r="216" spans="1:18" hidden="1" x14ac:dyDescent="0.3">
      <c r="A216" t="s">
        <v>62</v>
      </c>
      <c r="B216">
        <v>36556</v>
      </c>
      <c r="C216">
        <v>36700</v>
      </c>
      <c r="D216">
        <v>125</v>
      </c>
      <c r="E216" t="s">
        <v>63</v>
      </c>
      <c r="F216">
        <v>27.51</v>
      </c>
      <c r="G216" t="s">
        <v>496</v>
      </c>
      <c r="H216">
        <f t="shared" si="24"/>
        <v>6250</v>
      </c>
      <c r="I216" s="6">
        <f t="shared" si="25"/>
        <v>104.16666666666667</v>
      </c>
      <c r="J216">
        <f t="shared" si="26"/>
        <v>259</v>
      </c>
      <c r="K216">
        <f t="shared" si="27"/>
        <v>222</v>
      </c>
      <c r="L216" s="10">
        <f t="shared" si="28"/>
        <v>32.0075</v>
      </c>
      <c r="M216">
        <v>35</v>
      </c>
      <c r="N216">
        <f t="shared" si="29"/>
        <v>1</v>
      </c>
      <c r="O216">
        <f>VLOOKUP(E216,Planilha4!A:E,5,FALSE)</f>
        <v>21</v>
      </c>
      <c r="P216" t="str">
        <f t="shared" si="30"/>
        <v>&lt;30 &gt;20</v>
      </c>
      <c r="Q216">
        <f t="shared" si="31"/>
        <v>2000</v>
      </c>
      <c r="R216" t="str">
        <f>VLOOKUP(P216,Planilha7!A:B,2,FALSE)</f>
        <v>03 - &lt;30 &gt;20</v>
      </c>
    </row>
    <row r="217" spans="1:18" hidden="1" x14ac:dyDescent="0.3">
      <c r="A217" t="s">
        <v>67</v>
      </c>
      <c r="B217">
        <v>36962</v>
      </c>
      <c r="C217">
        <v>37057</v>
      </c>
      <c r="D217">
        <v>83</v>
      </c>
      <c r="E217" t="s">
        <v>63</v>
      </c>
      <c r="F217">
        <v>30.94</v>
      </c>
      <c r="G217" t="s">
        <v>496</v>
      </c>
      <c r="H217">
        <f t="shared" si="24"/>
        <v>4150</v>
      </c>
      <c r="I217" s="6">
        <f t="shared" si="25"/>
        <v>69.166666666666671</v>
      </c>
      <c r="J217">
        <f t="shared" si="26"/>
        <v>288</v>
      </c>
      <c r="K217">
        <f t="shared" si="27"/>
        <v>191</v>
      </c>
      <c r="L217" s="10">
        <f t="shared" si="28"/>
        <v>32.0075</v>
      </c>
      <c r="M217">
        <v>35</v>
      </c>
      <c r="N217">
        <f t="shared" si="29"/>
        <v>1</v>
      </c>
      <c r="O217">
        <f>VLOOKUP(E217,Planilha4!A:E,5,FALSE)</f>
        <v>21</v>
      </c>
      <c r="P217" t="str">
        <f t="shared" si="30"/>
        <v>&lt;40 &gt;30</v>
      </c>
      <c r="Q217">
        <f t="shared" si="31"/>
        <v>2001</v>
      </c>
      <c r="R217" t="str">
        <f>VLOOKUP(P217,Planilha7!A:B,2,FALSE)</f>
        <v>02 - &lt;40 &gt;30</v>
      </c>
    </row>
    <row r="218" spans="1:18" hidden="1" x14ac:dyDescent="0.3">
      <c r="A218" t="s">
        <v>72</v>
      </c>
      <c r="B218">
        <v>37529</v>
      </c>
      <c r="C218">
        <v>37701</v>
      </c>
      <c r="D218">
        <v>149</v>
      </c>
      <c r="E218" t="s">
        <v>63</v>
      </c>
      <c r="F218">
        <v>24.09</v>
      </c>
      <c r="G218" t="s">
        <v>496</v>
      </c>
      <c r="H218">
        <f t="shared" si="24"/>
        <v>7450</v>
      </c>
      <c r="I218" s="6">
        <f t="shared" si="25"/>
        <v>124.16666666666667</v>
      </c>
      <c r="J218">
        <f t="shared" si="26"/>
        <v>218</v>
      </c>
      <c r="K218">
        <f t="shared" si="27"/>
        <v>249</v>
      </c>
      <c r="L218" s="10">
        <f t="shared" si="28"/>
        <v>32.0075</v>
      </c>
      <c r="M218">
        <v>35</v>
      </c>
      <c r="N218">
        <f t="shared" si="29"/>
        <v>3</v>
      </c>
      <c r="O218">
        <f>VLOOKUP(E218,Planilha4!A:E,5,FALSE)</f>
        <v>21</v>
      </c>
      <c r="P218" t="str">
        <f t="shared" si="30"/>
        <v>&lt;30 &gt;20</v>
      </c>
      <c r="Q218">
        <f t="shared" si="31"/>
        <v>2003</v>
      </c>
      <c r="R218" t="str">
        <f>VLOOKUP(P218,Planilha7!A:B,2,FALSE)</f>
        <v>03 - &lt;30 &gt;20</v>
      </c>
    </row>
    <row r="219" spans="1:18" hidden="1" x14ac:dyDescent="0.3">
      <c r="A219" t="s">
        <v>52</v>
      </c>
      <c r="B219">
        <v>35128</v>
      </c>
      <c r="C219">
        <v>35314</v>
      </c>
      <c r="D219">
        <v>159</v>
      </c>
      <c r="E219" t="s">
        <v>172</v>
      </c>
      <c r="F219">
        <v>31.39</v>
      </c>
      <c r="G219" t="s">
        <v>496</v>
      </c>
      <c r="H219">
        <f t="shared" si="24"/>
        <v>7950</v>
      </c>
      <c r="I219" s="6">
        <f t="shared" si="25"/>
        <v>132.5</v>
      </c>
      <c r="J219">
        <f t="shared" si="26"/>
        <v>188</v>
      </c>
      <c r="K219">
        <f t="shared" si="27"/>
        <v>185</v>
      </c>
      <c r="L219" s="10">
        <f t="shared" si="28"/>
        <v>31.39</v>
      </c>
      <c r="M219">
        <v>36</v>
      </c>
      <c r="N219">
        <f t="shared" si="29"/>
        <v>3</v>
      </c>
      <c r="O219">
        <f>VLOOKUP(E219,Planilha4!A:E,5,FALSE)</f>
        <v>45</v>
      </c>
      <c r="P219" t="str">
        <f t="shared" si="30"/>
        <v>&lt;40 &gt;30</v>
      </c>
      <c r="Q219">
        <f t="shared" si="31"/>
        <v>1996</v>
      </c>
      <c r="R219" t="str">
        <f>VLOOKUP(P219,Planilha7!A:B,2,FALSE)</f>
        <v>02 - &lt;40 &gt;30</v>
      </c>
    </row>
    <row r="220" spans="1:18" hidden="1" x14ac:dyDescent="0.3">
      <c r="A220" t="s">
        <v>155</v>
      </c>
      <c r="B220">
        <v>33392</v>
      </c>
      <c r="C220">
        <v>33515</v>
      </c>
      <c r="D220">
        <v>107</v>
      </c>
      <c r="E220" t="s">
        <v>45</v>
      </c>
      <c r="F220">
        <v>31.38</v>
      </c>
      <c r="G220" t="s">
        <v>496</v>
      </c>
      <c r="H220">
        <f t="shared" si="24"/>
        <v>5350</v>
      </c>
      <c r="I220" s="6">
        <f t="shared" si="25"/>
        <v>89.166666666666671</v>
      </c>
      <c r="J220">
        <f t="shared" si="26"/>
        <v>273</v>
      </c>
      <c r="K220">
        <f t="shared" si="27"/>
        <v>186</v>
      </c>
      <c r="L220" s="10">
        <f t="shared" si="28"/>
        <v>31.38</v>
      </c>
      <c r="M220">
        <v>37</v>
      </c>
      <c r="N220">
        <f t="shared" si="29"/>
        <v>1</v>
      </c>
      <c r="O220">
        <f>VLOOKUP(E220,Planilha4!A:E,5,FALSE)</f>
        <v>45</v>
      </c>
      <c r="P220" t="str">
        <f t="shared" si="30"/>
        <v>&lt;40 &gt;30</v>
      </c>
      <c r="Q220">
        <f t="shared" si="31"/>
        <v>1991</v>
      </c>
      <c r="R220" t="str">
        <f>VLOOKUP(P220,Planilha7!A:B,2,FALSE)</f>
        <v>02 - &lt;40 &gt;30</v>
      </c>
    </row>
    <row r="221" spans="1:18" hidden="1" x14ac:dyDescent="0.3">
      <c r="A221" t="s">
        <v>7</v>
      </c>
      <c r="B221">
        <v>26427</v>
      </c>
      <c r="C221">
        <v>26620</v>
      </c>
      <c r="D221">
        <v>141</v>
      </c>
      <c r="E221" t="s">
        <v>8</v>
      </c>
      <c r="F221">
        <v>30.56</v>
      </c>
      <c r="G221" t="s">
        <v>496</v>
      </c>
      <c r="H221">
        <f t="shared" si="24"/>
        <v>7050</v>
      </c>
      <c r="I221" s="6">
        <f t="shared" si="25"/>
        <v>117.5</v>
      </c>
      <c r="J221">
        <f t="shared" si="26"/>
        <v>235</v>
      </c>
      <c r="K221">
        <f t="shared" si="27"/>
        <v>194</v>
      </c>
      <c r="L221" s="10">
        <f t="shared" si="28"/>
        <v>30.56</v>
      </c>
      <c r="M221">
        <v>38</v>
      </c>
      <c r="N221">
        <f t="shared" si="29"/>
        <v>3</v>
      </c>
      <c r="O221">
        <f>VLOOKUP(E221,Planilha4!A:E,5,FALSE)</f>
        <v>45</v>
      </c>
      <c r="P221" t="str">
        <f t="shared" si="30"/>
        <v>&lt;40 &gt;30</v>
      </c>
      <c r="Q221">
        <f t="shared" si="31"/>
        <v>1972</v>
      </c>
      <c r="R221" t="str">
        <f>VLOOKUP(P221,Planilha7!A:B,2,FALSE)</f>
        <v>02 - &lt;40 &gt;30</v>
      </c>
    </row>
    <row r="222" spans="1:18" hidden="1" x14ac:dyDescent="0.3">
      <c r="A222" t="s">
        <v>249</v>
      </c>
      <c r="B222" s="9">
        <v>24110</v>
      </c>
      <c r="C222" s="9">
        <v>24233</v>
      </c>
      <c r="D222">
        <v>90</v>
      </c>
      <c r="E222" t="s">
        <v>37</v>
      </c>
      <c r="F222">
        <v>4.99</v>
      </c>
      <c r="G222" t="s">
        <v>499</v>
      </c>
      <c r="H222">
        <f t="shared" si="24"/>
        <v>4500</v>
      </c>
      <c r="I222" s="6">
        <f t="shared" si="25"/>
        <v>75</v>
      </c>
      <c r="J222">
        <f t="shared" si="26"/>
        <v>280</v>
      </c>
      <c r="K222">
        <f t="shared" si="27"/>
        <v>303</v>
      </c>
      <c r="L222" s="10">
        <f t="shared" si="28"/>
        <v>30.543333333333333</v>
      </c>
      <c r="M222">
        <v>39</v>
      </c>
      <c r="N222">
        <f t="shared" si="29"/>
        <v>4</v>
      </c>
      <c r="O222">
        <f>VLOOKUP(E222,Planilha4!A:E,5,FALSE)</f>
        <v>25</v>
      </c>
      <c r="P222" t="str">
        <f t="shared" si="30"/>
        <v>&lt;20</v>
      </c>
      <c r="Q222">
        <f t="shared" si="31"/>
        <v>1966</v>
      </c>
      <c r="R222" t="str">
        <f>VLOOKUP(P222,Planilha7!A:B,2,FALSE)</f>
        <v>04 - &lt;20</v>
      </c>
    </row>
    <row r="223" spans="1:18" hidden="1" x14ac:dyDescent="0.3">
      <c r="A223" t="s">
        <v>403</v>
      </c>
      <c r="B223" s="9">
        <v>31082</v>
      </c>
      <c r="C223" s="9">
        <v>31261</v>
      </c>
      <c r="D223">
        <v>154</v>
      </c>
      <c r="E223" t="s">
        <v>37</v>
      </c>
      <c r="F223">
        <v>51.28</v>
      </c>
      <c r="G223" t="s">
        <v>497</v>
      </c>
      <c r="H223">
        <f t="shared" si="24"/>
        <v>7700</v>
      </c>
      <c r="I223" s="6">
        <f t="shared" si="25"/>
        <v>128.33333333333334</v>
      </c>
      <c r="J223">
        <f t="shared" si="26"/>
        <v>210</v>
      </c>
      <c r="K223">
        <f t="shared" si="27"/>
        <v>40</v>
      </c>
      <c r="L223" s="10">
        <f t="shared" si="28"/>
        <v>30.543333333333333</v>
      </c>
      <c r="M223">
        <v>39</v>
      </c>
      <c r="N223">
        <f t="shared" si="29"/>
        <v>4</v>
      </c>
      <c r="O223">
        <f>VLOOKUP(E223,Planilha4!A:E,5,FALSE)</f>
        <v>25</v>
      </c>
      <c r="P223" t="str">
        <f t="shared" si="30"/>
        <v>&gt;40</v>
      </c>
      <c r="Q223">
        <f t="shared" si="31"/>
        <v>1985</v>
      </c>
      <c r="R223" t="str">
        <f>VLOOKUP(P223,Planilha7!A:B,2,FALSE)</f>
        <v>01 - &gt;40</v>
      </c>
    </row>
    <row r="224" spans="1:18" hidden="1" x14ac:dyDescent="0.3">
      <c r="A224" t="s">
        <v>152</v>
      </c>
      <c r="B224">
        <v>32027</v>
      </c>
      <c r="C224">
        <v>32228</v>
      </c>
      <c r="D224">
        <v>172</v>
      </c>
      <c r="E224" t="s">
        <v>37</v>
      </c>
      <c r="F224">
        <v>35.36</v>
      </c>
      <c r="G224" t="s">
        <v>496</v>
      </c>
      <c r="H224">
        <f t="shared" si="24"/>
        <v>8600</v>
      </c>
      <c r="I224" s="6">
        <f t="shared" si="25"/>
        <v>143.33333333333334</v>
      </c>
      <c r="J224">
        <f t="shared" si="26"/>
        <v>146</v>
      </c>
      <c r="K224">
        <f t="shared" si="27"/>
        <v>156</v>
      </c>
      <c r="L224" s="10">
        <f t="shared" si="28"/>
        <v>30.543333333333333</v>
      </c>
      <c r="M224">
        <v>39</v>
      </c>
      <c r="N224">
        <f t="shared" si="29"/>
        <v>1</v>
      </c>
      <c r="O224">
        <f>VLOOKUP(E224,Planilha4!A:E,5,FALSE)</f>
        <v>25</v>
      </c>
      <c r="P224" t="str">
        <f t="shared" si="30"/>
        <v>&lt;40 &gt;30</v>
      </c>
      <c r="Q224">
        <f t="shared" si="31"/>
        <v>1988</v>
      </c>
      <c r="R224" t="str">
        <f>VLOOKUP(P224,Planilha7!A:B,2,FALSE)</f>
        <v>02 - &lt;40 &gt;30</v>
      </c>
    </row>
    <row r="225" spans="1:18" hidden="1" x14ac:dyDescent="0.3">
      <c r="A225" t="s">
        <v>70</v>
      </c>
      <c r="B225">
        <v>37312</v>
      </c>
      <c r="C225">
        <v>37526</v>
      </c>
      <c r="D225">
        <v>185</v>
      </c>
      <c r="E225" t="s">
        <v>71</v>
      </c>
      <c r="F225">
        <v>30.2</v>
      </c>
      <c r="G225" t="s">
        <v>496</v>
      </c>
      <c r="H225">
        <f t="shared" si="24"/>
        <v>9250</v>
      </c>
      <c r="I225" s="6">
        <f t="shared" si="25"/>
        <v>154.16666666666666</v>
      </c>
      <c r="J225">
        <f t="shared" si="26"/>
        <v>79</v>
      </c>
      <c r="K225">
        <f t="shared" si="27"/>
        <v>196</v>
      </c>
      <c r="L225" s="10">
        <f t="shared" si="28"/>
        <v>30.2</v>
      </c>
      <c r="M225">
        <v>40</v>
      </c>
      <c r="N225">
        <f t="shared" si="29"/>
        <v>3</v>
      </c>
      <c r="O225">
        <f>VLOOKUP(E225,Planilha4!A:E,5,FALSE)</f>
        <v>45</v>
      </c>
      <c r="P225" t="str">
        <f t="shared" si="30"/>
        <v>&lt;40 &gt;30</v>
      </c>
      <c r="Q225">
        <f t="shared" si="31"/>
        <v>2002</v>
      </c>
      <c r="R225" t="str">
        <f>VLOOKUP(P225,Planilha7!A:B,2,FALSE)</f>
        <v>02 - &lt;40 &gt;30</v>
      </c>
    </row>
    <row r="226" spans="1:18" hidden="1" x14ac:dyDescent="0.3">
      <c r="A226" t="s">
        <v>234</v>
      </c>
      <c r="B226" s="9">
        <v>41078</v>
      </c>
      <c r="C226" s="9">
        <v>41208</v>
      </c>
      <c r="D226">
        <v>77</v>
      </c>
      <c r="E226" t="s">
        <v>64</v>
      </c>
      <c r="F226">
        <v>18.91</v>
      </c>
      <c r="G226" t="s">
        <v>498</v>
      </c>
      <c r="H226">
        <f t="shared" si="24"/>
        <v>3850</v>
      </c>
      <c r="I226" s="6">
        <f t="shared" si="25"/>
        <v>64.166666666666671</v>
      </c>
      <c r="J226">
        <f t="shared" si="26"/>
        <v>293</v>
      </c>
      <c r="K226">
        <f t="shared" si="27"/>
        <v>276</v>
      </c>
      <c r="L226" s="10">
        <f t="shared" si="28"/>
        <v>30.081666666666663</v>
      </c>
      <c r="M226">
        <v>41</v>
      </c>
      <c r="N226">
        <f t="shared" si="29"/>
        <v>1</v>
      </c>
      <c r="O226">
        <f>VLOOKUP(E226,Planilha4!A:E,5,FALSE)</f>
        <v>7</v>
      </c>
      <c r="P226" t="str">
        <f t="shared" si="30"/>
        <v>&lt;20</v>
      </c>
      <c r="Q226">
        <f t="shared" si="31"/>
        <v>2012</v>
      </c>
      <c r="R226" t="str">
        <f>VLOOKUP(P226,Planilha7!A:B,2,FALSE)</f>
        <v>04 - &lt;20</v>
      </c>
    </row>
    <row r="227" spans="1:18" hidden="1" x14ac:dyDescent="0.3">
      <c r="A227" t="s">
        <v>238</v>
      </c>
      <c r="B227" s="9">
        <v>42163</v>
      </c>
      <c r="C227" s="9">
        <v>42272</v>
      </c>
      <c r="D227">
        <v>64</v>
      </c>
      <c r="E227" t="s">
        <v>64</v>
      </c>
      <c r="F227">
        <v>19.809999999999999</v>
      </c>
      <c r="G227" t="s">
        <v>498</v>
      </c>
      <c r="H227">
        <f t="shared" si="24"/>
        <v>3200</v>
      </c>
      <c r="I227" s="6">
        <f t="shared" si="25"/>
        <v>53.333333333333336</v>
      </c>
      <c r="J227">
        <f t="shared" si="26"/>
        <v>296</v>
      </c>
      <c r="K227">
        <f t="shared" si="27"/>
        <v>271</v>
      </c>
      <c r="L227" s="10">
        <f t="shared" si="28"/>
        <v>30.081666666666663</v>
      </c>
      <c r="M227">
        <v>41</v>
      </c>
      <c r="N227">
        <f t="shared" si="29"/>
        <v>2</v>
      </c>
      <c r="O227">
        <f>VLOOKUP(E227,Planilha4!A:E,5,FALSE)</f>
        <v>7</v>
      </c>
      <c r="P227" t="str">
        <f t="shared" si="30"/>
        <v>&lt;20</v>
      </c>
      <c r="Q227">
        <f t="shared" si="31"/>
        <v>2015</v>
      </c>
      <c r="R227" t="str">
        <f>VLOOKUP(P227,Planilha7!A:B,2,FALSE)</f>
        <v>04 - &lt;20</v>
      </c>
    </row>
    <row r="228" spans="1:18" x14ac:dyDescent="0.3">
      <c r="A228" t="s">
        <v>355</v>
      </c>
      <c r="B228" s="9">
        <v>41414</v>
      </c>
      <c r="C228" s="9">
        <v>41670</v>
      </c>
      <c r="D228">
        <v>221</v>
      </c>
      <c r="E228" t="s">
        <v>64</v>
      </c>
      <c r="F228">
        <v>35.51</v>
      </c>
      <c r="G228" t="s">
        <v>500</v>
      </c>
      <c r="H228">
        <f t="shared" si="24"/>
        <v>11050</v>
      </c>
      <c r="I228" s="6">
        <f t="shared" si="25"/>
        <v>184.16666666666666</v>
      </c>
      <c r="J228">
        <f t="shared" si="26"/>
        <v>15</v>
      </c>
      <c r="K228">
        <f t="shared" si="27"/>
        <v>154</v>
      </c>
      <c r="L228" s="10">
        <f t="shared" si="28"/>
        <v>30.081666666666663</v>
      </c>
      <c r="M228">
        <v>41</v>
      </c>
      <c r="N228">
        <f t="shared" si="29"/>
        <v>3</v>
      </c>
      <c r="O228">
        <f>VLOOKUP(E228,Planilha4!A:E,5,FALSE)</f>
        <v>7</v>
      </c>
      <c r="P228" t="str">
        <f t="shared" si="30"/>
        <v>&lt;40 &gt;30</v>
      </c>
      <c r="Q228">
        <f t="shared" si="31"/>
        <v>2014</v>
      </c>
      <c r="R228" t="str">
        <f>VLOOKUP(P228,Planilha7!A:B,2,FALSE)</f>
        <v>02 - &lt;40 &gt;30</v>
      </c>
    </row>
    <row r="229" spans="1:18" x14ac:dyDescent="0.3">
      <c r="A229" t="s">
        <v>363</v>
      </c>
      <c r="B229" s="9">
        <v>43031</v>
      </c>
      <c r="C229" s="9">
        <v>43231</v>
      </c>
      <c r="D229">
        <v>172</v>
      </c>
      <c r="E229" t="s">
        <v>64</v>
      </c>
      <c r="F229">
        <v>38.229999999999997</v>
      </c>
      <c r="G229" t="s">
        <v>500</v>
      </c>
      <c r="H229">
        <f t="shared" si="24"/>
        <v>8600</v>
      </c>
      <c r="I229" s="6">
        <f t="shared" si="25"/>
        <v>143.33333333333334</v>
      </c>
      <c r="J229">
        <f t="shared" si="26"/>
        <v>146</v>
      </c>
      <c r="K229">
        <f t="shared" si="27"/>
        <v>134</v>
      </c>
      <c r="L229" s="10">
        <f t="shared" si="28"/>
        <v>30.081666666666663</v>
      </c>
      <c r="M229">
        <v>41</v>
      </c>
      <c r="N229">
        <f t="shared" si="29"/>
        <v>5</v>
      </c>
      <c r="O229">
        <f>VLOOKUP(E229,Planilha4!A:E,5,FALSE)</f>
        <v>7</v>
      </c>
      <c r="P229" t="str">
        <f t="shared" si="30"/>
        <v>&lt;40 &gt;30</v>
      </c>
      <c r="Q229">
        <f t="shared" si="31"/>
        <v>2018</v>
      </c>
      <c r="R229" t="str">
        <f>VLOOKUP(P229,Planilha7!A:B,2,FALSE)</f>
        <v>02 - &lt;40 &gt;30</v>
      </c>
    </row>
    <row r="230" spans="1:18" hidden="1" x14ac:dyDescent="0.3">
      <c r="A230" t="s">
        <v>445</v>
      </c>
      <c r="B230" s="9">
        <v>39251</v>
      </c>
      <c r="C230" s="9">
        <v>39493</v>
      </c>
      <c r="D230">
        <v>208</v>
      </c>
      <c r="E230" t="s">
        <v>64</v>
      </c>
      <c r="F230">
        <v>29.63</v>
      </c>
      <c r="G230" t="s">
        <v>497</v>
      </c>
      <c r="H230">
        <f t="shared" si="24"/>
        <v>10400</v>
      </c>
      <c r="I230" s="6">
        <f t="shared" si="25"/>
        <v>173.33333333333334</v>
      </c>
      <c r="J230">
        <f t="shared" si="26"/>
        <v>43</v>
      </c>
      <c r="K230">
        <f t="shared" si="27"/>
        <v>203</v>
      </c>
      <c r="L230" s="10">
        <f t="shared" si="28"/>
        <v>30.081666666666663</v>
      </c>
      <c r="M230">
        <v>41</v>
      </c>
      <c r="N230">
        <f t="shared" si="29"/>
        <v>2</v>
      </c>
      <c r="O230">
        <f>VLOOKUP(E230,Planilha4!A:E,5,FALSE)</f>
        <v>7</v>
      </c>
      <c r="P230" t="str">
        <f t="shared" si="30"/>
        <v>&lt;30 &gt;20</v>
      </c>
      <c r="Q230">
        <f t="shared" si="31"/>
        <v>2008</v>
      </c>
      <c r="R230" t="str">
        <f>VLOOKUP(P230,Planilha7!A:B,2,FALSE)</f>
        <v>03 - &lt;30 &gt;20</v>
      </c>
    </row>
    <row r="231" spans="1:18" hidden="1" x14ac:dyDescent="0.3">
      <c r="A231" t="s">
        <v>449</v>
      </c>
      <c r="B231" s="9">
        <v>39916</v>
      </c>
      <c r="C231" s="9">
        <v>40186</v>
      </c>
      <c r="D231">
        <v>232</v>
      </c>
      <c r="E231" t="s">
        <v>64</v>
      </c>
      <c r="F231">
        <v>30.97</v>
      </c>
      <c r="G231" t="s">
        <v>497</v>
      </c>
      <c r="H231">
        <f t="shared" si="24"/>
        <v>11600</v>
      </c>
      <c r="I231" s="6">
        <f t="shared" si="25"/>
        <v>193.33333333333334</v>
      </c>
      <c r="J231">
        <f t="shared" si="26"/>
        <v>9</v>
      </c>
      <c r="K231">
        <f t="shared" si="27"/>
        <v>190</v>
      </c>
      <c r="L231" s="10">
        <f t="shared" si="28"/>
        <v>30.081666666666663</v>
      </c>
      <c r="M231">
        <v>41</v>
      </c>
      <c r="N231">
        <f t="shared" si="29"/>
        <v>3</v>
      </c>
      <c r="O231">
        <f>VLOOKUP(E231,Planilha4!A:E,5,FALSE)</f>
        <v>7</v>
      </c>
      <c r="P231" t="str">
        <f t="shared" si="30"/>
        <v>&lt;40 &gt;30</v>
      </c>
      <c r="Q231">
        <f t="shared" si="31"/>
        <v>2010</v>
      </c>
      <c r="R231" t="str">
        <f>VLOOKUP(P231,Planilha7!A:B,2,FALSE)</f>
        <v>02 - &lt;40 &gt;30</v>
      </c>
    </row>
    <row r="232" spans="1:18" hidden="1" x14ac:dyDescent="0.3">
      <c r="A232" t="s">
        <v>452</v>
      </c>
      <c r="B232" s="9">
        <v>40623</v>
      </c>
      <c r="C232" s="9">
        <v>40830</v>
      </c>
      <c r="D232">
        <v>179</v>
      </c>
      <c r="E232" t="s">
        <v>64</v>
      </c>
      <c r="F232">
        <v>29.99</v>
      </c>
      <c r="G232" t="s">
        <v>497</v>
      </c>
      <c r="H232">
        <f t="shared" si="24"/>
        <v>8950</v>
      </c>
      <c r="I232" s="6">
        <f t="shared" si="25"/>
        <v>149.16666666666666</v>
      </c>
      <c r="J232">
        <f t="shared" si="26"/>
        <v>105</v>
      </c>
      <c r="K232">
        <f t="shared" si="27"/>
        <v>200</v>
      </c>
      <c r="L232" s="10">
        <f t="shared" si="28"/>
        <v>30.081666666666663</v>
      </c>
      <c r="M232">
        <v>41</v>
      </c>
      <c r="N232">
        <f t="shared" si="29"/>
        <v>3</v>
      </c>
      <c r="O232">
        <f>VLOOKUP(E232,Planilha4!A:E,5,FALSE)</f>
        <v>7</v>
      </c>
      <c r="P232" t="str">
        <f t="shared" si="30"/>
        <v>&lt;30 &gt;20</v>
      </c>
      <c r="Q232">
        <f t="shared" si="31"/>
        <v>2011</v>
      </c>
      <c r="R232" t="str">
        <f>VLOOKUP(P232,Planilha7!A:B,2,FALSE)</f>
        <v>03 - &lt;30 &gt;20</v>
      </c>
    </row>
    <row r="233" spans="1:18" hidden="1" x14ac:dyDescent="0.3">
      <c r="A233" t="s">
        <v>162</v>
      </c>
      <c r="B233">
        <v>36703</v>
      </c>
      <c r="C233">
        <v>36960</v>
      </c>
      <c r="D233">
        <v>221</v>
      </c>
      <c r="E233" t="s">
        <v>64</v>
      </c>
      <c r="F233">
        <v>30.64</v>
      </c>
      <c r="G233" t="s">
        <v>496</v>
      </c>
      <c r="H233">
        <f t="shared" si="24"/>
        <v>11050</v>
      </c>
      <c r="I233" s="6">
        <f t="shared" si="25"/>
        <v>184.16666666666666</v>
      </c>
      <c r="J233">
        <f t="shared" si="26"/>
        <v>15</v>
      </c>
      <c r="K233">
        <f t="shared" si="27"/>
        <v>193</v>
      </c>
      <c r="L233" s="10">
        <f t="shared" si="28"/>
        <v>30.081666666666663</v>
      </c>
      <c r="M233">
        <v>41</v>
      </c>
      <c r="N233">
        <f t="shared" si="29"/>
        <v>5</v>
      </c>
      <c r="O233">
        <f>VLOOKUP(E233,Planilha4!A:E,5,FALSE)</f>
        <v>7</v>
      </c>
      <c r="P233" t="str">
        <f t="shared" si="30"/>
        <v>&lt;40 &gt;30</v>
      </c>
      <c r="Q233">
        <f t="shared" si="31"/>
        <v>2001</v>
      </c>
      <c r="R233" t="str">
        <f>VLOOKUP(P233,Planilha7!A:B,2,FALSE)</f>
        <v>02 - &lt;40 &gt;30</v>
      </c>
    </row>
    <row r="234" spans="1:18" hidden="1" x14ac:dyDescent="0.3">
      <c r="A234" t="s">
        <v>68</v>
      </c>
      <c r="B234">
        <v>37060</v>
      </c>
      <c r="C234">
        <v>37309</v>
      </c>
      <c r="D234">
        <v>215</v>
      </c>
      <c r="E234" t="s">
        <v>64</v>
      </c>
      <c r="F234">
        <v>26.13</v>
      </c>
      <c r="G234" t="s">
        <v>496</v>
      </c>
      <c r="H234">
        <f t="shared" si="24"/>
        <v>10750</v>
      </c>
      <c r="I234" s="6">
        <f t="shared" si="25"/>
        <v>179.16666666666666</v>
      </c>
      <c r="J234">
        <f t="shared" si="26"/>
        <v>24</v>
      </c>
      <c r="K234">
        <f t="shared" si="27"/>
        <v>232</v>
      </c>
      <c r="L234" s="10">
        <f t="shared" si="28"/>
        <v>30.081666666666663</v>
      </c>
      <c r="M234">
        <v>41</v>
      </c>
      <c r="N234">
        <f t="shared" si="29"/>
        <v>2</v>
      </c>
      <c r="O234">
        <f>VLOOKUP(E234,Planilha4!A:E,5,FALSE)</f>
        <v>7</v>
      </c>
      <c r="P234" t="str">
        <f t="shared" si="30"/>
        <v>&lt;30 &gt;20</v>
      </c>
      <c r="Q234">
        <f t="shared" si="31"/>
        <v>2002</v>
      </c>
      <c r="R234" t="str">
        <f>VLOOKUP(P234,Planilha7!A:B,2,FALSE)</f>
        <v>03 - &lt;30 &gt;20</v>
      </c>
    </row>
    <row r="235" spans="1:18" hidden="1" x14ac:dyDescent="0.3">
      <c r="A235" t="s">
        <v>74</v>
      </c>
      <c r="B235">
        <v>37872</v>
      </c>
      <c r="C235">
        <v>38114</v>
      </c>
      <c r="D235">
        <v>209</v>
      </c>
      <c r="E235" t="s">
        <v>64</v>
      </c>
      <c r="F235">
        <v>35.4</v>
      </c>
      <c r="G235" t="s">
        <v>496</v>
      </c>
      <c r="H235">
        <f t="shared" si="24"/>
        <v>10450</v>
      </c>
      <c r="I235" s="6">
        <f t="shared" si="25"/>
        <v>174.16666666666666</v>
      </c>
      <c r="J235">
        <f t="shared" si="26"/>
        <v>31</v>
      </c>
      <c r="K235">
        <f t="shared" si="27"/>
        <v>155</v>
      </c>
      <c r="L235" s="10">
        <f t="shared" si="28"/>
        <v>30.081666666666663</v>
      </c>
      <c r="M235">
        <v>41</v>
      </c>
      <c r="N235">
        <f t="shared" si="29"/>
        <v>3</v>
      </c>
      <c r="O235">
        <f>VLOOKUP(E235,Planilha4!A:E,5,FALSE)</f>
        <v>7</v>
      </c>
      <c r="P235" t="str">
        <f t="shared" si="30"/>
        <v>&lt;40 &gt;30</v>
      </c>
      <c r="Q235">
        <f t="shared" si="31"/>
        <v>2004</v>
      </c>
      <c r="R235" t="str">
        <f>VLOOKUP(P235,Planilha7!A:B,2,FALSE)</f>
        <v>02 - &lt;40 &gt;30</v>
      </c>
    </row>
    <row r="236" spans="1:18" hidden="1" x14ac:dyDescent="0.3">
      <c r="A236" t="s">
        <v>78</v>
      </c>
      <c r="B236">
        <v>38523</v>
      </c>
      <c r="C236">
        <v>38786</v>
      </c>
      <c r="D236">
        <v>227</v>
      </c>
      <c r="E236" t="s">
        <v>64</v>
      </c>
      <c r="F236">
        <v>38.68</v>
      </c>
      <c r="G236" t="s">
        <v>496</v>
      </c>
      <c r="H236">
        <f t="shared" si="24"/>
        <v>11350</v>
      </c>
      <c r="I236" s="6">
        <f t="shared" si="25"/>
        <v>189.16666666666666</v>
      </c>
      <c r="J236">
        <f t="shared" si="26"/>
        <v>10</v>
      </c>
      <c r="K236">
        <f t="shared" si="27"/>
        <v>127</v>
      </c>
      <c r="L236" s="10">
        <f t="shared" si="28"/>
        <v>30.081666666666663</v>
      </c>
      <c r="M236">
        <v>41</v>
      </c>
      <c r="N236">
        <f t="shared" si="29"/>
        <v>2</v>
      </c>
      <c r="O236">
        <f>VLOOKUP(E236,Planilha4!A:E,5,FALSE)</f>
        <v>7</v>
      </c>
      <c r="P236" t="str">
        <f t="shared" si="30"/>
        <v>&lt;40 &gt;30</v>
      </c>
      <c r="Q236">
        <f t="shared" si="31"/>
        <v>2006</v>
      </c>
      <c r="R236" t="str">
        <f>VLOOKUP(P236,Planilha7!A:B,2,FALSE)</f>
        <v>02 - &lt;40 &gt;30</v>
      </c>
    </row>
    <row r="237" spans="1:18" hidden="1" x14ac:dyDescent="0.3">
      <c r="A237" t="s">
        <v>113</v>
      </c>
      <c r="B237">
        <v>42387</v>
      </c>
      <c r="C237">
        <v>42608</v>
      </c>
      <c r="D237">
        <v>190</v>
      </c>
      <c r="E237" t="s">
        <v>64</v>
      </c>
      <c r="F237">
        <v>27.08</v>
      </c>
      <c r="G237" t="s">
        <v>496</v>
      </c>
      <c r="H237">
        <f t="shared" si="24"/>
        <v>9500</v>
      </c>
      <c r="I237" s="6">
        <f t="shared" si="25"/>
        <v>158.33333333333334</v>
      </c>
      <c r="J237">
        <f t="shared" si="26"/>
        <v>77</v>
      </c>
      <c r="K237">
        <f t="shared" si="27"/>
        <v>228</v>
      </c>
      <c r="L237" s="10">
        <f t="shared" si="28"/>
        <v>30.081666666666663</v>
      </c>
      <c r="M237">
        <v>41</v>
      </c>
      <c r="N237">
        <f t="shared" si="29"/>
        <v>3</v>
      </c>
      <c r="O237">
        <f>VLOOKUP(E237,Planilha4!A:E,5,FALSE)</f>
        <v>7</v>
      </c>
      <c r="P237" t="str">
        <f t="shared" si="30"/>
        <v>&lt;30 &gt;20</v>
      </c>
      <c r="Q237">
        <f t="shared" si="31"/>
        <v>2016</v>
      </c>
      <c r="R237" t="str">
        <f>VLOOKUP(P237,Planilha7!A:B,2,FALSE)</f>
        <v>03 - &lt;30 &gt;20</v>
      </c>
    </row>
    <row r="238" spans="1:18" hidden="1" x14ac:dyDescent="0.3">
      <c r="A238" t="s">
        <v>468</v>
      </c>
      <c r="B238" s="9">
        <v>42892</v>
      </c>
      <c r="C238" s="9">
        <v>43108</v>
      </c>
      <c r="D238">
        <v>184</v>
      </c>
      <c r="E238" t="s">
        <v>469</v>
      </c>
      <c r="F238">
        <v>28.78</v>
      </c>
      <c r="G238" t="s">
        <v>497</v>
      </c>
      <c r="H238">
        <f t="shared" si="24"/>
        <v>9200</v>
      </c>
      <c r="I238" s="6">
        <f t="shared" si="25"/>
        <v>153.33333333333334</v>
      </c>
      <c r="J238">
        <f t="shared" si="26"/>
        <v>100</v>
      </c>
      <c r="K238">
        <f t="shared" si="27"/>
        <v>207</v>
      </c>
      <c r="L238" s="10">
        <f t="shared" si="28"/>
        <v>28.78</v>
      </c>
      <c r="M238">
        <v>42</v>
      </c>
      <c r="N238">
        <f t="shared" si="29"/>
        <v>2</v>
      </c>
      <c r="O238">
        <f>VLOOKUP(E238,Planilha4!A:E,5,FALSE)</f>
        <v>45</v>
      </c>
      <c r="P238" t="str">
        <f t="shared" si="30"/>
        <v>&lt;30 &gt;20</v>
      </c>
      <c r="Q238">
        <f t="shared" si="31"/>
        <v>2018</v>
      </c>
      <c r="R238" t="str">
        <f>VLOOKUP(P238,Planilha7!A:B,2,FALSE)</f>
        <v>03 - &lt;30 &gt;20</v>
      </c>
    </row>
    <row r="239" spans="1:18" x14ac:dyDescent="0.3">
      <c r="A239" t="s">
        <v>361</v>
      </c>
      <c r="B239" s="9">
        <v>42646</v>
      </c>
      <c r="C239" s="9">
        <v>42825</v>
      </c>
      <c r="D239">
        <v>155</v>
      </c>
      <c r="E239" t="s">
        <v>56</v>
      </c>
      <c r="F239">
        <v>27.22</v>
      </c>
      <c r="G239" t="s">
        <v>500</v>
      </c>
      <c r="H239">
        <f t="shared" si="24"/>
        <v>7750</v>
      </c>
      <c r="I239" s="6">
        <f t="shared" si="25"/>
        <v>129.16666666666666</v>
      </c>
      <c r="J239">
        <f t="shared" si="26"/>
        <v>196</v>
      </c>
      <c r="K239">
        <f t="shared" si="27"/>
        <v>225</v>
      </c>
      <c r="L239" s="10">
        <f t="shared" si="28"/>
        <v>28.297499999999999</v>
      </c>
      <c r="M239">
        <v>43</v>
      </c>
      <c r="N239">
        <f t="shared" si="29"/>
        <v>4</v>
      </c>
      <c r="O239">
        <f>VLOOKUP(E239,Planilha4!A:E,5,FALSE)</f>
        <v>21</v>
      </c>
      <c r="P239" t="str">
        <f t="shared" si="30"/>
        <v>&lt;30 &gt;20</v>
      </c>
      <c r="Q239">
        <f t="shared" si="31"/>
        <v>2017</v>
      </c>
      <c r="R239" t="str">
        <f>VLOOKUP(P239,Planilha7!A:B,2,FALSE)</f>
        <v>03 - &lt;30 &gt;20</v>
      </c>
    </row>
    <row r="240" spans="1:18" hidden="1" x14ac:dyDescent="0.3">
      <c r="A240" t="s">
        <v>404</v>
      </c>
      <c r="B240" s="9">
        <v>40378</v>
      </c>
      <c r="C240" s="9">
        <v>40620</v>
      </c>
      <c r="D240">
        <v>209</v>
      </c>
      <c r="E240" t="s">
        <v>56</v>
      </c>
      <c r="F240">
        <v>29.57</v>
      </c>
      <c r="G240" t="s">
        <v>497</v>
      </c>
      <c r="H240">
        <f t="shared" si="24"/>
        <v>10450</v>
      </c>
      <c r="I240" s="6">
        <f t="shared" si="25"/>
        <v>174.16666666666666</v>
      </c>
      <c r="J240">
        <f t="shared" si="26"/>
        <v>31</v>
      </c>
      <c r="K240">
        <f t="shared" si="27"/>
        <v>205</v>
      </c>
      <c r="L240" s="10">
        <f t="shared" si="28"/>
        <v>28.297499999999999</v>
      </c>
      <c r="M240">
        <v>43</v>
      </c>
      <c r="N240">
        <f t="shared" si="29"/>
        <v>3</v>
      </c>
      <c r="O240">
        <f>VLOOKUP(E240,Planilha4!A:E,5,FALSE)</f>
        <v>21</v>
      </c>
      <c r="P240" t="str">
        <f t="shared" si="30"/>
        <v>&lt;30 &gt;20</v>
      </c>
      <c r="Q240">
        <f t="shared" si="31"/>
        <v>2011</v>
      </c>
      <c r="R240" t="str">
        <f>VLOOKUP(P240,Planilha7!A:B,2,FALSE)</f>
        <v>03 - &lt;30 &gt;20</v>
      </c>
    </row>
    <row r="241" spans="1:18" hidden="1" x14ac:dyDescent="0.3">
      <c r="A241" t="s">
        <v>457</v>
      </c>
      <c r="B241" s="9">
        <v>41393</v>
      </c>
      <c r="C241" s="9">
        <v>41579</v>
      </c>
      <c r="D241">
        <v>160</v>
      </c>
      <c r="E241" t="s">
        <v>56</v>
      </c>
      <c r="F241">
        <v>24.6</v>
      </c>
      <c r="G241" t="s">
        <v>497</v>
      </c>
      <c r="H241">
        <f t="shared" si="24"/>
        <v>8000</v>
      </c>
      <c r="I241" s="6">
        <f t="shared" si="25"/>
        <v>133.33333333333334</v>
      </c>
      <c r="J241">
        <f t="shared" si="26"/>
        <v>183</v>
      </c>
      <c r="K241">
        <f t="shared" si="27"/>
        <v>244</v>
      </c>
      <c r="L241" s="10">
        <f t="shared" si="28"/>
        <v>28.297499999999999</v>
      </c>
      <c r="M241">
        <v>43</v>
      </c>
      <c r="N241">
        <f t="shared" si="29"/>
        <v>2</v>
      </c>
      <c r="O241">
        <f>VLOOKUP(E241,Planilha4!A:E,5,FALSE)</f>
        <v>21</v>
      </c>
      <c r="P241" t="str">
        <f t="shared" si="30"/>
        <v>&lt;30 &gt;20</v>
      </c>
      <c r="Q241">
        <f t="shared" si="31"/>
        <v>2013</v>
      </c>
      <c r="R241" t="str">
        <f>VLOOKUP(P241,Planilha7!A:B,2,FALSE)</f>
        <v>03 - &lt;30 &gt;20</v>
      </c>
    </row>
    <row r="242" spans="1:18" hidden="1" x14ac:dyDescent="0.3">
      <c r="A242" t="s">
        <v>160</v>
      </c>
      <c r="B242">
        <v>35681</v>
      </c>
      <c r="C242">
        <v>35881</v>
      </c>
      <c r="D242">
        <v>173</v>
      </c>
      <c r="E242" t="s">
        <v>56</v>
      </c>
      <c r="F242">
        <v>31.8</v>
      </c>
      <c r="G242" t="s">
        <v>496</v>
      </c>
      <c r="H242">
        <f t="shared" si="24"/>
        <v>8650</v>
      </c>
      <c r="I242" s="6">
        <f t="shared" si="25"/>
        <v>144.16666666666666</v>
      </c>
      <c r="J242">
        <f t="shared" si="26"/>
        <v>135</v>
      </c>
      <c r="K242">
        <f t="shared" si="27"/>
        <v>182</v>
      </c>
      <c r="L242" s="10">
        <f t="shared" si="28"/>
        <v>28.297499999999999</v>
      </c>
      <c r="M242">
        <v>43</v>
      </c>
      <c r="N242">
        <f t="shared" si="29"/>
        <v>2</v>
      </c>
      <c r="O242">
        <f>VLOOKUP(E242,Planilha4!A:E,5,FALSE)</f>
        <v>21</v>
      </c>
      <c r="P242" t="str">
        <f t="shared" si="30"/>
        <v>&lt;40 &gt;30</v>
      </c>
      <c r="Q242">
        <f t="shared" si="31"/>
        <v>1998</v>
      </c>
      <c r="R242" t="str">
        <f>VLOOKUP(P242,Planilha7!A:B,2,FALSE)</f>
        <v>02 - &lt;40 &gt;30</v>
      </c>
    </row>
    <row r="243" spans="1:18" hidden="1" x14ac:dyDescent="0.3">
      <c r="A243" t="s">
        <v>446</v>
      </c>
      <c r="B243" s="9">
        <v>39496</v>
      </c>
      <c r="C243" s="9">
        <v>39703</v>
      </c>
      <c r="D243">
        <v>179</v>
      </c>
      <c r="E243" t="s">
        <v>447</v>
      </c>
      <c r="F243">
        <v>28</v>
      </c>
      <c r="G243" t="s">
        <v>497</v>
      </c>
      <c r="H243">
        <f t="shared" si="24"/>
        <v>8950</v>
      </c>
      <c r="I243" s="6">
        <f t="shared" si="25"/>
        <v>149.16666666666666</v>
      </c>
      <c r="J243">
        <f t="shared" si="26"/>
        <v>105</v>
      </c>
      <c r="K243">
        <f t="shared" si="27"/>
        <v>218</v>
      </c>
      <c r="L243" s="10">
        <f t="shared" si="28"/>
        <v>28</v>
      </c>
      <c r="M243">
        <v>44</v>
      </c>
      <c r="N243">
        <f t="shared" si="29"/>
        <v>2</v>
      </c>
      <c r="O243">
        <f>VLOOKUP(E243,Planilha4!A:E,5,FALSE)</f>
        <v>45</v>
      </c>
      <c r="P243" t="str">
        <f t="shared" si="30"/>
        <v>&lt;30 &gt;20</v>
      </c>
      <c r="Q243">
        <f t="shared" si="31"/>
        <v>2008</v>
      </c>
      <c r="R243" t="str">
        <f>VLOOKUP(P243,Planilha7!A:B,2,FALSE)</f>
        <v>03 - &lt;30 &gt;20</v>
      </c>
    </row>
    <row r="244" spans="1:18" hidden="1" x14ac:dyDescent="0.3">
      <c r="A244" t="s">
        <v>234</v>
      </c>
      <c r="B244" s="9">
        <v>27498</v>
      </c>
      <c r="C244" s="9">
        <v>27690</v>
      </c>
      <c r="D244">
        <v>132</v>
      </c>
      <c r="E244" t="s">
        <v>25</v>
      </c>
      <c r="F244">
        <v>30.7</v>
      </c>
      <c r="G244" t="s">
        <v>499</v>
      </c>
      <c r="H244">
        <f t="shared" si="24"/>
        <v>6600</v>
      </c>
      <c r="I244" s="6">
        <f t="shared" si="25"/>
        <v>110</v>
      </c>
      <c r="J244">
        <f t="shared" si="26"/>
        <v>253</v>
      </c>
      <c r="K244">
        <f t="shared" si="27"/>
        <v>192</v>
      </c>
      <c r="L244" s="10">
        <f t="shared" si="28"/>
        <v>27.63</v>
      </c>
      <c r="M244">
        <v>45</v>
      </c>
      <c r="N244">
        <f t="shared" si="29"/>
        <v>1</v>
      </c>
      <c r="O244">
        <f>VLOOKUP(E244,Planilha4!A:E,5,FALSE)</f>
        <v>25</v>
      </c>
      <c r="P244" t="str">
        <f t="shared" si="30"/>
        <v>&lt;40 &gt;30</v>
      </c>
      <c r="Q244">
        <f t="shared" si="31"/>
        <v>1975</v>
      </c>
      <c r="R244" t="str">
        <f>VLOOKUP(P244,Planilha7!A:B,2,FALSE)</f>
        <v>02 - &lt;40 &gt;30</v>
      </c>
    </row>
    <row r="245" spans="1:18" hidden="1" x14ac:dyDescent="0.3">
      <c r="A245" t="s">
        <v>267</v>
      </c>
      <c r="B245" s="9">
        <v>28303</v>
      </c>
      <c r="C245" s="9">
        <v>28503</v>
      </c>
      <c r="D245">
        <v>141</v>
      </c>
      <c r="E245" t="s">
        <v>25</v>
      </c>
      <c r="F245">
        <v>30.06</v>
      </c>
      <c r="G245" t="s">
        <v>499</v>
      </c>
      <c r="H245">
        <f t="shared" si="24"/>
        <v>7050</v>
      </c>
      <c r="I245" s="6">
        <f t="shared" si="25"/>
        <v>117.5</v>
      </c>
      <c r="J245">
        <f t="shared" si="26"/>
        <v>235</v>
      </c>
      <c r="K245">
        <f t="shared" si="27"/>
        <v>197</v>
      </c>
      <c r="L245" s="10">
        <f t="shared" si="28"/>
        <v>27.63</v>
      </c>
      <c r="M245">
        <v>45</v>
      </c>
      <c r="N245">
        <f t="shared" si="29"/>
        <v>1</v>
      </c>
      <c r="O245">
        <f>VLOOKUP(E245,Planilha4!A:E,5,FALSE)</f>
        <v>25</v>
      </c>
      <c r="P245" t="str">
        <f t="shared" si="30"/>
        <v>&lt;40 &gt;30</v>
      </c>
      <c r="Q245">
        <f t="shared" si="31"/>
        <v>1978</v>
      </c>
      <c r="R245" t="str">
        <f>VLOOKUP(P245,Planilha7!A:B,2,FALSE)</f>
        <v>02 - &lt;40 &gt;30</v>
      </c>
    </row>
    <row r="246" spans="1:18" hidden="1" x14ac:dyDescent="0.3">
      <c r="A246" t="s">
        <v>145</v>
      </c>
      <c r="B246">
        <v>29845</v>
      </c>
      <c r="C246">
        <v>30009</v>
      </c>
      <c r="D246">
        <v>89</v>
      </c>
      <c r="E246" t="s">
        <v>25</v>
      </c>
      <c r="F246">
        <v>22.13</v>
      </c>
      <c r="G246" t="s">
        <v>496</v>
      </c>
      <c r="H246">
        <f t="shared" si="24"/>
        <v>4450</v>
      </c>
      <c r="I246" s="6">
        <f t="shared" si="25"/>
        <v>74.166666666666671</v>
      </c>
      <c r="J246">
        <f t="shared" si="26"/>
        <v>284</v>
      </c>
      <c r="K246">
        <f t="shared" si="27"/>
        <v>260</v>
      </c>
      <c r="L246" s="10">
        <f t="shared" si="28"/>
        <v>27.63</v>
      </c>
      <c r="M246">
        <v>45</v>
      </c>
      <c r="N246">
        <f t="shared" si="29"/>
        <v>3</v>
      </c>
      <c r="O246">
        <f>VLOOKUP(E246,Planilha4!A:E,5,FALSE)</f>
        <v>25</v>
      </c>
      <c r="P246" t="str">
        <f t="shared" si="30"/>
        <v>&lt;30 &gt;20</v>
      </c>
      <c r="Q246">
        <f t="shared" si="31"/>
        <v>1982</v>
      </c>
      <c r="R246" t="str">
        <f>VLOOKUP(P246,Planilha7!A:B,2,FALSE)</f>
        <v>03 - &lt;30 &gt;20</v>
      </c>
    </row>
    <row r="247" spans="1:18" hidden="1" x14ac:dyDescent="0.3">
      <c r="A247" t="s">
        <v>463</v>
      </c>
      <c r="B247" s="9">
        <v>42317</v>
      </c>
      <c r="C247" s="9">
        <v>42520</v>
      </c>
      <c r="D247">
        <v>175</v>
      </c>
      <c r="E247" t="s">
        <v>464</v>
      </c>
      <c r="F247">
        <v>27.38</v>
      </c>
      <c r="G247" t="s">
        <v>497</v>
      </c>
      <c r="H247">
        <f t="shared" si="24"/>
        <v>8750</v>
      </c>
      <c r="I247" s="6">
        <f t="shared" si="25"/>
        <v>145.83333333333334</v>
      </c>
      <c r="J247">
        <f t="shared" si="26"/>
        <v>128</v>
      </c>
      <c r="K247">
        <f t="shared" si="27"/>
        <v>224</v>
      </c>
      <c r="L247" s="10">
        <f t="shared" si="28"/>
        <v>27.38</v>
      </c>
      <c r="M247">
        <v>46</v>
      </c>
      <c r="N247">
        <f t="shared" si="29"/>
        <v>2</v>
      </c>
      <c r="O247">
        <f>VLOOKUP(E247,Planilha4!A:E,5,FALSE)</f>
        <v>45</v>
      </c>
      <c r="P247" t="str">
        <f t="shared" si="30"/>
        <v>&lt;30 &gt;20</v>
      </c>
      <c r="Q247">
        <f t="shared" si="31"/>
        <v>2016</v>
      </c>
      <c r="R247" t="str">
        <f>VLOOKUP(P247,Planilha7!A:B,2,FALSE)</f>
        <v>03 - &lt;30 &gt;20</v>
      </c>
    </row>
    <row r="248" spans="1:18" hidden="1" x14ac:dyDescent="0.3">
      <c r="A248" t="s">
        <v>10</v>
      </c>
      <c r="B248">
        <v>26569</v>
      </c>
      <c r="C248">
        <v>26753</v>
      </c>
      <c r="D248">
        <v>101</v>
      </c>
      <c r="E248" t="s">
        <v>11</v>
      </c>
      <c r="F248">
        <v>27.06</v>
      </c>
      <c r="G248" t="s">
        <v>496</v>
      </c>
      <c r="H248">
        <f t="shared" si="24"/>
        <v>5050</v>
      </c>
      <c r="I248" s="6">
        <f t="shared" si="25"/>
        <v>84.166666666666671</v>
      </c>
      <c r="J248">
        <f t="shared" si="26"/>
        <v>276</v>
      </c>
      <c r="K248">
        <f t="shared" si="27"/>
        <v>229</v>
      </c>
      <c r="L248" s="10">
        <f t="shared" si="28"/>
        <v>27.06</v>
      </c>
      <c r="M248">
        <v>47</v>
      </c>
      <c r="N248">
        <f t="shared" si="29"/>
        <v>2</v>
      </c>
      <c r="O248">
        <f>VLOOKUP(E248,Planilha4!A:E,5,FALSE)</f>
        <v>45</v>
      </c>
      <c r="P248" t="str">
        <f t="shared" si="30"/>
        <v>&lt;30 &gt;20</v>
      </c>
      <c r="Q248">
        <f t="shared" si="31"/>
        <v>1973</v>
      </c>
      <c r="R248" t="str">
        <f>VLOOKUP(P248,Planilha7!A:B,2,FALSE)</f>
        <v>03 - &lt;30 &gt;20</v>
      </c>
    </row>
    <row r="249" spans="1:18" hidden="1" x14ac:dyDescent="0.3">
      <c r="A249" t="s">
        <v>263</v>
      </c>
      <c r="B249" s="9">
        <v>26947</v>
      </c>
      <c r="C249" s="9">
        <v>27121</v>
      </c>
      <c r="D249">
        <v>122</v>
      </c>
      <c r="E249" t="s">
        <v>264</v>
      </c>
      <c r="F249">
        <v>24.48</v>
      </c>
      <c r="G249" t="s">
        <v>499</v>
      </c>
      <c r="H249">
        <f t="shared" si="24"/>
        <v>6100</v>
      </c>
      <c r="I249" s="6">
        <f t="shared" si="25"/>
        <v>101.66666666666667</v>
      </c>
      <c r="J249">
        <f t="shared" si="26"/>
        <v>263</v>
      </c>
      <c r="K249">
        <f t="shared" si="27"/>
        <v>245</v>
      </c>
      <c r="L249" s="10">
        <f t="shared" si="28"/>
        <v>26.25</v>
      </c>
      <c r="M249">
        <v>48</v>
      </c>
      <c r="N249">
        <f t="shared" si="29"/>
        <v>4</v>
      </c>
      <c r="O249">
        <f>VLOOKUP(E249,Planilha4!A:E,5,FALSE)</f>
        <v>30</v>
      </c>
      <c r="P249" t="str">
        <f t="shared" si="30"/>
        <v>&lt;30 &gt;20</v>
      </c>
      <c r="Q249">
        <f t="shared" si="31"/>
        <v>1974</v>
      </c>
      <c r="R249" t="str">
        <f>VLOOKUP(P249,Planilha7!A:B,2,FALSE)</f>
        <v>03 - &lt;30 &gt;20</v>
      </c>
    </row>
    <row r="250" spans="1:18" hidden="1" x14ac:dyDescent="0.3">
      <c r="A250" t="s">
        <v>266</v>
      </c>
      <c r="B250" s="9">
        <v>27694</v>
      </c>
      <c r="C250" s="9">
        <v>27880</v>
      </c>
      <c r="D250">
        <v>126</v>
      </c>
      <c r="E250" t="s">
        <v>264</v>
      </c>
      <c r="F250">
        <v>28.02</v>
      </c>
      <c r="G250" t="s">
        <v>499</v>
      </c>
      <c r="H250">
        <f t="shared" si="24"/>
        <v>6300</v>
      </c>
      <c r="I250" s="6">
        <f t="shared" si="25"/>
        <v>105</v>
      </c>
      <c r="J250">
        <f t="shared" si="26"/>
        <v>258</v>
      </c>
      <c r="K250">
        <f t="shared" si="27"/>
        <v>215</v>
      </c>
      <c r="L250" s="10">
        <f t="shared" si="28"/>
        <v>26.25</v>
      </c>
      <c r="M250">
        <v>48</v>
      </c>
      <c r="N250">
        <f t="shared" si="29"/>
        <v>2</v>
      </c>
      <c r="O250">
        <f>VLOOKUP(E250,Planilha4!A:E,5,FALSE)</f>
        <v>30</v>
      </c>
      <c r="P250" t="str">
        <f t="shared" si="30"/>
        <v>&lt;30 &gt;20</v>
      </c>
      <c r="Q250">
        <f t="shared" si="31"/>
        <v>1976</v>
      </c>
      <c r="R250" t="str">
        <f>VLOOKUP(P250,Planilha7!A:B,2,FALSE)</f>
        <v>03 - &lt;30 &gt;20</v>
      </c>
    </row>
    <row r="251" spans="1:18" hidden="1" x14ac:dyDescent="0.3">
      <c r="A251" t="s">
        <v>466</v>
      </c>
      <c r="B251" s="9">
        <v>42683</v>
      </c>
      <c r="C251" s="9">
        <v>42891</v>
      </c>
      <c r="D251">
        <v>179</v>
      </c>
      <c r="E251" t="s">
        <v>467</v>
      </c>
      <c r="F251">
        <v>25.9</v>
      </c>
      <c r="G251" t="s">
        <v>497</v>
      </c>
      <c r="H251">
        <f t="shared" si="24"/>
        <v>8950</v>
      </c>
      <c r="I251" s="6">
        <f t="shared" si="25"/>
        <v>149.16666666666666</v>
      </c>
      <c r="J251">
        <f t="shared" si="26"/>
        <v>105</v>
      </c>
      <c r="K251">
        <f t="shared" si="27"/>
        <v>233</v>
      </c>
      <c r="L251" s="10">
        <f t="shared" si="28"/>
        <v>25.9</v>
      </c>
      <c r="M251">
        <v>49</v>
      </c>
      <c r="N251">
        <f t="shared" si="29"/>
        <v>2</v>
      </c>
      <c r="O251">
        <f>VLOOKUP(E251,Planilha4!A:E,5,FALSE)</f>
        <v>45</v>
      </c>
      <c r="P251" t="str">
        <f t="shared" si="30"/>
        <v>&lt;30 &gt;20</v>
      </c>
      <c r="Q251">
        <f t="shared" si="31"/>
        <v>2017</v>
      </c>
      <c r="R251" t="str">
        <f>VLOOKUP(P251,Planilha7!A:B,2,FALSE)</f>
        <v>03 - &lt;30 &gt;20</v>
      </c>
    </row>
    <row r="252" spans="1:18" hidden="1" x14ac:dyDescent="0.3">
      <c r="A252" t="s">
        <v>470</v>
      </c>
      <c r="B252" s="9">
        <v>43109</v>
      </c>
      <c r="C252" s="9">
        <v>43311</v>
      </c>
      <c r="D252">
        <v>174</v>
      </c>
      <c r="E252" t="s">
        <v>471</v>
      </c>
      <c r="F252">
        <v>25.57</v>
      </c>
      <c r="G252" t="s">
        <v>497</v>
      </c>
      <c r="H252">
        <f t="shared" si="24"/>
        <v>8700</v>
      </c>
      <c r="I252" s="6">
        <f t="shared" si="25"/>
        <v>145</v>
      </c>
      <c r="J252">
        <f t="shared" si="26"/>
        <v>130</v>
      </c>
      <c r="K252">
        <f t="shared" si="27"/>
        <v>237</v>
      </c>
      <c r="L252" s="10">
        <f t="shared" si="28"/>
        <v>25.57</v>
      </c>
      <c r="M252">
        <v>50</v>
      </c>
      <c r="N252">
        <f t="shared" si="29"/>
        <v>4</v>
      </c>
      <c r="O252">
        <f>VLOOKUP(E252,Planilha4!A:E,5,FALSE)</f>
        <v>45</v>
      </c>
      <c r="P252" t="str">
        <f t="shared" si="30"/>
        <v>&lt;30 &gt;20</v>
      </c>
      <c r="Q252">
        <f t="shared" si="31"/>
        <v>2018</v>
      </c>
      <c r="R252" t="str">
        <f>VLOOKUP(P252,Planilha7!A:B,2,FALSE)</f>
        <v>03 - &lt;30 &gt;20</v>
      </c>
    </row>
    <row r="253" spans="1:18" hidden="1" x14ac:dyDescent="0.3">
      <c r="A253" t="s">
        <v>164</v>
      </c>
      <c r="B253" t="s">
        <v>123</v>
      </c>
      <c r="C253">
        <v>39213</v>
      </c>
      <c r="D253">
        <v>178</v>
      </c>
      <c r="E253" t="s">
        <v>88</v>
      </c>
      <c r="F253">
        <v>32.72</v>
      </c>
      <c r="G253" t="s">
        <v>496</v>
      </c>
      <c r="H253">
        <f t="shared" si="24"/>
        <v>8900</v>
      </c>
      <c r="I253" s="6">
        <f t="shared" si="25"/>
        <v>148.33333333333334</v>
      </c>
      <c r="J253">
        <f t="shared" si="26"/>
        <v>125</v>
      </c>
      <c r="K253">
        <f t="shared" si="27"/>
        <v>176</v>
      </c>
      <c r="L253" s="10">
        <f t="shared" si="28"/>
        <v>25.340000000000003</v>
      </c>
      <c r="M253">
        <v>51</v>
      </c>
      <c r="N253">
        <f t="shared" si="29"/>
        <v>2</v>
      </c>
      <c r="O253">
        <f>VLOOKUP(E253,Planilha4!A:E,5,FALSE)</f>
        <v>21</v>
      </c>
      <c r="P253" t="str">
        <f t="shared" si="30"/>
        <v>&lt;40 &gt;30</v>
      </c>
      <c r="Q253">
        <f t="shared" si="31"/>
        <v>2007</v>
      </c>
      <c r="R253" t="str">
        <f>VLOOKUP(P253,Planilha7!A:B,2,FALSE)</f>
        <v>02 - &lt;40 &gt;30</v>
      </c>
    </row>
    <row r="254" spans="1:18" hidden="1" x14ac:dyDescent="0.3">
      <c r="A254" t="s">
        <v>86</v>
      </c>
      <c r="B254" t="s">
        <v>125</v>
      </c>
      <c r="C254">
        <v>40277</v>
      </c>
      <c r="D254">
        <v>161</v>
      </c>
      <c r="E254" t="s">
        <v>88</v>
      </c>
      <c r="F254">
        <v>24.35</v>
      </c>
      <c r="G254" t="s">
        <v>496</v>
      </c>
      <c r="H254">
        <f t="shared" si="24"/>
        <v>8050</v>
      </c>
      <c r="I254" s="6">
        <f t="shared" si="25"/>
        <v>134.16666666666666</v>
      </c>
      <c r="J254">
        <f t="shared" si="26"/>
        <v>172</v>
      </c>
      <c r="K254">
        <f t="shared" si="27"/>
        <v>247</v>
      </c>
      <c r="L254" s="10">
        <f t="shared" si="28"/>
        <v>25.340000000000003</v>
      </c>
      <c r="M254">
        <v>51</v>
      </c>
      <c r="N254">
        <f t="shared" si="29"/>
        <v>3</v>
      </c>
      <c r="O254">
        <f>VLOOKUP(E254,Planilha4!A:E,5,FALSE)</f>
        <v>21</v>
      </c>
      <c r="P254" t="str">
        <f t="shared" si="30"/>
        <v>&lt;30 &gt;20</v>
      </c>
      <c r="Q254">
        <f t="shared" si="31"/>
        <v>2010</v>
      </c>
      <c r="R254" t="str">
        <f>VLOOKUP(P254,Planilha7!A:B,2,FALSE)</f>
        <v>03 - &lt;30 &gt;20</v>
      </c>
    </row>
    <row r="255" spans="1:18" hidden="1" x14ac:dyDescent="0.3">
      <c r="A255" t="s">
        <v>166</v>
      </c>
      <c r="B255">
        <v>40644</v>
      </c>
      <c r="C255">
        <v>40809</v>
      </c>
      <c r="D255">
        <v>143</v>
      </c>
      <c r="E255" t="s">
        <v>88</v>
      </c>
      <c r="F255">
        <v>25.89</v>
      </c>
      <c r="G255" t="s">
        <v>496</v>
      </c>
      <c r="H255">
        <f t="shared" si="24"/>
        <v>7150</v>
      </c>
      <c r="I255" s="6">
        <f t="shared" si="25"/>
        <v>119.16666666666667</v>
      </c>
      <c r="J255">
        <f t="shared" si="26"/>
        <v>225</v>
      </c>
      <c r="K255">
        <f t="shared" si="27"/>
        <v>234</v>
      </c>
      <c r="L255" s="10">
        <f t="shared" si="28"/>
        <v>25.340000000000003</v>
      </c>
      <c r="M255">
        <v>51</v>
      </c>
      <c r="N255">
        <f t="shared" si="29"/>
        <v>2</v>
      </c>
      <c r="O255">
        <f>VLOOKUP(E255,Planilha4!A:E,5,FALSE)</f>
        <v>21</v>
      </c>
      <c r="P255" t="str">
        <f t="shared" si="30"/>
        <v>&lt;30 &gt;20</v>
      </c>
      <c r="Q255">
        <f t="shared" si="31"/>
        <v>2011</v>
      </c>
      <c r="R255" t="str">
        <f>VLOOKUP(P255,Planilha7!A:B,2,FALSE)</f>
        <v>03 - &lt;30 &gt;20</v>
      </c>
    </row>
    <row r="256" spans="1:18" hidden="1" x14ac:dyDescent="0.3">
      <c r="A256" t="s">
        <v>96</v>
      </c>
      <c r="B256">
        <v>41533</v>
      </c>
      <c r="C256">
        <v>41733</v>
      </c>
      <c r="D256">
        <v>173</v>
      </c>
      <c r="E256" t="s">
        <v>88</v>
      </c>
      <c r="F256">
        <v>18.399999999999999</v>
      </c>
      <c r="G256" t="s">
        <v>496</v>
      </c>
      <c r="H256">
        <f t="shared" si="24"/>
        <v>8650</v>
      </c>
      <c r="I256" s="6">
        <f t="shared" si="25"/>
        <v>144.16666666666666</v>
      </c>
      <c r="J256">
        <f t="shared" si="26"/>
        <v>135</v>
      </c>
      <c r="K256">
        <f t="shared" si="27"/>
        <v>280</v>
      </c>
      <c r="L256" s="10">
        <f t="shared" si="28"/>
        <v>25.340000000000003</v>
      </c>
      <c r="M256">
        <v>51</v>
      </c>
      <c r="N256">
        <f t="shared" si="29"/>
        <v>2</v>
      </c>
      <c r="O256">
        <f>VLOOKUP(E256,Planilha4!A:E,5,FALSE)</f>
        <v>21</v>
      </c>
      <c r="P256" t="str">
        <f t="shared" si="30"/>
        <v>&lt;20</v>
      </c>
      <c r="Q256">
        <f t="shared" si="31"/>
        <v>2014</v>
      </c>
      <c r="R256" t="str">
        <f>VLOOKUP(P256,Planilha7!A:B,2,FALSE)</f>
        <v>04 - &lt;20</v>
      </c>
    </row>
    <row r="257" spans="1:18" hidden="1" x14ac:dyDescent="0.3">
      <c r="A257" t="s">
        <v>235</v>
      </c>
      <c r="B257" s="9">
        <v>41449</v>
      </c>
      <c r="C257" s="9">
        <v>41544</v>
      </c>
      <c r="D257">
        <v>56</v>
      </c>
      <c r="E257" t="s">
        <v>73</v>
      </c>
      <c r="F257">
        <v>14.96</v>
      </c>
      <c r="G257" t="s">
        <v>498</v>
      </c>
      <c r="H257">
        <f t="shared" si="24"/>
        <v>2800</v>
      </c>
      <c r="I257" s="6">
        <f t="shared" si="25"/>
        <v>46.666666666666664</v>
      </c>
      <c r="J257">
        <f t="shared" si="26"/>
        <v>298</v>
      </c>
      <c r="K257">
        <f t="shared" si="27"/>
        <v>288</v>
      </c>
      <c r="L257" s="10">
        <f t="shared" si="28"/>
        <v>25.223333333333333</v>
      </c>
      <c r="M257">
        <v>52</v>
      </c>
      <c r="N257">
        <f t="shared" si="29"/>
        <v>1</v>
      </c>
      <c r="O257">
        <f>VLOOKUP(E257,Planilha4!A:E,5,FALSE)</f>
        <v>25</v>
      </c>
      <c r="P257" t="str">
        <f t="shared" si="30"/>
        <v>&lt;20</v>
      </c>
      <c r="Q257">
        <f t="shared" si="31"/>
        <v>2013</v>
      </c>
      <c r="R257" t="str">
        <f>VLOOKUP(P257,Planilha7!A:B,2,FALSE)</f>
        <v>04 - &lt;20</v>
      </c>
    </row>
    <row r="258" spans="1:18" hidden="1" x14ac:dyDescent="0.3">
      <c r="A258" t="s">
        <v>429</v>
      </c>
      <c r="B258" s="9">
        <v>36031</v>
      </c>
      <c r="C258" s="9">
        <v>36238</v>
      </c>
      <c r="D258">
        <v>179</v>
      </c>
      <c r="E258" t="s">
        <v>73</v>
      </c>
      <c r="F258">
        <v>32.270000000000003</v>
      </c>
      <c r="G258" t="s">
        <v>497</v>
      </c>
      <c r="H258">
        <f t="shared" ref="H258:H310" si="32">D258*50</f>
        <v>8950</v>
      </c>
      <c r="I258" s="6">
        <f t="shared" ref="I258:I310" si="33">H258/60</f>
        <v>149.16666666666666</v>
      </c>
      <c r="J258">
        <f t="shared" ref="J258:J310" si="34">_xlfn.RANK.EQ(I258,I:I)</f>
        <v>105</v>
      </c>
      <c r="K258">
        <f t="shared" ref="K258:K310" si="35">_xlfn.RANK.EQ(F258,F:F)</f>
        <v>178</v>
      </c>
      <c r="L258" s="10">
        <f t="shared" ref="L258:L310" si="36">SUMIFS(F:F,E:E,E258)/COUNTIFS(E:E,E258)</f>
        <v>25.223333333333333</v>
      </c>
      <c r="M258">
        <v>52</v>
      </c>
      <c r="N258">
        <f t="shared" ref="N258:N310" si="37">LEN(A258)-LEN(SUBSTITUTE(A258," ",""))+1</f>
        <v>3</v>
      </c>
      <c r="O258">
        <f>VLOOKUP(E258,Planilha4!A:E,5,FALSE)</f>
        <v>25</v>
      </c>
      <c r="P258" t="str">
        <f t="shared" si="30"/>
        <v>&lt;40 &gt;30</v>
      </c>
      <c r="Q258">
        <f t="shared" si="31"/>
        <v>1999</v>
      </c>
      <c r="R258" t="str">
        <f>VLOOKUP(P258,Planilha7!A:B,2,FALSE)</f>
        <v>02 - &lt;40 &gt;30</v>
      </c>
    </row>
    <row r="259" spans="1:18" hidden="1" x14ac:dyDescent="0.3">
      <c r="A259" t="s">
        <v>163</v>
      </c>
      <c r="B259">
        <v>37704</v>
      </c>
      <c r="C259">
        <v>37869</v>
      </c>
      <c r="D259">
        <v>143</v>
      </c>
      <c r="E259" t="s">
        <v>73</v>
      </c>
      <c r="F259">
        <v>28.44</v>
      </c>
      <c r="G259" t="s">
        <v>496</v>
      </c>
      <c r="H259">
        <f t="shared" si="32"/>
        <v>7150</v>
      </c>
      <c r="I259" s="6">
        <f t="shared" si="33"/>
        <v>119.16666666666667</v>
      </c>
      <c r="J259">
        <f t="shared" si="34"/>
        <v>225</v>
      </c>
      <c r="K259">
        <f t="shared" si="35"/>
        <v>211</v>
      </c>
      <c r="L259" s="10">
        <f t="shared" si="36"/>
        <v>25.223333333333333</v>
      </c>
      <c r="M259">
        <v>52</v>
      </c>
      <c r="N259">
        <f t="shared" si="37"/>
        <v>5</v>
      </c>
      <c r="O259">
        <f>VLOOKUP(E259,Planilha4!A:E,5,FALSE)</f>
        <v>25</v>
      </c>
      <c r="P259" t="str">
        <f t="shared" ref="P259:P310" si="38">IF(F259&gt;40,"&gt;40",
IF(F259&gt;30,"&lt;40 &gt;30",
IF(F259&gt;20,"&lt;30 &gt;20",
"&lt;20")))</f>
        <v>&lt;30 &gt;20</v>
      </c>
      <c r="Q259">
        <f t="shared" ref="Q259:Q310" si="39">YEAR(C259)</f>
        <v>2003</v>
      </c>
      <c r="R259" t="str">
        <f>VLOOKUP(P259,Planilha7!A:B,2,FALSE)</f>
        <v>03 - &lt;30 &gt;20</v>
      </c>
    </row>
    <row r="260" spans="1:18" hidden="1" x14ac:dyDescent="0.3">
      <c r="A260" t="s">
        <v>460</v>
      </c>
      <c r="B260" s="9">
        <v>41946</v>
      </c>
      <c r="C260" s="9">
        <v>42132</v>
      </c>
      <c r="D260">
        <v>161</v>
      </c>
      <c r="E260" t="s">
        <v>461</v>
      </c>
      <c r="F260">
        <v>22.11</v>
      </c>
      <c r="G260" t="s">
        <v>497</v>
      </c>
      <c r="H260">
        <f t="shared" si="32"/>
        <v>8050</v>
      </c>
      <c r="I260" s="6">
        <f t="shared" si="33"/>
        <v>134.16666666666666</v>
      </c>
      <c r="J260">
        <f t="shared" si="34"/>
        <v>172</v>
      </c>
      <c r="K260">
        <f t="shared" si="35"/>
        <v>261</v>
      </c>
      <c r="L260" s="10">
        <f t="shared" si="36"/>
        <v>24.79</v>
      </c>
      <c r="M260">
        <v>53</v>
      </c>
      <c r="N260">
        <f t="shared" si="37"/>
        <v>2</v>
      </c>
      <c r="O260">
        <f>VLOOKUP(E260,Planilha4!A:E,5,FALSE)</f>
        <v>30</v>
      </c>
      <c r="P260" t="str">
        <f t="shared" si="38"/>
        <v>&lt;30 &gt;20</v>
      </c>
      <c r="Q260">
        <f t="shared" si="39"/>
        <v>2015</v>
      </c>
      <c r="R260" t="str">
        <f>VLOOKUP(P260,Planilha7!A:B,2,FALSE)</f>
        <v>03 - &lt;30 &gt;20</v>
      </c>
    </row>
    <row r="261" spans="1:18" hidden="1" x14ac:dyDescent="0.3">
      <c r="A261" t="s">
        <v>465</v>
      </c>
      <c r="B261" s="9">
        <v>42521</v>
      </c>
      <c r="C261" s="9">
        <v>42682</v>
      </c>
      <c r="D261">
        <v>138</v>
      </c>
      <c r="E261" t="s">
        <v>461</v>
      </c>
      <c r="F261">
        <v>27.47</v>
      </c>
      <c r="G261" t="s">
        <v>497</v>
      </c>
      <c r="H261">
        <f t="shared" si="32"/>
        <v>6900</v>
      </c>
      <c r="I261" s="6">
        <f t="shared" si="33"/>
        <v>115</v>
      </c>
      <c r="J261">
        <f t="shared" si="34"/>
        <v>238</v>
      </c>
      <c r="K261">
        <f t="shared" si="35"/>
        <v>223</v>
      </c>
      <c r="L261" s="10">
        <f t="shared" si="36"/>
        <v>24.79</v>
      </c>
      <c r="M261">
        <v>53</v>
      </c>
      <c r="N261">
        <f t="shared" si="37"/>
        <v>2</v>
      </c>
      <c r="O261">
        <f>VLOOKUP(E261,Planilha4!A:E,5,FALSE)</f>
        <v>30</v>
      </c>
      <c r="P261" t="str">
        <f t="shared" si="38"/>
        <v>&lt;30 &gt;20</v>
      </c>
      <c r="Q261">
        <f t="shared" si="39"/>
        <v>2016</v>
      </c>
      <c r="R261" t="str">
        <f>VLOOKUP(P261,Planilha7!A:B,2,FALSE)</f>
        <v>03 - &lt;30 &gt;20</v>
      </c>
    </row>
    <row r="262" spans="1:18" hidden="1" x14ac:dyDescent="0.3">
      <c r="A262" t="s">
        <v>454</v>
      </c>
      <c r="B262" s="9">
        <v>41015</v>
      </c>
      <c r="C262" s="9">
        <v>41180</v>
      </c>
      <c r="D262">
        <v>143</v>
      </c>
      <c r="E262" t="s">
        <v>455</v>
      </c>
      <c r="F262">
        <v>30.05</v>
      </c>
      <c r="G262" t="s">
        <v>497</v>
      </c>
      <c r="H262">
        <f t="shared" si="32"/>
        <v>7150</v>
      </c>
      <c r="I262" s="6">
        <f t="shared" si="33"/>
        <v>119.16666666666667</v>
      </c>
      <c r="J262">
        <f t="shared" si="34"/>
        <v>225</v>
      </c>
      <c r="K262">
        <f t="shared" si="35"/>
        <v>198</v>
      </c>
      <c r="L262" s="10">
        <f t="shared" si="36"/>
        <v>24.73</v>
      </c>
      <c r="M262">
        <v>54</v>
      </c>
      <c r="N262">
        <f t="shared" si="37"/>
        <v>3</v>
      </c>
      <c r="O262">
        <f>VLOOKUP(E262,Planilha4!A:E,5,FALSE)</f>
        <v>30</v>
      </c>
      <c r="P262" t="str">
        <f t="shared" si="38"/>
        <v>&lt;40 &gt;30</v>
      </c>
      <c r="Q262">
        <f t="shared" si="39"/>
        <v>2012</v>
      </c>
      <c r="R262" t="str">
        <f>VLOOKUP(P262,Planilha7!A:B,2,FALSE)</f>
        <v>02 - &lt;40 &gt;30</v>
      </c>
    </row>
    <row r="263" spans="1:18" hidden="1" x14ac:dyDescent="0.3">
      <c r="A263" t="s">
        <v>459</v>
      </c>
      <c r="B263" s="9">
        <v>41764</v>
      </c>
      <c r="C263" s="9">
        <v>41943</v>
      </c>
      <c r="D263">
        <v>147</v>
      </c>
      <c r="E263" t="s">
        <v>455</v>
      </c>
      <c r="F263">
        <v>19.41</v>
      </c>
      <c r="G263" t="s">
        <v>497</v>
      </c>
      <c r="H263">
        <f t="shared" si="32"/>
        <v>7350</v>
      </c>
      <c r="I263" s="6">
        <f t="shared" si="33"/>
        <v>122.5</v>
      </c>
      <c r="J263">
        <f t="shared" si="34"/>
        <v>223</v>
      </c>
      <c r="K263">
        <f t="shared" si="35"/>
        <v>274</v>
      </c>
      <c r="L263" s="10">
        <f t="shared" si="36"/>
        <v>24.73</v>
      </c>
      <c r="M263">
        <v>54</v>
      </c>
      <c r="N263">
        <f t="shared" si="37"/>
        <v>2</v>
      </c>
      <c r="O263">
        <f>VLOOKUP(E263,Planilha4!A:E,5,FALSE)</f>
        <v>30</v>
      </c>
      <c r="P263" t="str">
        <f t="shared" si="38"/>
        <v>&lt;20</v>
      </c>
      <c r="Q263">
        <f t="shared" si="39"/>
        <v>2014</v>
      </c>
      <c r="R263" t="str">
        <f>VLOOKUP(P263,Planilha7!A:B,2,FALSE)</f>
        <v>04 - &lt;20</v>
      </c>
    </row>
    <row r="264" spans="1:18" hidden="1" x14ac:dyDescent="0.3">
      <c r="A264" t="s">
        <v>59</v>
      </c>
      <c r="B264">
        <v>36290</v>
      </c>
      <c r="C264">
        <v>36553</v>
      </c>
      <c r="D264">
        <v>226</v>
      </c>
      <c r="E264" t="s">
        <v>60</v>
      </c>
      <c r="F264">
        <v>24.62</v>
      </c>
      <c r="G264" t="s">
        <v>496</v>
      </c>
      <c r="H264">
        <f t="shared" si="32"/>
        <v>11300</v>
      </c>
      <c r="I264" s="6">
        <f t="shared" si="33"/>
        <v>188.33333333333334</v>
      </c>
      <c r="J264">
        <f t="shared" si="34"/>
        <v>13</v>
      </c>
      <c r="K264">
        <f t="shared" si="35"/>
        <v>243</v>
      </c>
      <c r="L264" s="10">
        <f t="shared" si="36"/>
        <v>24.62</v>
      </c>
      <c r="M264">
        <v>55</v>
      </c>
      <c r="N264">
        <f t="shared" si="37"/>
        <v>4</v>
      </c>
      <c r="O264">
        <f>VLOOKUP(E264,Planilha4!A:E,5,FALSE)</f>
        <v>45</v>
      </c>
      <c r="P264" t="str">
        <f t="shared" si="38"/>
        <v>&lt;30 &gt;20</v>
      </c>
      <c r="Q264">
        <f t="shared" si="39"/>
        <v>2000</v>
      </c>
      <c r="R264" t="str">
        <f>VLOOKUP(P264,Planilha7!A:B,2,FALSE)</f>
        <v>03 - &lt;30 &gt;20</v>
      </c>
    </row>
    <row r="265" spans="1:18" hidden="1" x14ac:dyDescent="0.3">
      <c r="A265" t="s">
        <v>233</v>
      </c>
      <c r="B265" s="9">
        <v>40736</v>
      </c>
      <c r="C265" s="9">
        <v>40844</v>
      </c>
      <c r="D265">
        <v>64</v>
      </c>
      <c r="E265" t="s">
        <v>55</v>
      </c>
      <c r="F265">
        <v>19</v>
      </c>
      <c r="G265" t="s">
        <v>498</v>
      </c>
      <c r="H265">
        <f t="shared" si="32"/>
        <v>3200</v>
      </c>
      <c r="I265" s="6">
        <f t="shared" si="33"/>
        <v>53.333333333333336</v>
      </c>
      <c r="J265">
        <f t="shared" si="34"/>
        <v>296</v>
      </c>
      <c r="K265">
        <f t="shared" si="35"/>
        <v>275</v>
      </c>
      <c r="L265" s="10">
        <f t="shared" si="36"/>
        <v>24.254999999999999</v>
      </c>
      <c r="M265">
        <v>56</v>
      </c>
      <c r="N265">
        <f t="shared" si="37"/>
        <v>2</v>
      </c>
      <c r="O265">
        <f>VLOOKUP(E265,Planilha4!A:E,5,FALSE)</f>
        <v>17</v>
      </c>
      <c r="P265" t="str">
        <f t="shared" si="38"/>
        <v>&lt;20</v>
      </c>
      <c r="Q265">
        <f t="shared" si="39"/>
        <v>2011</v>
      </c>
      <c r="R265" t="str">
        <f>VLOOKUP(P265,Planilha7!A:B,2,FALSE)</f>
        <v>04 - &lt;20</v>
      </c>
    </row>
    <row r="266" spans="1:18" hidden="1" x14ac:dyDescent="0.3">
      <c r="A266" t="s">
        <v>462</v>
      </c>
      <c r="B266" s="9">
        <v>42135</v>
      </c>
      <c r="C266" s="9">
        <v>42314</v>
      </c>
      <c r="D266">
        <v>154</v>
      </c>
      <c r="E266" t="s">
        <v>55</v>
      </c>
      <c r="F266">
        <v>23.49</v>
      </c>
      <c r="G266" t="s">
        <v>497</v>
      </c>
      <c r="H266">
        <f t="shared" si="32"/>
        <v>7700</v>
      </c>
      <c r="I266" s="6">
        <f t="shared" si="33"/>
        <v>128.33333333333334</v>
      </c>
      <c r="J266">
        <f t="shared" si="34"/>
        <v>210</v>
      </c>
      <c r="K266">
        <f t="shared" si="35"/>
        <v>254</v>
      </c>
      <c r="L266" s="10">
        <f t="shared" si="36"/>
        <v>24.254999999999999</v>
      </c>
      <c r="M266">
        <v>56</v>
      </c>
      <c r="N266">
        <f t="shared" si="37"/>
        <v>3</v>
      </c>
      <c r="O266">
        <f>VLOOKUP(E266,Planilha4!A:E,5,FALSE)</f>
        <v>17</v>
      </c>
      <c r="P266" t="str">
        <f t="shared" si="38"/>
        <v>&lt;30 &gt;20</v>
      </c>
      <c r="Q266">
        <f t="shared" si="39"/>
        <v>2015</v>
      </c>
      <c r="R266" t="str">
        <f>VLOOKUP(P266,Planilha7!A:B,2,FALSE)</f>
        <v>03 - &lt;30 &gt;20</v>
      </c>
    </row>
    <row r="267" spans="1:18" hidden="1" x14ac:dyDescent="0.3">
      <c r="A267" t="s">
        <v>32</v>
      </c>
      <c r="B267" t="s">
        <v>120</v>
      </c>
      <c r="C267">
        <v>31527</v>
      </c>
      <c r="D267">
        <v>164</v>
      </c>
      <c r="E267" t="s">
        <v>55</v>
      </c>
      <c r="F267">
        <v>31.22</v>
      </c>
      <c r="G267" t="s">
        <v>496</v>
      </c>
      <c r="H267">
        <f t="shared" si="32"/>
        <v>8200</v>
      </c>
      <c r="I267" s="6">
        <f t="shared" si="33"/>
        <v>136.66666666666666</v>
      </c>
      <c r="J267">
        <f t="shared" si="34"/>
        <v>170</v>
      </c>
      <c r="K267">
        <f t="shared" si="35"/>
        <v>187</v>
      </c>
      <c r="L267" s="10">
        <f t="shared" si="36"/>
        <v>24.254999999999999</v>
      </c>
      <c r="M267">
        <v>56</v>
      </c>
      <c r="N267">
        <f t="shared" si="37"/>
        <v>4</v>
      </c>
      <c r="O267">
        <f>VLOOKUP(E267,Planilha4!A:E,5,FALSE)</f>
        <v>17</v>
      </c>
      <c r="P267" t="str">
        <f t="shared" si="38"/>
        <v>&lt;40 &gt;30</v>
      </c>
      <c r="Q267">
        <f t="shared" si="39"/>
        <v>1986</v>
      </c>
      <c r="R267" t="str">
        <f>VLOOKUP(P267,Planilha7!A:B,2,FALSE)</f>
        <v>02 - &lt;40 &gt;30</v>
      </c>
    </row>
    <row r="268" spans="1:18" hidden="1" x14ac:dyDescent="0.3">
      <c r="A268" t="s">
        <v>54</v>
      </c>
      <c r="B268">
        <v>35520</v>
      </c>
      <c r="C268">
        <v>35678</v>
      </c>
      <c r="D268">
        <v>137</v>
      </c>
      <c r="E268" t="s">
        <v>55</v>
      </c>
      <c r="F268">
        <v>27.11</v>
      </c>
      <c r="G268" t="s">
        <v>496</v>
      </c>
      <c r="H268">
        <f t="shared" si="32"/>
        <v>6850</v>
      </c>
      <c r="I268" s="6">
        <f t="shared" si="33"/>
        <v>114.16666666666667</v>
      </c>
      <c r="J268">
        <f t="shared" si="34"/>
        <v>240</v>
      </c>
      <c r="K268">
        <f t="shared" si="35"/>
        <v>227</v>
      </c>
      <c r="L268" s="10">
        <f t="shared" si="36"/>
        <v>24.254999999999999</v>
      </c>
      <c r="M268">
        <v>56</v>
      </c>
      <c r="N268">
        <f t="shared" si="37"/>
        <v>5</v>
      </c>
      <c r="O268">
        <f>VLOOKUP(E268,Planilha4!A:E,5,FALSE)</f>
        <v>17</v>
      </c>
      <c r="P268" t="str">
        <f t="shared" si="38"/>
        <v>&lt;30 &gt;20</v>
      </c>
      <c r="Q268">
        <f t="shared" si="39"/>
        <v>1997</v>
      </c>
      <c r="R268" t="str">
        <f>VLOOKUP(P268,Planilha7!A:B,2,FALSE)</f>
        <v>03 - &lt;30 &gt;20</v>
      </c>
    </row>
    <row r="269" spans="1:18" hidden="1" x14ac:dyDescent="0.3">
      <c r="A269" t="s">
        <v>228</v>
      </c>
      <c r="B269">
        <v>39573</v>
      </c>
      <c r="C269">
        <v>39724</v>
      </c>
      <c r="D269">
        <v>131</v>
      </c>
      <c r="E269" t="s">
        <v>55</v>
      </c>
      <c r="F269">
        <v>22.06</v>
      </c>
      <c r="G269" t="s">
        <v>496</v>
      </c>
      <c r="H269">
        <f t="shared" si="32"/>
        <v>6550</v>
      </c>
      <c r="I269" s="6">
        <f t="shared" si="33"/>
        <v>109.16666666666667</v>
      </c>
      <c r="J269">
        <f t="shared" si="34"/>
        <v>255</v>
      </c>
      <c r="K269">
        <f t="shared" si="35"/>
        <v>262</v>
      </c>
      <c r="L269" s="10">
        <f t="shared" si="36"/>
        <v>24.254999999999999</v>
      </c>
      <c r="M269">
        <v>56</v>
      </c>
      <c r="N269">
        <f t="shared" si="37"/>
        <v>4</v>
      </c>
      <c r="O269">
        <f>VLOOKUP(E269,Planilha4!A:E,5,FALSE)</f>
        <v>17</v>
      </c>
      <c r="P269" t="str">
        <f t="shared" si="38"/>
        <v>&lt;30 &gt;20</v>
      </c>
      <c r="Q269">
        <f t="shared" si="39"/>
        <v>2008</v>
      </c>
      <c r="R269" t="str">
        <f>VLOOKUP(P269,Planilha7!A:B,2,FALSE)</f>
        <v>03 - &lt;30 &gt;20</v>
      </c>
    </row>
    <row r="270" spans="1:18" hidden="1" x14ac:dyDescent="0.3">
      <c r="A270" t="s">
        <v>107</v>
      </c>
      <c r="B270">
        <v>43004</v>
      </c>
      <c r="C270">
        <v>43178</v>
      </c>
      <c r="D270">
        <v>148</v>
      </c>
      <c r="E270" t="s">
        <v>55</v>
      </c>
      <c r="F270">
        <v>22.65</v>
      </c>
      <c r="G270" t="s">
        <v>496</v>
      </c>
      <c r="H270">
        <f t="shared" si="32"/>
        <v>7400</v>
      </c>
      <c r="I270" s="6">
        <f t="shared" si="33"/>
        <v>123.33333333333333</v>
      </c>
      <c r="J270">
        <f t="shared" si="34"/>
        <v>220</v>
      </c>
      <c r="K270">
        <f t="shared" si="35"/>
        <v>259</v>
      </c>
      <c r="L270" s="10">
        <f t="shared" si="36"/>
        <v>24.254999999999999</v>
      </c>
      <c r="M270">
        <v>56</v>
      </c>
      <c r="N270">
        <f t="shared" si="37"/>
        <v>3</v>
      </c>
      <c r="O270">
        <f>VLOOKUP(E270,Planilha4!A:E,5,FALSE)</f>
        <v>17</v>
      </c>
      <c r="P270" t="str">
        <f t="shared" si="38"/>
        <v>&lt;30 &gt;20</v>
      </c>
      <c r="Q270">
        <f t="shared" si="39"/>
        <v>2018</v>
      </c>
      <c r="R270" t="str">
        <f>VLOOKUP(P270,Planilha7!A:B,2,FALSE)</f>
        <v>03 - &lt;30 &gt;20</v>
      </c>
    </row>
    <row r="271" spans="1:18" hidden="1" x14ac:dyDescent="0.3">
      <c r="A271" t="s">
        <v>450</v>
      </c>
      <c r="B271" s="9">
        <v>40189</v>
      </c>
      <c r="C271" s="9">
        <v>40375</v>
      </c>
      <c r="D271">
        <v>161</v>
      </c>
      <c r="E271" t="s">
        <v>451</v>
      </c>
      <c r="F271">
        <v>24.07</v>
      </c>
      <c r="G271" t="s">
        <v>497</v>
      </c>
      <c r="H271">
        <f t="shared" si="32"/>
        <v>8050</v>
      </c>
      <c r="I271" s="6">
        <f t="shared" si="33"/>
        <v>134.16666666666666</v>
      </c>
      <c r="J271">
        <f t="shared" si="34"/>
        <v>172</v>
      </c>
      <c r="K271">
        <f t="shared" si="35"/>
        <v>250</v>
      </c>
      <c r="L271" s="10">
        <f t="shared" si="36"/>
        <v>24.07</v>
      </c>
      <c r="M271">
        <v>57</v>
      </c>
      <c r="N271">
        <f t="shared" si="37"/>
        <v>2</v>
      </c>
      <c r="O271">
        <f>VLOOKUP(E271,Planilha4!A:E,5,FALSE)</f>
        <v>45</v>
      </c>
      <c r="P271" t="str">
        <f t="shared" si="38"/>
        <v>&lt;30 &gt;20</v>
      </c>
      <c r="Q271">
        <f t="shared" si="39"/>
        <v>2010</v>
      </c>
      <c r="R271" t="str">
        <f>VLOOKUP(P271,Planilha7!A:B,2,FALSE)</f>
        <v>03 - &lt;30 &gt;20</v>
      </c>
    </row>
    <row r="272" spans="1:18" hidden="1" x14ac:dyDescent="0.3">
      <c r="A272" t="s">
        <v>104</v>
      </c>
      <c r="B272">
        <v>42816</v>
      </c>
      <c r="C272">
        <v>43003</v>
      </c>
      <c r="D272">
        <v>160</v>
      </c>
      <c r="E272" t="s">
        <v>105</v>
      </c>
      <c r="F272">
        <v>23.81</v>
      </c>
      <c r="G272" t="s">
        <v>496</v>
      </c>
      <c r="H272">
        <f t="shared" si="32"/>
        <v>8000</v>
      </c>
      <c r="I272" s="6">
        <f t="shared" si="33"/>
        <v>133.33333333333334</v>
      </c>
      <c r="J272">
        <f t="shared" si="34"/>
        <v>183</v>
      </c>
      <c r="K272">
        <f t="shared" si="35"/>
        <v>253</v>
      </c>
      <c r="L272" s="10">
        <f t="shared" si="36"/>
        <v>23.81</v>
      </c>
      <c r="M272">
        <v>58</v>
      </c>
      <c r="N272">
        <f t="shared" si="37"/>
        <v>2</v>
      </c>
      <c r="O272">
        <f>VLOOKUP(E272,Planilha4!A:E,5,FALSE)</f>
        <v>45</v>
      </c>
      <c r="P272" t="str">
        <f t="shared" si="38"/>
        <v>&lt;30 &gt;20</v>
      </c>
      <c r="Q272">
        <f t="shared" si="39"/>
        <v>2017</v>
      </c>
      <c r="R272" t="str">
        <f>VLOOKUP(P272,Planilha7!A:B,2,FALSE)</f>
        <v>03 - &lt;30 &gt;20</v>
      </c>
    </row>
    <row r="273" spans="1:18" hidden="1" x14ac:dyDescent="0.3">
      <c r="A273" t="s">
        <v>399</v>
      </c>
      <c r="B273" s="9">
        <v>41183</v>
      </c>
      <c r="C273" s="9">
        <v>41390</v>
      </c>
      <c r="D273">
        <v>179</v>
      </c>
      <c r="E273" t="s">
        <v>456</v>
      </c>
      <c r="F273">
        <v>22.78</v>
      </c>
      <c r="G273" t="s">
        <v>497</v>
      </c>
      <c r="H273">
        <f t="shared" si="32"/>
        <v>8950</v>
      </c>
      <c r="I273" s="6">
        <f t="shared" si="33"/>
        <v>149.16666666666666</v>
      </c>
      <c r="J273">
        <f t="shared" si="34"/>
        <v>105</v>
      </c>
      <c r="K273">
        <f t="shared" si="35"/>
        <v>258</v>
      </c>
      <c r="L273" s="10">
        <f t="shared" si="36"/>
        <v>22.78</v>
      </c>
      <c r="M273">
        <v>59</v>
      </c>
      <c r="N273">
        <f t="shared" si="37"/>
        <v>3</v>
      </c>
      <c r="O273">
        <f>VLOOKUP(E273,Planilha4!A:E,5,FALSE)</f>
        <v>45</v>
      </c>
      <c r="P273" t="str">
        <f t="shared" si="38"/>
        <v>&lt;30 &gt;20</v>
      </c>
      <c r="Q273">
        <f t="shared" si="39"/>
        <v>2013</v>
      </c>
      <c r="R273" t="str">
        <f>VLOOKUP(P273,Planilha7!A:B,2,FALSE)</f>
        <v>03 - &lt;30 &gt;20</v>
      </c>
    </row>
    <row r="274" spans="1:18" hidden="1" x14ac:dyDescent="0.3">
      <c r="A274" t="s">
        <v>453</v>
      </c>
      <c r="B274" s="9">
        <v>40833</v>
      </c>
      <c r="C274" s="9">
        <v>41012</v>
      </c>
      <c r="D274">
        <v>155</v>
      </c>
      <c r="E274" t="s">
        <v>85</v>
      </c>
      <c r="F274">
        <v>25.01</v>
      </c>
      <c r="G274" t="s">
        <v>497</v>
      </c>
      <c r="H274">
        <f t="shared" si="32"/>
        <v>7750</v>
      </c>
      <c r="I274" s="6">
        <f t="shared" si="33"/>
        <v>129.16666666666666</v>
      </c>
      <c r="J274">
        <f t="shared" si="34"/>
        <v>196</v>
      </c>
      <c r="K274">
        <f t="shared" si="35"/>
        <v>242</v>
      </c>
      <c r="L274" s="10">
        <f t="shared" si="36"/>
        <v>22.695</v>
      </c>
      <c r="M274">
        <v>60</v>
      </c>
      <c r="N274">
        <f t="shared" si="37"/>
        <v>2</v>
      </c>
      <c r="O274">
        <f>VLOOKUP(E274,Planilha4!A:E,5,FALSE)</f>
        <v>30</v>
      </c>
      <c r="P274" t="str">
        <f t="shared" si="38"/>
        <v>&lt;30 &gt;20</v>
      </c>
      <c r="Q274">
        <f t="shared" si="39"/>
        <v>2012</v>
      </c>
      <c r="R274" t="str">
        <f>VLOOKUP(P274,Planilha7!A:B,2,FALSE)</f>
        <v>03 - &lt;30 &gt;20</v>
      </c>
    </row>
    <row r="275" spans="1:18" hidden="1" x14ac:dyDescent="0.3">
      <c r="A275" t="s">
        <v>84</v>
      </c>
      <c r="B275" t="s">
        <v>124</v>
      </c>
      <c r="C275">
        <v>39885</v>
      </c>
      <c r="D275">
        <v>136</v>
      </c>
      <c r="E275" t="s">
        <v>85</v>
      </c>
      <c r="F275">
        <v>20.38</v>
      </c>
      <c r="G275" t="s">
        <v>496</v>
      </c>
      <c r="H275">
        <f t="shared" si="32"/>
        <v>6800</v>
      </c>
      <c r="I275" s="6">
        <f t="shared" si="33"/>
        <v>113.33333333333333</v>
      </c>
      <c r="J275">
        <f t="shared" si="34"/>
        <v>249</v>
      </c>
      <c r="K275">
        <f t="shared" si="35"/>
        <v>269</v>
      </c>
      <c r="L275" s="10">
        <f t="shared" si="36"/>
        <v>22.695</v>
      </c>
      <c r="M275">
        <v>60</v>
      </c>
      <c r="N275">
        <f t="shared" si="37"/>
        <v>3</v>
      </c>
      <c r="O275">
        <f>VLOOKUP(E275,Planilha4!A:E,5,FALSE)</f>
        <v>30</v>
      </c>
      <c r="P275" t="str">
        <f t="shared" si="38"/>
        <v>&lt;30 &gt;20</v>
      </c>
      <c r="Q275">
        <f t="shared" si="39"/>
        <v>2009</v>
      </c>
      <c r="R275" t="str">
        <f>VLOOKUP(P275,Planilha7!A:B,2,FALSE)</f>
        <v>03 - &lt;30 &gt;20</v>
      </c>
    </row>
    <row r="276" spans="1:18" hidden="1" x14ac:dyDescent="0.3">
      <c r="A276" t="s">
        <v>80</v>
      </c>
      <c r="B276">
        <v>39216</v>
      </c>
      <c r="C276">
        <v>39388</v>
      </c>
      <c r="D276">
        <v>148</v>
      </c>
      <c r="E276" t="s">
        <v>81</v>
      </c>
      <c r="F276">
        <v>25.83</v>
      </c>
      <c r="G276" t="s">
        <v>496</v>
      </c>
      <c r="H276">
        <f t="shared" si="32"/>
        <v>7400</v>
      </c>
      <c r="I276" s="6">
        <f t="shared" si="33"/>
        <v>123.33333333333333</v>
      </c>
      <c r="J276">
        <f t="shared" si="34"/>
        <v>220</v>
      </c>
      <c r="K276">
        <f t="shared" si="35"/>
        <v>235</v>
      </c>
      <c r="L276" s="10">
        <f t="shared" si="36"/>
        <v>22.401999999999997</v>
      </c>
      <c r="M276">
        <v>61</v>
      </c>
      <c r="N276">
        <f t="shared" si="37"/>
        <v>2</v>
      </c>
      <c r="O276">
        <f>VLOOKUP(E276,Planilha4!A:E,5,FALSE)</f>
        <v>19</v>
      </c>
      <c r="P276" t="str">
        <f t="shared" si="38"/>
        <v>&lt;30 &gt;20</v>
      </c>
      <c r="Q276">
        <f t="shared" si="39"/>
        <v>2007</v>
      </c>
      <c r="R276" t="str">
        <f>VLOOKUP(P276,Planilha7!A:B,2,FALSE)</f>
        <v>03 - &lt;30 &gt;20</v>
      </c>
    </row>
    <row r="277" spans="1:18" hidden="1" x14ac:dyDescent="0.3">
      <c r="A277" t="s">
        <v>89</v>
      </c>
      <c r="B277">
        <v>40280</v>
      </c>
      <c r="C277">
        <v>40445</v>
      </c>
      <c r="D277">
        <v>143</v>
      </c>
      <c r="E277" t="s">
        <v>81</v>
      </c>
      <c r="F277">
        <v>25.55</v>
      </c>
      <c r="G277" t="s">
        <v>496</v>
      </c>
      <c r="H277">
        <f t="shared" si="32"/>
        <v>7150</v>
      </c>
      <c r="I277" s="6">
        <f t="shared" si="33"/>
        <v>119.16666666666667</v>
      </c>
      <c r="J277">
        <f t="shared" si="34"/>
        <v>225</v>
      </c>
      <c r="K277">
        <f t="shared" si="35"/>
        <v>238</v>
      </c>
      <c r="L277" s="10">
        <f t="shared" si="36"/>
        <v>22.401999999999997</v>
      </c>
      <c r="M277">
        <v>61</v>
      </c>
      <c r="N277">
        <f t="shared" si="37"/>
        <v>3</v>
      </c>
      <c r="O277">
        <f>VLOOKUP(E277,Planilha4!A:E,5,FALSE)</f>
        <v>19</v>
      </c>
      <c r="P277" t="str">
        <f t="shared" si="38"/>
        <v>&lt;30 &gt;20</v>
      </c>
      <c r="Q277">
        <f t="shared" si="39"/>
        <v>2010</v>
      </c>
      <c r="R277" t="str">
        <f>VLOOKUP(P277,Planilha7!A:B,2,FALSE)</f>
        <v>03 - &lt;30 &gt;20</v>
      </c>
    </row>
    <row r="278" spans="1:18" hidden="1" x14ac:dyDescent="0.3">
      <c r="A278" t="s">
        <v>93</v>
      </c>
      <c r="B278">
        <v>40973</v>
      </c>
      <c r="C278">
        <v>41159</v>
      </c>
      <c r="D278">
        <v>161</v>
      </c>
      <c r="E278" t="s">
        <v>81</v>
      </c>
      <c r="F278">
        <v>23.01</v>
      </c>
      <c r="G278" t="s">
        <v>496</v>
      </c>
      <c r="H278">
        <f t="shared" si="32"/>
        <v>8050</v>
      </c>
      <c r="I278" s="6">
        <f t="shared" si="33"/>
        <v>134.16666666666666</v>
      </c>
      <c r="J278">
        <f t="shared" si="34"/>
        <v>172</v>
      </c>
      <c r="K278">
        <f t="shared" si="35"/>
        <v>256</v>
      </c>
      <c r="L278" s="10">
        <f t="shared" si="36"/>
        <v>22.401999999999997</v>
      </c>
      <c r="M278">
        <v>61</v>
      </c>
      <c r="N278">
        <f t="shared" si="37"/>
        <v>3</v>
      </c>
      <c r="O278">
        <f>VLOOKUP(E278,Planilha4!A:E,5,FALSE)</f>
        <v>19</v>
      </c>
      <c r="P278" t="str">
        <f t="shared" si="38"/>
        <v>&lt;30 &gt;20</v>
      </c>
      <c r="Q278">
        <f t="shared" si="39"/>
        <v>2012</v>
      </c>
      <c r="R278" t="str">
        <f>VLOOKUP(P278,Planilha7!A:B,2,FALSE)</f>
        <v>03 - &lt;30 &gt;20</v>
      </c>
    </row>
    <row r="279" spans="1:18" hidden="1" x14ac:dyDescent="0.3">
      <c r="A279" t="s">
        <v>101</v>
      </c>
      <c r="B279">
        <v>42198</v>
      </c>
      <c r="C279">
        <v>42384</v>
      </c>
      <c r="D279">
        <v>161</v>
      </c>
      <c r="E279" t="s">
        <v>81</v>
      </c>
      <c r="F279">
        <v>19.829999999999998</v>
      </c>
      <c r="G279" t="s">
        <v>496</v>
      </c>
      <c r="H279">
        <f t="shared" si="32"/>
        <v>8050</v>
      </c>
      <c r="I279" s="6">
        <f t="shared" si="33"/>
        <v>134.16666666666666</v>
      </c>
      <c r="J279">
        <f t="shared" si="34"/>
        <v>172</v>
      </c>
      <c r="K279">
        <f t="shared" si="35"/>
        <v>270</v>
      </c>
      <c r="L279" s="10">
        <f t="shared" si="36"/>
        <v>22.401999999999997</v>
      </c>
      <c r="M279">
        <v>61</v>
      </c>
      <c r="N279">
        <f t="shared" si="37"/>
        <v>3</v>
      </c>
      <c r="O279">
        <f>VLOOKUP(E279,Planilha4!A:E,5,FALSE)</f>
        <v>19</v>
      </c>
      <c r="P279" t="str">
        <f t="shared" si="38"/>
        <v>&lt;20</v>
      </c>
      <c r="Q279">
        <f t="shared" si="39"/>
        <v>2016</v>
      </c>
      <c r="R279" t="str">
        <f>VLOOKUP(P279,Planilha7!A:B,2,FALSE)</f>
        <v>04 - &lt;20</v>
      </c>
    </row>
    <row r="280" spans="1:18" hidden="1" x14ac:dyDescent="0.3">
      <c r="A280" t="s">
        <v>110</v>
      </c>
      <c r="B280">
        <v>43368</v>
      </c>
      <c r="C280">
        <v>43556</v>
      </c>
      <c r="D280">
        <v>160</v>
      </c>
      <c r="E280" t="s">
        <v>81</v>
      </c>
      <c r="F280">
        <v>17.79</v>
      </c>
      <c r="G280" t="s">
        <v>496</v>
      </c>
      <c r="H280">
        <f t="shared" si="32"/>
        <v>8000</v>
      </c>
      <c r="I280" s="6">
        <f t="shared" si="33"/>
        <v>133.33333333333334</v>
      </c>
      <c r="J280">
        <f t="shared" si="34"/>
        <v>183</v>
      </c>
      <c r="K280">
        <f t="shared" si="35"/>
        <v>282</v>
      </c>
      <c r="L280" s="10">
        <f t="shared" si="36"/>
        <v>22.401999999999997</v>
      </c>
      <c r="M280">
        <v>61</v>
      </c>
      <c r="N280">
        <f t="shared" si="37"/>
        <v>3</v>
      </c>
      <c r="O280">
        <f>VLOOKUP(E280,Planilha4!A:E,5,FALSE)</f>
        <v>19</v>
      </c>
      <c r="P280" t="str">
        <f t="shared" si="38"/>
        <v>&lt;20</v>
      </c>
      <c r="Q280">
        <f t="shared" si="39"/>
        <v>2019</v>
      </c>
      <c r="R280" t="str">
        <f>VLOOKUP(P280,Planilha7!A:B,2,FALSE)</f>
        <v>04 - &lt;20</v>
      </c>
    </row>
    <row r="281" spans="1:18" hidden="1" x14ac:dyDescent="0.3">
      <c r="A281" t="s">
        <v>239</v>
      </c>
      <c r="B281" s="9">
        <v>42471</v>
      </c>
      <c r="C281" s="9">
        <v>42586</v>
      </c>
      <c r="D281">
        <v>67</v>
      </c>
      <c r="E281" t="s">
        <v>240</v>
      </c>
      <c r="F281">
        <v>18.48</v>
      </c>
      <c r="G281" t="s">
        <v>498</v>
      </c>
      <c r="H281">
        <f t="shared" si="32"/>
        <v>3350</v>
      </c>
      <c r="I281" s="6">
        <f t="shared" si="33"/>
        <v>55.833333333333336</v>
      </c>
      <c r="J281">
        <f t="shared" si="34"/>
        <v>295</v>
      </c>
      <c r="K281">
        <f t="shared" si="35"/>
        <v>279</v>
      </c>
      <c r="L281" s="10">
        <f t="shared" si="36"/>
        <v>21.27</v>
      </c>
      <c r="M281">
        <v>62</v>
      </c>
      <c r="N281">
        <f t="shared" si="37"/>
        <v>2</v>
      </c>
      <c r="O281">
        <f>VLOOKUP(E281,Planilha4!A:E,5,FALSE)</f>
        <v>30</v>
      </c>
      <c r="P281" t="str">
        <f t="shared" si="38"/>
        <v>&lt;20</v>
      </c>
      <c r="Q281">
        <f t="shared" si="39"/>
        <v>2016</v>
      </c>
      <c r="R281" t="str">
        <f>VLOOKUP(P281,Planilha7!A:B,2,FALSE)</f>
        <v>04 - &lt;20</v>
      </c>
    </row>
    <row r="282" spans="1:18" hidden="1" x14ac:dyDescent="0.3">
      <c r="A282" t="s">
        <v>472</v>
      </c>
      <c r="B282" s="9">
        <v>43312</v>
      </c>
      <c r="C282" s="9">
        <v>43493</v>
      </c>
      <c r="D282">
        <v>156</v>
      </c>
      <c r="E282" t="s">
        <v>240</v>
      </c>
      <c r="F282">
        <v>24.06</v>
      </c>
      <c r="G282" t="s">
        <v>497</v>
      </c>
      <c r="H282">
        <f t="shared" si="32"/>
        <v>7800</v>
      </c>
      <c r="I282" s="6">
        <f t="shared" si="33"/>
        <v>130</v>
      </c>
      <c r="J282">
        <f t="shared" si="34"/>
        <v>194</v>
      </c>
      <c r="K282">
        <f t="shared" si="35"/>
        <v>251</v>
      </c>
      <c r="L282" s="10">
        <f t="shared" si="36"/>
        <v>21.27</v>
      </c>
      <c r="M282">
        <v>62</v>
      </c>
      <c r="N282">
        <f t="shared" si="37"/>
        <v>4</v>
      </c>
      <c r="O282">
        <f>VLOOKUP(E282,Planilha4!A:E,5,FALSE)</f>
        <v>30</v>
      </c>
      <c r="P282" t="str">
        <f t="shared" si="38"/>
        <v>&lt;30 &gt;20</v>
      </c>
      <c r="Q282">
        <f t="shared" si="39"/>
        <v>2019</v>
      </c>
      <c r="R282" t="str">
        <f>VLOOKUP(P282,Planilha7!A:B,2,FALSE)</f>
        <v>03 - &lt;30 &gt;20</v>
      </c>
    </row>
    <row r="283" spans="1:18" hidden="1" x14ac:dyDescent="0.3">
      <c r="A283" t="s">
        <v>241</v>
      </c>
      <c r="B283" s="9">
        <v>42842</v>
      </c>
      <c r="C283" s="9">
        <v>42996</v>
      </c>
      <c r="D283">
        <v>88</v>
      </c>
      <c r="E283" t="s">
        <v>242</v>
      </c>
      <c r="F283">
        <v>21.07</v>
      </c>
      <c r="G283" t="s">
        <v>498</v>
      </c>
      <c r="H283">
        <f t="shared" si="32"/>
        <v>4400</v>
      </c>
      <c r="I283" s="6">
        <f t="shared" si="33"/>
        <v>73.333333333333329</v>
      </c>
      <c r="J283">
        <f t="shared" si="34"/>
        <v>286</v>
      </c>
      <c r="K283">
        <f t="shared" si="35"/>
        <v>268</v>
      </c>
      <c r="L283" s="10">
        <f t="shared" si="36"/>
        <v>21.07</v>
      </c>
      <c r="M283">
        <v>63</v>
      </c>
      <c r="N283">
        <f t="shared" si="37"/>
        <v>4</v>
      </c>
      <c r="O283">
        <f>VLOOKUP(E283,Planilha4!A:E,5,FALSE)</f>
        <v>45</v>
      </c>
      <c r="P283" t="str">
        <f t="shared" si="38"/>
        <v>&lt;30 &gt;20</v>
      </c>
      <c r="Q283">
        <f t="shared" si="39"/>
        <v>2017</v>
      </c>
      <c r="R283" t="str">
        <f>VLOOKUP(P283,Planilha7!A:B,2,FALSE)</f>
        <v>03 - &lt;30 &gt;20</v>
      </c>
    </row>
    <row r="284" spans="1:18" hidden="1" x14ac:dyDescent="0.3">
      <c r="A284" t="s">
        <v>91</v>
      </c>
      <c r="B284">
        <v>40812</v>
      </c>
      <c r="C284">
        <v>40970</v>
      </c>
      <c r="D284">
        <v>137</v>
      </c>
      <c r="E284" t="s">
        <v>92</v>
      </c>
      <c r="F284">
        <v>21.81</v>
      </c>
      <c r="G284" t="s">
        <v>496</v>
      </c>
      <c r="H284">
        <f t="shared" si="32"/>
        <v>6850</v>
      </c>
      <c r="I284" s="6">
        <f t="shared" si="33"/>
        <v>114.16666666666667</v>
      </c>
      <c r="J284">
        <f t="shared" si="34"/>
        <v>240</v>
      </c>
      <c r="K284">
        <f t="shared" si="35"/>
        <v>264</v>
      </c>
      <c r="L284" s="10">
        <f t="shared" si="36"/>
        <v>20.63</v>
      </c>
      <c r="M284">
        <v>64</v>
      </c>
      <c r="N284">
        <f t="shared" si="37"/>
        <v>4</v>
      </c>
      <c r="O284">
        <f>VLOOKUP(E284,Planilha4!A:E,5,FALSE)</f>
        <v>30</v>
      </c>
      <c r="P284" t="str">
        <f t="shared" si="38"/>
        <v>&lt;30 &gt;20</v>
      </c>
      <c r="Q284">
        <f t="shared" si="39"/>
        <v>2012</v>
      </c>
      <c r="R284" t="str">
        <f>VLOOKUP(P284,Planilha7!A:B,2,FALSE)</f>
        <v>03 - &lt;30 &gt;20</v>
      </c>
    </row>
    <row r="285" spans="1:18" hidden="1" x14ac:dyDescent="0.3">
      <c r="A285" t="s">
        <v>100</v>
      </c>
      <c r="B285">
        <v>42072</v>
      </c>
      <c r="C285">
        <v>42195</v>
      </c>
      <c r="D285">
        <v>106</v>
      </c>
      <c r="E285" t="s">
        <v>92</v>
      </c>
      <c r="F285">
        <v>19.45</v>
      </c>
      <c r="G285" t="s">
        <v>496</v>
      </c>
      <c r="H285">
        <f t="shared" si="32"/>
        <v>5300</v>
      </c>
      <c r="I285" s="6">
        <f t="shared" si="33"/>
        <v>88.333333333333329</v>
      </c>
      <c r="J285">
        <f t="shared" si="34"/>
        <v>275</v>
      </c>
      <c r="K285">
        <f t="shared" si="35"/>
        <v>273</v>
      </c>
      <c r="L285" s="10">
        <f t="shared" si="36"/>
        <v>20.63</v>
      </c>
      <c r="M285">
        <v>64</v>
      </c>
      <c r="N285">
        <f t="shared" si="37"/>
        <v>2</v>
      </c>
      <c r="O285">
        <f>VLOOKUP(E285,Planilha4!A:E,5,FALSE)</f>
        <v>30</v>
      </c>
      <c r="P285" t="str">
        <f t="shared" si="38"/>
        <v>&lt;20</v>
      </c>
      <c r="Q285">
        <f t="shared" si="39"/>
        <v>2015</v>
      </c>
      <c r="R285" t="str">
        <f>VLOOKUP(P285,Planilha7!A:B,2,FALSE)</f>
        <v>04 - &lt;20</v>
      </c>
    </row>
    <row r="286" spans="1:18" hidden="1" x14ac:dyDescent="0.3">
      <c r="A286" t="s">
        <v>458</v>
      </c>
      <c r="B286" s="9">
        <v>41582</v>
      </c>
      <c r="C286" s="9">
        <v>41761</v>
      </c>
      <c r="D286">
        <v>155</v>
      </c>
      <c r="E286" t="s">
        <v>108</v>
      </c>
      <c r="F286">
        <v>19.73</v>
      </c>
      <c r="G286" t="s">
        <v>497</v>
      </c>
      <c r="H286">
        <f t="shared" si="32"/>
        <v>7750</v>
      </c>
      <c r="I286" s="6">
        <f t="shared" si="33"/>
        <v>129.16666666666666</v>
      </c>
      <c r="J286">
        <f t="shared" si="34"/>
        <v>196</v>
      </c>
      <c r="K286">
        <f t="shared" si="35"/>
        <v>272</v>
      </c>
      <c r="L286" s="10">
        <f t="shared" si="36"/>
        <v>20.6</v>
      </c>
      <c r="M286">
        <v>65</v>
      </c>
      <c r="N286">
        <f t="shared" si="37"/>
        <v>3</v>
      </c>
      <c r="O286">
        <f>VLOOKUP(E286,Planilha4!A:E,5,FALSE)</f>
        <v>30</v>
      </c>
      <c r="P286" t="str">
        <f t="shared" si="38"/>
        <v>&lt;20</v>
      </c>
      <c r="Q286">
        <f t="shared" si="39"/>
        <v>2014</v>
      </c>
      <c r="R286" t="str">
        <f>VLOOKUP(P286,Planilha7!A:B,2,FALSE)</f>
        <v>04 - &lt;20</v>
      </c>
    </row>
    <row r="287" spans="1:18" hidden="1" x14ac:dyDescent="0.3">
      <c r="A287" t="s">
        <v>167</v>
      </c>
      <c r="B287">
        <v>43179</v>
      </c>
      <c r="C287">
        <v>43367</v>
      </c>
      <c r="D287">
        <v>162</v>
      </c>
      <c r="E287" t="s">
        <v>108</v>
      </c>
      <c r="F287">
        <v>21.47</v>
      </c>
      <c r="G287" t="s">
        <v>496</v>
      </c>
      <c r="H287">
        <f t="shared" si="32"/>
        <v>8100</v>
      </c>
      <c r="I287" s="6">
        <f t="shared" si="33"/>
        <v>135</v>
      </c>
      <c r="J287">
        <f t="shared" si="34"/>
        <v>171</v>
      </c>
      <c r="K287">
        <f t="shared" si="35"/>
        <v>265</v>
      </c>
      <c r="L287" s="10">
        <f t="shared" si="36"/>
        <v>20.6</v>
      </c>
      <c r="M287">
        <v>65</v>
      </c>
      <c r="N287">
        <f t="shared" si="37"/>
        <v>3</v>
      </c>
      <c r="O287">
        <f>VLOOKUP(E287,Planilha4!A:E,5,FALSE)</f>
        <v>30</v>
      </c>
      <c r="P287" t="str">
        <f t="shared" si="38"/>
        <v>&lt;30 &gt;20</v>
      </c>
      <c r="Q287">
        <f t="shared" si="39"/>
        <v>2018</v>
      </c>
      <c r="R287" t="str">
        <f>VLOOKUP(P287,Planilha7!A:B,2,FALSE)</f>
        <v>03 - &lt;30 &gt;20</v>
      </c>
    </row>
    <row r="288" spans="1:18" hidden="1" x14ac:dyDescent="0.3">
      <c r="A288" t="s">
        <v>94</v>
      </c>
      <c r="B288">
        <v>41162</v>
      </c>
      <c r="C288">
        <v>41341</v>
      </c>
      <c r="D288">
        <v>154</v>
      </c>
      <c r="E288" t="s">
        <v>112</v>
      </c>
      <c r="F288">
        <v>18.190000000000001</v>
      </c>
      <c r="G288" t="s">
        <v>496</v>
      </c>
      <c r="H288">
        <f t="shared" si="32"/>
        <v>7700</v>
      </c>
      <c r="I288" s="6">
        <f t="shared" si="33"/>
        <v>128.33333333333334</v>
      </c>
      <c r="J288">
        <f t="shared" si="34"/>
        <v>210</v>
      </c>
      <c r="K288">
        <f t="shared" si="35"/>
        <v>281</v>
      </c>
      <c r="L288" s="10">
        <f t="shared" si="36"/>
        <v>18.190000000000001</v>
      </c>
      <c r="M288">
        <v>66</v>
      </c>
      <c r="N288">
        <f t="shared" si="37"/>
        <v>3</v>
      </c>
      <c r="O288">
        <f>VLOOKUP(E288,Planilha4!A:E,5,FALSE)</f>
        <v>45</v>
      </c>
      <c r="P288" t="str">
        <f t="shared" si="38"/>
        <v>&lt;20</v>
      </c>
      <c r="Q288">
        <f t="shared" si="39"/>
        <v>2013</v>
      </c>
      <c r="R288" t="str">
        <f>VLOOKUP(P288,Planilha7!A:B,2,FALSE)</f>
        <v>04 - &lt;20</v>
      </c>
    </row>
    <row r="289" spans="1:18" hidden="1" x14ac:dyDescent="0.3">
      <c r="A289" t="s">
        <v>98</v>
      </c>
      <c r="B289">
        <v>41855</v>
      </c>
      <c r="C289">
        <v>42069</v>
      </c>
      <c r="D289">
        <v>185</v>
      </c>
      <c r="E289" t="s">
        <v>99</v>
      </c>
      <c r="F289">
        <v>17.45</v>
      </c>
      <c r="G289" t="s">
        <v>496</v>
      </c>
      <c r="H289">
        <f t="shared" si="32"/>
        <v>9250</v>
      </c>
      <c r="I289" s="6">
        <f t="shared" si="33"/>
        <v>154.16666666666666</v>
      </c>
      <c r="J289">
        <f t="shared" si="34"/>
        <v>79</v>
      </c>
      <c r="K289">
        <f t="shared" si="35"/>
        <v>284</v>
      </c>
      <c r="L289" s="10">
        <f t="shared" si="36"/>
        <v>17.45</v>
      </c>
      <c r="M289">
        <v>67</v>
      </c>
      <c r="N289">
        <f t="shared" si="37"/>
        <v>2</v>
      </c>
      <c r="O289">
        <f>VLOOKUP(E289,Planilha4!A:E,5,FALSE)</f>
        <v>45</v>
      </c>
      <c r="P289" t="str">
        <f t="shared" si="38"/>
        <v>&lt;20</v>
      </c>
      <c r="Q289">
        <f t="shared" si="39"/>
        <v>2015</v>
      </c>
      <c r="R289" t="str">
        <f>VLOOKUP(P289,Planilha7!A:B,2,FALSE)</f>
        <v>04 - &lt;20</v>
      </c>
    </row>
    <row r="290" spans="1:18" hidden="1" x14ac:dyDescent="0.3">
      <c r="A290" t="s">
        <v>236</v>
      </c>
      <c r="B290" s="9">
        <v>41834</v>
      </c>
      <c r="C290" s="9">
        <v>41894</v>
      </c>
      <c r="D290">
        <v>36</v>
      </c>
      <c r="E290" t="s">
        <v>237</v>
      </c>
      <c r="F290">
        <v>15.22</v>
      </c>
      <c r="G290" t="s">
        <v>498</v>
      </c>
      <c r="H290">
        <f t="shared" si="32"/>
        <v>1800</v>
      </c>
      <c r="I290" s="6">
        <f t="shared" si="33"/>
        <v>30</v>
      </c>
      <c r="J290">
        <f t="shared" si="34"/>
        <v>304</v>
      </c>
      <c r="K290">
        <f t="shared" si="35"/>
        <v>287</v>
      </c>
      <c r="L290" s="10">
        <f t="shared" si="36"/>
        <v>16.855</v>
      </c>
      <c r="M290">
        <v>68</v>
      </c>
      <c r="N290">
        <f t="shared" si="37"/>
        <v>2</v>
      </c>
      <c r="O290">
        <f>VLOOKUP(E290,Planilha4!A:E,5,FALSE)</f>
        <v>30</v>
      </c>
      <c r="P290" t="str">
        <f t="shared" si="38"/>
        <v>&lt;20</v>
      </c>
      <c r="Q290">
        <f t="shared" si="39"/>
        <v>2014</v>
      </c>
      <c r="R290" t="str">
        <f>VLOOKUP(P290,Planilha7!A:B,2,FALSE)</f>
        <v>04 - &lt;20</v>
      </c>
    </row>
    <row r="291" spans="1:18" hidden="1" x14ac:dyDescent="0.3">
      <c r="A291" t="s">
        <v>243</v>
      </c>
      <c r="B291" s="9">
        <v>43213</v>
      </c>
      <c r="C291" s="9">
        <v>43297</v>
      </c>
      <c r="D291">
        <v>53</v>
      </c>
      <c r="E291" t="s">
        <v>237</v>
      </c>
      <c r="F291">
        <v>18.489999999999998</v>
      </c>
      <c r="G291" t="s">
        <v>498</v>
      </c>
      <c r="H291">
        <f t="shared" si="32"/>
        <v>2650</v>
      </c>
      <c r="I291" s="6">
        <f t="shared" si="33"/>
        <v>44.166666666666664</v>
      </c>
      <c r="J291">
        <f t="shared" si="34"/>
        <v>300</v>
      </c>
      <c r="K291">
        <f t="shared" si="35"/>
        <v>278</v>
      </c>
      <c r="L291" s="10">
        <f t="shared" si="36"/>
        <v>16.855</v>
      </c>
      <c r="M291">
        <v>68</v>
      </c>
      <c r="N291">
        <f t="shared" si="37"/>
        <v>4</v>
      </c>
      <c r="O291">
        <f>VLOOKUP(E291,Planilha4!A:E,5,FALSE)</f>
        <v>30</v>
      </c>
      <c r="P291" t="str">
        <f t="shared" si="38"/>
        <v>&lt;20</v>
      </c>
      <c r="Q291">
        <f t="shared" si="39"/>
        <v>2018</v>
      </c>
      <c r="R291" t="str">
        <f>VLOOKUP(P291,Planilha7!A:B,2,FALSE)</f>
        <v>04 - &lt;20</v>
      </c>
    </row>
    <row r="292" spans="1:18" hidden="1" x14ac:dyDescent="0.3">
      <c r="A292" t="s">
        <v>369</v>
      </c>
      <c r="B292" s="9">
        <v>24994</v>
      </c>
      <c r="C292" s="9">
        <v>25389</v>
      </c>
      <c r="D292">
        <v>308</v>
      </c>
      <c r="E292" t="s">
        <v>370</v>
      </c>
      <c r="F292">
        <v>14.02</v>
      </c>
      <c r="G292" t="s">
        <v>497</v>
      </c>
      <c r="H292">
        <f t="shared" si="32"/>
        <v>15400</v>
      </c>
      <c r="I292" s="6">
        <f t="shared" si="33"/>
        <v>256.66666666666669</v>
      </c>
      <c r="J292">
        <f t="shared" si="34"/>
        <v>1</v>
      </c>
      <c r="K292">
        <f t="shared" si="35"/>
        <v>289</v>
      </c>
      <c r="L292" s="10">
        <f t="shared" si="36"/>
        <v>13.705</v>
      </c>
      <c r="M292">
        <v>69</v>
      </c>
      <c r="N292">
        <f t="shared" si="37"/>
        <v>3</v>
      </c>
      <c r="O292">
        <f>VLOOKUP(E292,Planilha4!A:E,5,FALSE)</f>
        <v>30</v>
      </c>
      <c r="P292" t="str">
        <f t="shared" si="38"/>
        <v>&lt;20</v>
      </c>
      <c r="Q292">
        <f t="shared" si="39"/>
        <v>1969</v>
      </c>
      <c r="R292" t="str">
        <f>VLOOKUP(P292,Planilha7!A:B,2,FALSE)</f>
        <v>04 - &lt;20</v>
      </c>
    </row>
    <row r="293" spans="1:18" hidden="1" x14ac:dyDescent="0.3">
      <c r="A293" t="s">
        <v>371</v>
      </c>
      <c r="B293" s="9">
        <v>25391</v>
      </c>
      <c r="C293" s="9">
        <v>25627</v>
      </c>
      <c r="D293">
        <v>204</v>
      </c>
      <c r="E293" t="s">
        <v>370</v>
      </c>
      <c r="F293">
        <v>13.39</v>
      </c>
      <c r="G293" t="s">
        <v>497</v>
      </c>
      <c r="H293">
        <f t="shared" si="32"/>
        <v>10200</v>
      </c>
      <c r="I293" s="6">
        <f t="shared" si="33"/>
        <v>170</v>
      </c>
      <c r="J293">
        <f t="shared" si="34"/>
        <v>46</v>
      </c>
      <c r="K293">
        <f t="shared" si="35"/>
        <v>290</v>
      </c>
      <c r="L293" s="10">
        <f t="shared" si="36"/>
        <v>13.705</v>
      </c>
      <c r="M293">
        <v>69</v>
      </c>
      <c r="N293">
        <f t="shared" si="37"/>
        <v>5</v>
      </c>
      <c r="O293">
        <f>VLOOKUP(E293,Planilha4!A:E,5,FALSE)</f>
        <v>30</v>
      </c>
      <c r="P293" t="str">
        <f t="shared" si="38"/>
        <v>&lt;20</v>
      </c>
      <c r="Q293">
        <f t="shared" si="39"/>
        <v>1970</v>
      </c>
      <c r="R293" t="str">
        <f>VLOOKUP(P293,Planilha7!A:B,2,FALSE)</f>
        <v>04 - &lt;20</v>
      </c>
    </row>
    <row r="294" spans="1:18" hidden="1" x14ac:dyDescent="0.3">
      <c r="A294" t="s">
        <v>247</v>
      </c>
      <c r="B294" s="9">
        <v>23999</v>
      </c>
      <c r="C294" s="9">
        <v>24077</v>
      </c>
      <c r="D294">
        <v>50</v>
      </c>
      <c r="E294" t="s">
        <v>248</v>
      </c>
      <c r="F294">
        <v>3.29</v>
      </c>
      <c r="G294" t="s">
        <v>499</v>
      </c>
      <c r="H294">
        <f t="shared" si="32"/>
        <v>2500</v>
      </c>
      <c r="I294" s="6">
        <f t="shared" si="33"/>
        <v>41.666666666666664</v>
      </c>
      <c r="J294">
        <f t="shared" si="34"/>
        <v>301</v>
      </c>
      <c r="K294">
        <f t="shared" si="35"/>
        <v>306</v>
      </c>
      <c r="L294" s="10">
        <f t="shared" si="36"/>
        <v>8.9466666666666654</v>
      </c>
      <c r="M294">
        <v>70</v>
      </c>
      <c r="N294">
        <f t="shared" si="37"/>
        <v>3</v>
      </c>
      <c r="O294">
        <f>VLOOKUP(E294,Planilha4!A:E,5,FALSE)</f>
        <v>12</v>
      </c>
      <c r="P294" t="str">
        <f t="shared" si="38"/>
        <v>&lt;20</v>
      </c>
      <c r="Q294">
        <f t="shared" si="39"/>
        <v>1965</v>
      </c>
      <c r="R294" t="str">
        <f>VLOOKUP(P294,Planilha7!A:B,2,FALSE)</f>
        <v>04 - &lt;20</v>
      </c>
    </row>
    <row r="295" spans="1:18" hidden="1" x14ac:dyDescent="0.3">
      <c r="A295" t="s">
        <v>250</v>
      </c>
      <c r="B295" s="9">
        <v>24180</v>
      </c>
      <c r="C295" s="9">
        <v>24303</v>
      </c>
      <c r="D295">
        <v>90</v>
      </c>
      <c r="E295" t="s">
        <v>248</v>
      </c>
      <c r="F295">
        <v>10.44</v>
      </c>
      <c r="G295" t="s">
        <v>499</v>
      </c>
      <c r="H295">
        <f t="shared" si="32"/>
        <v>4500</v>
      </c>
      <c r="I295" s="6">
        <f t="shared" si="33"/>
        <v>75</v>
      </c>
      <c r="J295">
        <f t="shared" si="34"/>
        <v>280</v>
      </c>
      <c r="K295">
        <f t="shared" si="35"/>
        <v>294</v>
      </c>
      <c r="L295" s="10">
        <f t="shared" si="36"/>
        <v>8.9466666666666654</v>
      </c>
      <c r="M295">
        <v>70</v>
      </c>
      <c r="N295">
        <f t="shared" si="37"/>
        <v>4</v>
      </c>
      <c r="O295">
        <f>VLOOKUP(E295,Planilha4!A:E,5,FALSE)</f>
        <v>12</v>
      </c>
      <c r="P295" t="str">
        <f t="shared" si="38"/>
        <v>&lt;20</v>
      </c>
      <c r="Q295">
        <f t="shared" si="39"/>
        <v>1966</v>
      </c>
      <c r="R295" t="str">
        <f>VLOOKUP(P295,Planilha7!A:B,2,FALSE)</f>
        <v>04 - &lt;20</v>
      </c>
    </row>
    <row r="296" spans="1:18" hidden="1" x14ac:dyDescent="0.3">
      <c r="A296" t="s">
        <v>251</v>
      </c>
      <c r="B296" s="9">
        <v>24306</v>
      </c>
      <c r="C296" s="9">
        <v>24520</v>
      </c>
      <c r="D296">
        <v>155</v>
      </c>
      <c r="E296" t="s">
        <v>248</v>
      </c>
      <c r="F296">
        <v>12.34</v>
      </c>
      <c r="G296" t="s">
        <v>499</v>
      </c>
      <c r="H296">
        <f t="shared" si="32"/>
        <v>7750</v>
      </c>
      <c r="I296" s="6">
        <f t="shared" si="33"/>
        <v>129.16666666666666</v>
      </c>
      <c r="J296">
        <f t="shared" si="34"/>
        <v>196</v>
      </c>
      <c r="K296">
        <f t="shared" si="35"/>
        <v>291</v>
      </c>
      <c r="L296" s="10">
        <f t="shared" si="36"/>
        <v>8.9466666666666654</v>
      </c>
      <c r="M296">
        <v>70</v>
      </c>
      <c r="N296">
        <f t="shared" si="37"/>
        <v>4</v>
      </c>
      <c r="O296">
        <f>VLOOKUP(E296,Planilha4!A:E,5,FALSE)</f>
        <v>12</v>
      </c>
      <c r="P296" t="str">
        <f t="shared" si="38"/>
        <v>&lt;20</v>
      </c>
      <c r="Q296">
        <f t="shared" si="39"/>
        <v>1967</v>
      </c>
      <c r="R296" t="str">
        <f>VLOOKUP(P296,Planilha7!A:B,2,FALSE)</f>
        <v>04 - &lt;20</v>
      </c>
    </row>
    <row r="297" spans="1:18" hidden="1" x14ac:dyDescent="0.3">
      <c r="A297" t="s">
        <v>252</v>
      </c>
      <c r="B297" s="9">
        <v>24523</v>
      </c>
      <c r="C297" s="9">
        <v>24822</v>
      </c>
      <c r="D297">
        <v>215</v>
      </c>
      <c r="E297" t="s">
        <v>248</v>
      </c>
      <c r="F297">
        <v>5.45</v>
      </c>
      <c r="G297" t="s">
        <v>499</v>
      </c>
      <c r="H297">
        <f t="shared" si="32"/>
        <v>10750</v>
      </c>
      <c r="I297" s="6">
        <f t="shared" si="33"/>
        <v>179.16666666666666</v>
      </c>
      <c r="J297">
        <f t="shared" si="34"/>
        <v>24</v>
      </c>
      <c r="K297">
        <f t="shared" si="35"/>
        <v>301</v>
      </c>
      <c r="L297" s="10">
        <f t="shared" si="36"/>
        <v>8.9466666666666654</v>
      </c>
      <c r="M297">
        <v>70</v>
      </c>
      <c r="N297">
        <f t="shared" si="37"/>
        <v>3</v>
      </c>
      <c r="O297">
        <f>VLOOKUP(E297,Planilha4!A:E,5,FALSE)</f>
        <v>12</v>
      </c>
      <c r="P297" t="str">
        <f t="shared" si="38"/>
        <v>&lt;20</v>
      </c>
      <c r="Q297">
        <f t="shared" si="39"/>
        <v>1967</v>
      </c>
      <c r="R297" t="str">
        <f>VLOOKUP(P297,Planilha7!A:B,2,FALSE)</f>
        <v>04 - &lt;20</v>
      </c>
    </row>
    <row r="298" spans="1:18" hidden="1" x14ac:dyDescent="0.3">
      <c r="A298" t="s">
        <v>146</v>
      </c>
      <c r="B298" s="9">
        <v>24824</v>
      </c>
      <c r="C298" s="9">
        <v>25014</v>
      </c>
      <c r="D298">
        <v>137</v>
      </c>
      <c r="E298" t="s">
        <v>248</v>
      </c>
      <c r="F298">
        <v>6.62</v>
      </c>
      <c r="G298" t="s">
        <v>499</v>
      </c>
      <c r="H298">
        <f t="shared" si="32"/>
        <v>6850</v>
      </c>
      <c r="I298" s="6">
        <f t="shared" si="33"/>
        <v>114.16666666666667</v>
      </c>
      <c r="J298">
        <f t="shared" si="34"/>
        <v>240</v>
      </c>
      <c r="K298">
        <f t="shared" si="35"/>
        <v>299</v>
      </c>
      <c r="L298" s="10">
        <f t="shared" si="36"/>
        <v>8.9466666666666654</v>
      </c>
      <c r="M298">
        <v>70</v>
      </c>
      <c r="N298">
        <f t="shared" si="37"/>
        <v>3</v>
      </c>
      <c r="O298">
        <f>VLOOKUP(E298,Planilha4!A:E,5,FALSE)</f>
        <v>12</v>
      </c>
      <c r="P298" t="str">
        <f t="shared" si="38"/>
        <v>&lt;20</v>
      </c>
      <c r="Q298">
        <f t="shared" si="39"/>
        <v>1968</v>
      </c>
      <c r="R298" t="str">
        <f>VLOOKUP(P298,Planilha7!A:B,2,FALSE)</f>
        <v>04 - &lt;20</v>
      </c>
    </row>
    <row r="299" spans="1:18" hidden="1" x14ac:dyDescent="0.3">
      <c r="A299" t="s">
        <v>253</v>
      </c>
      <c r="B299" s="9">
        <v>25015</v>
      </c>
      <c r="C299" s="9">
        <v>25209</v>
      </c>
      <c r="D299">
        <v>138</v>
      </c>
      <c r="E299" t="s">
        <v>248</v>
      </c>
      <c r="F299">
        <v>10.17</v>
      </c>
      <c r="G299" t="s">
        <v>499</v>
      </c>
      <c r="H299">
        <f t="shared" si="32"/>
        <v>6900</v>
      </c>
      <c r="I299" s="6">
        <f t="shared" si="33"/>
        <v>115</v>
      </c>
      <c r="J299">
        <f t="shared" si="34"/>
        <v>238</v>
      </c>
      <c r="K299">
        <f t="shared" si="35"/>
        <v>295</v>
      </c>
      <c r="L299" s="10">
        <f t="shared" si="36"/>
        <v>8.9466666666666654</v>
      </c>
      <c r="M299">
        <v>70</v>
      </c>
      <c r="N299">
        <f t="shared" si="37"/>
        <v>4</v>
      </c>
      <c r="O299">
        <f>VLOOKUP(E299,Planilha4!A:E,5,FALSE)</f>
        <v>12</v>
      </c>
      <c r="P299" t="str">
        <f t="shared" si="38"/>
        <v>&lt;20</v>
      </c>
      <c r="Q299">
        <f t="shared" si="39"/>
        <v>1969</v>
      </c>
      <c r="R299" t="str">
        <f>VLOOKUP(P299,Planilha7!A:B,2,FALSE)</f>
        <v>04 - &lt;20</v>
      </c>
    </row>
    <row r="300" spans="1:18" hidden="1" x14ac:dyDescent="0.3">
      <c r="A300" t="s">
        <v>254</v>
      </c>
      <c r="B300" s="9">
        <v>25210</v>
      </c>
      <c r="C300" s="9">
        <v>25360</v>
      </c>
      <c r="D300">
        <v>109</v>
      </c>
      <c r="E300" t="s">
        <v>248</v>
      </c>
      <c r="F300">
        <v>17.22</v>
      </c>
      <c r="G300" t="s">
        <v>499</v>
      </c>
      <c r="H300">
        <f t="shared" si="32"/>
        <v>5450</v>
      </c>
      <c r="I300" s="6">
        <f t="shared" si="33"/>
        <v>90.833333333333329</v>
      </c>
      <c r="J300">
        <f t="shared" si="34"/>
        <v>271</v>
      </c>
      <c r="K300">
        <f t="shared" si="35"/>
        <v>286</v>
      </c>
      <c r="L300" s="10">
        <f t="shared" si="36"/>
        <v>8.9466666666666654</v>
      </c>
      <c r="M300">
        <v>70</v>
      </c>
      <c r="N300">
        <f t="shared" si="37"/>
        <v>3</v>
      </c>
      <c r="O300">
        <f>VLOOKUP(E300,Planilha4!A:E,5,FALSE)</f>
        <v>12</v>
      </c>
      <c r="P300" t="str">
        <f t="shared" si="38"/>
        <v>&lt;20</v>
      </c>
      <c r="Q300">
        <f t="shared" si="39"/>
        <v>1969</v>
      </c>
      <c r="R300" t="str">
        <f>VLOOKUP(P300,Planilha7!A:B,2,FALSE)</f>
        <v>04 - &lt;20</v>
      </c>
    </row>
    <row r="301" spans="1:18" x14ac:dyDescent="0.3">
      <c r="A301" t="s">
        <v>278</v>
      </c>
      <c r="B301" s="9">
        <v>24523</v>
      </c>
      <c r="C301" s="9">
        <v>24647</v>
      </c>
      <c r="D301">
        <v>90</v>
      </c>
      <c r="E301" t="s">
        <v>248</v>
      </c>
      <c r="F301">
        <v>8</v>
      </c>
      <c r="G301" t="s">
        <v>500</v>
      </c>
      <c r="H301">
        <f t="shared" si="32"/>
        <v>4500</v>
      </c>
      <c r="I301" s="6">
        <f t="shared" si="33"/>
        <v>75</v>
      </c>
      <c r="J301">
        <f t="shared" si="34"/>
        <v>280</v>
      </c>
      <c r="K301">
        <f t="shared" si="35"/>
        <v>296</v>
      </c>
      <c r="L301" s="10">
        <f t="shared" si="36"/>
        <v>8.9466666666666654</v>
      </c>
      <c r="M301">
        <v>70</v>
      </c>
      <c r="N301">
        <f t="shared" si="37"/>
        <v>4</v>
      </c>
      <c r="O301">
        <f>VLOOKUP(E301,Planilha4!A:E,5,FALSE)</f>
        <v>12</v>
      </c>
      <c r="P301" t="str">
        <f t="shared" si="38"/>
        <v>&lt;20</v>
      </c>
      <c r="Q301">
        <f t="shared" si="39"/>
        <v>1967</v>
      </c>
      <c r="R301" t="str">
        <f>VLOOKUP(P301,Planilha7!A:B,2,FALSE)</f>
        <v>04 - &lt;20</v>
      </c>
    </row>
    <row r="302" spans="1:18" hidden="1" x14ac:dyDescent="0.3">
      <c r="A302" t="s">
        <v>368</v>
      </c>
      <c r="B302" s="9">
        <v>24880</v>
      </c>
      <c r="C302" s="9">
        <v>25003</v>
      </c>
      <c r="D302">
        <v>90</v>
      </c>
      <c r="E302" t="s">
        <v>248</v>
      </c>
      <c r="F302">
        <v>6.99</v>
      </c>
      <c r="G302" t="s">
        <v>497</v>
      </c>
      <c r="H302">
        <f t="shared" si="32"/>
        <v>4500</v>
      </c>
      <c r="I302" s="6">
        <f t="shared" si="33"/>
        <v>75</v>
      </c>
      <c r="J302">
        <f t="shared" si="34"/>
        <v>280</v>
      </c>
      <c r="K302">
        <f t="shared" si="35"/>
        <v>297</v>
      </c>
      <c r="L302" s="10">
        <f t="shared" si="36"/>
        <v>8.9466666666666654</v>
      </c>
      <c r="M302">
        <v>70</v>
      </c>
      <c r="N302">
        <f t="shared" si="37"/>
        <v>3</v>
      </c>
      <c r="O302">
        <f>VLOOKUP(E302,Planilha4!A:E,5,FALSE)</f>
        <v>12</v>
      </c>
      <c r="P302" t="str">
        <f t="shared" si="38"/>
        <v>&lt;20</v>
      </c>
      <c r="Q302">
        <f t="shared" si="39"/>
        <v>1968</v>
      </c>
      <c r="R302" t="str">
        <f>VLOOKUP(P302,Planilha7!A:B,2,FALSE)</f>
        <v>04 - &lt;20</v>
      </c>
    </row>
    <row r="303" spans="1:18" x14ac:dyDescent="0.3">
      <c r="A303" t="s">
        <v>279</v>
      </c>
      <c r="B303" s="9">
        <v>24649</v>
      </c>
      <c r="C303" s="9">
        <v>24822</v>
      </c>
      <c r="D303">
        <v>127</v>
      </c>
      <c r="E303" t="s">
        <v>280</v>
      </c>
      <c r="F303">
        <v>5.47</v>
      </c>
      <c r="G303" t="s">
        <v>500</v>
      </c>
      <c r="H303">
        <f t="shared" si="32"/>
        <v>6350</v>
      </c>
      <c r="I303" s="6">
        <f t="shared" si="33"/>
        <v>105.83333333333333</v>
      </c>
      <c r="J303">
        <f t="shared" si="34"/>
        <v>257</v>
      </c>
      <c r="K303">
        <f t="shared" si="35"/>
        <v>300</v>
      </c>
      <c r="L303" s="10">
        <f t="shared" si="36"/>
        <v>5.47</v>
      </c>
      <c r="M303">
        <v>71</v>
      </c>
      <c r="N303">
        <f t="shared" si="37"/>
        <v>5</v>
      </c>
      <c r="O303">
        <f>VLOOKUP(E303,Planilha4!A:E,5,FALSE)</f>
        <v>45</v>
      </c>
      <c r="P303" t="str">
        <f t="shared" si="38"/>
        <v>&lt;20</v>
      </c>
      <c r="Q303">
        <f t="shared" si="39"/>
        <v>1967</v>
      </c>
      <c r="R303" t="str">
        <f>VLOOKUP(P303,Planilha7!A:B,2,FALSE)</f>
        <v>04 - &lt;20</v>
      </c>
    </row>
    <row r="304" spans="1:18" x14ac:dyDescent="0.3">
      <c r="A304" t="s">
        <v>274</v>
      </c>
      <c r="B304" s="9">
        <v>24054</v>
      </c>
      <c r="C304" s="9">
        <v>24156</v>
      </c>
      <c r="D304">
        <v>75</v>
      </c>
      <c r="E304" t="s">
        <v>275</v>
      </c>
      <c r="F304">
        <v>5.23</v>
      </c>
      <c r="G304" t="s">
        <v>500</v>
      </c>
      <c r="H304">
        <f t="shared" si="32"/>
        <v>3750</v>
      </c>
      <c r="I304" s="6">
        <f t="shared" si="33"/>
        <v>62.5</v>
      </c>
      <c r="J304">
        <f t="shared" si="34"/>
        <v>294</v>
      </c>
      <c r="K304">
        <f t="shared" si="35"/>
        <v>302</v>
      </c>
      <c r="L304" s="10">
        <f t="shared" si="36"/>
        <v>5.23</v>
      </c>
      <c r="M304">
        <v>72</v>
      </c>
      <c r="N304">
        <f t="shared" si="37"/>
        <v>2</v>
      </c>
      <c r="O304">
        <f>VLOOKUP(E304,Planilha4!A:E,5,FALSE)</f>
        <v>45</v>
      </c>
      <c r="P304" t="str">
        <f t="shared" si="38"/>
        <v>&lt;20</v>
      </c>
      <c r="Q304">
        <f t="shared" si="39"/>
        <v>1966</v>
      </c>
      <c r="R304" t="str">
        <f>VLOOKUP(P304,Planilha7!A:B,2,FALSE)</f>
        <v>04 - &lt;20</v>
      </c>
    </row>
    <row r="305" spans="1:18" x14ac:dyDescent="0.3">
      <c r="A305" t="s">
        <v>276</v>
      </c>
      <c r="B305" s="9">
        <v>24362</v>
      </c>
      <c r="C305" s="9">
        <v>24520</v>
      </c>
      <c r="D305">
        <v>115</v>
      </c>
      <c r="E305" t="s">
        <v>277</v>
      </c>
      <c r="F305">
        <v>6.7</v>
      </c>
      <c r="G305" t="s">
        <v>500</v>
      </c>
      <c r="H305">
        <f t="shared" si="32"/>
        <v>5750</v>
      </c>
      <c r="I305" s="6">
        <f t="shared" si="33"/>
        <v>95.833333333333329</v>
      </c>
      <c r="J305">
        <f t="shared" si="34"/>
        <v>268</v>
      </c>
      <c r="K305">
        <f t="shared" si="35"/>
        <v>298</v>
      </c>
      <c r="L305" s="10">
        <f t="shared" si="36"/>
        <v>4.1349999999999998</v>
      </c>
      <c r="M305">
        <v>73</v>
      </c>
      <c r="N305">
        <f t="shared" si="37"/>
        <v>4</v>
      </c>
      <c r="O305">
        <f>VLOOKUP(E305,Planilha4!A:E,5,FALSE)</f>
        <v>21</v>
      </c>
      <c r="P305" t="str">
        <f t="shared" si="38"/>
        <v>&lt;20</v>
      </c>
      <c r="Q305">
        <f t="shared" si="39"/>
        <v>1967</v>
      </c>
      <c r="R305" t="str">
        <f>VLOOKUP(P305,Planilha7!A:B,2,FALSE)</f>
        <v>04 - &lt;20</v>
      </c>
    </row>
    <row r="306" spans="1:18" hidden="1" x14ac:dyDescent="0.3">
      <c r="A306" t="s">
        <v>366</v>
      </c>
      <c r="B306" s="9">
        <v>23957</v>
      </c>
      <c r="C306" s="9">
        <v>24037</v>
      </c>
      <c r="D306">
        <v>50</v>
      </c>
      <c r="E306" t="s">
        <v>277</v>
      </c>
      <c r="F306">
        <v>3.31</v>
      </c>
      <c r="G306" t="s">
        <v>497</v>
      </c>
      <c r="H306">
        <f t="shared" si="32"/>
        <v>2500</v>
      </c>
      <c r="I306" s="6">
        <f t="shared" si="33"/>
        <v>41.666666666666664</v>
      </c>
      <c r="J306">
        <f t="shared" si="34"/>
        <v>301</v>
      </c>
      <c r="K306">
        <f t="shared" si="35"/>
        <v>305</v>
      </c>
      <c r="L306" s="10">
        <f t="shared" si="36"/>
        <v>4.1349999999999998</v>
      </c>
      <c r="M306">
        <v>73</v>
      </c>
      <c r="N306">
        <f t="shared" si="37"/>
        <v>3</v>
      </c>
      <c r="O306">
        <f>VLOOKUP(E306,Planilha4!A:E,5,FALSE)</f>
        <v>21</v>
      </c>
      <c r="P306" t="str">
        <f t="shared" si="38"/>
        <v>&lt;20</v>
      </c>
      <c r="Q306">
        <f t="shared" si="39"/>
        <v>1965</v>
      </c>
      <c r="R306" t="str">
        <f>VLOOKUP(P306,Planilha7!A:B,2,FALSE)</f>
        <v>04 - &lt;20</v>
      </c>
    </row>
    <row r="307" spans="1:18" hidden="1" x14ac:dyDescent="0.3">
      <c r="A307" t="s">
        <v>129</v>
      </c>
      <c r="B307" s="9">
        <v>24040</v>
      </c>
      <c r="C307" s="9">
        <v>24086</v>
      </c>
      <c r="D307">
        <v>35</v>
      </c>
      <c r="E307" t="s">
        <v>277</v>
      </c>
      <c r="F307">
        <v>3</v>
      </c>
      <c r="G307" t="s">
        <v>497</v>
      </c>
      <c r="H307">
        <f t="shared" si="32"/>
        <v>1750</v>
      </c>
      <c r="I307" s="6">
        <f t="shared" si="33"/>
        <v>29.166666666666668</v>
      </c>
      <c r="J307">
        <f t="shared" si="34"/>
        <v>305</v>
      </c>
      <c r="K307">
        <f t="shared" si="35"/>
        <v>307</v>
      </c>
      <c r="L307" s="10">
        <f t="shared" si="36"/>
        <v>4.1349999999999998</v>
      </c>
      <c r="M307">
        <v>73</v>
      </c>
      <c r="N307">
        <f t="shared" si="37"/>
        <v>2</v>
      </c>
      <c r="O307">
        <f>VLOOKUP(E307,Planilha4!A:E,5,FALSE)</f>
        <v>21</v>
      </c>
      <c r="P307" t="str">
        <f t="shared" si="38"/>
        <v>&lt;20</v>
      </c>
      <c r="Q307">
        <f t="shared" si="39"/>
        <v>1965</v>
      </c>
      <c r="R307" t="str">
        <f>VLOOKUP(P307,Planilha7!A:B,2,FALSE)</f>
        <v>04 - &lt;20</v>
      </c>
    </row>
    <row r="308" spans="1:18" hidden="1" x14ac:dyDescent="0.3">
      <c r="A308" t="s">
        <v>367</v>
      </c>
      <c r="B308" s="9">
        <v>24089</v>
      </c>
      <c r="C308" s="9">
        <v>24156</v>
      </c>
      <c r="D308">
        <v>50</v>
      </c>
      <c r="E308" t="s">
        <v>277</v>
      </c>
      <c r="F308">
        <v>3.53</v>
      </c>
      <c r="G308" t="s">
        <v>497</v>
      </c>
      <c r="H308">
        <f t="shared" si="32"/>
        <v>2500</v>
      </c>
      <c r="I308" s="6">
        <f t="shared" si="33"/>
        <v>41.666666666666664</v>
      </c>
      <c r="J308">
        <f t="shared" si="34"/>
        <v>301</v>
      </c>
      <c r="K308">
        <f t="shared" si="35"/>
        <v>304</v>
      </c>
      <c r="L308" s="10">
        <f t="shared" si="36"/>
        <v>4.1349999999999998</v>
      </c>
      <c r="M308">
        <v>73</v>
      </c>
      <c r="N308">
        <f t="shared" si="37"/>
        <v>2</v>
      </c>
      <c r="O308">
        <f>VLOOKUP(E308,Planilha4!A:E,5,FALSE)</f>
        <v>21</v>
      </c>
      <c r="P308" t="str">
        <f t="shared" si="38"/>
        <v>&lt;20</v>
      </c>
      <c r="Q308">
        <f t="shared" si="39"/>
        <v>1966</v>
      </c>
      <c r="R308" t="str">
        <f>VLOOKUP(P308,Planilha7!A:B,2,FALSE)</f>
        <v>04 - &lt;20</v>
      </c>
    </row>
    <row r="309" spans="1:18" hidden="1" x14ac:dyDescent="0.3">
      <c r="A309" t="s">
        <v>244</v>
      </c>
      <c r="B309" s="9">
        <v>23858</v>
      </c>
      <c r="C309" s="9">
        <v>23953</v>
      </c>
      <c r="D309">
        <v>56</v>
      </c>
      <c r="E309" t="s">
        <v>245</v>
      </c>
      <c r="F309">
        <v>1.4</v>
      </c>
      <c r="G309" t="s">
        <v>499</v>
      </c>
      <c r="H309">
        <f t="shared" si="32"/>
        <v>2800</v>
      </c>
      <c r="I309" s="6">
        <f t="shared" si="33"/>
        <v>46.666666666666664</v>
      </c>
      <c r="J309">
        <f t="shared" si="34"/>
        <v>298</v>
      </c>
      <c r="K309">
        <f t="shared" si="35"/>
        <v>308</v>
      </c>
      <c r="L309" s="10">
        <f t="shared" si="36"/>
        <v>1.4</v>
      </c>
      <c r="M309">
        <v>74</v>
      </c>
      <c r="N309">
        <f t="shared" si="37"/>
        <v>2</v>
      </c>
      <c r="O309">
        <f>VLOOKUP(E309,Planilha4!A:E,5,FALSE)</f>
        <v>45</v>
      </c>
      <c r="P309" t="str">
        <f t="shared" si="38"/>
        <v>&lt;20</v>
      </c>
      <c r="Q309">
        <f t="shared" si="39"/>
        <v>1965</v>
      </c>
      <c r="R309" t="str">
        <f>VLOOKUP(P309,Planilha7!A:B,2,FALSE)</f>
        <v>04 - &lt;20</v>
      </c>
    </row>
    <row r="310" spans="1:18" hidden="1" x14ac:dyDescent="0.3">
      <c r="A310" t="s">
        <v>142</v>
      </c>
      <c r="B310" s="9">
        <v>23977</v>
      </c>
      <c r="C310" s="9">
        <v>23995</v>
      </c>
      <c r="D310">
        <v>15</v>
      </c>
      <c r="E310" t="s">
        <v>246</v>
      </c>
      <c r="F310">
        <v>1.1299999999999999</v>
      </c>
      <c r="G310" t="s">
        <v>499</v>
      </c>
      <c r="H310">
        <f t="shared" si="32"/>
        <v>750</v>
      </c>
      <c r="I310" s="6">
        <f t="shared" si="33"/>
        <v>12.5</v>
      </c>
      <c r="J310">
        <f t="shared" si="34"/>
        <v>309</v>
      </c>
      <c r="K310">
        <f t="shared" si="35"/>
        <v>309</v>
      </c>
      <c r="L310" s="10">
        <f t="shared" si="36"/>
        <v>1.1299999999999999</v>
      </c>
      <c r="M310">
        <v>75</v>
      </c>
      <c r="N310">
        <f t="shared" si="37"/>
        <v>1</v>
      </c>
      <c r="O310">
        <f>VLOOKUP(E310,Planilha4!A:E,5,FALSE)</f>
        <v>45</v>
      </c>
      <c r="P310" t="str">
        <f t="shared" si="38"/>
        <v>&lt;20</v>
      </c>
      <c r="Q310">
        <f t="shared" si="39"/>
        <v>1965</v>
      </c>
      <c r="R310" t="str">
        <f>VLOOKUP(P310,Planilha7!A:B,2,FALSE)</f>
        <v>04 - &lt;20</v>
      </c>
    </row>
  </sheetData>
  <autoFilter ref="A1:N310" xr:uid="{34477EBD-17AF-4EE0-AA40-6C3B4A9B0997}">
    <filterColumn colId="6">
      <filters>
        <filter val="21"/>
      </filters>
    </filterColumn>
    <sortState xmlns:xlrd2="http://schemas.microsoft.com/office/spreadsheetml/2017/richdata2" ref="A2:N310">
      <sortCondition ref="M1:M310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E3AE-C210-4EAC-9985-66FD5619EDD0}">
  <dimension ref="A1:B4"/>
  <sheetViews>
    <sheetView workbookViewId="0">
      <selection activeCell="B5" sqref="B5"/>
    </sheetView>
  </sheetViews>
  <sheetFormatPr defaultRowHeight="14.4" x14ac:dyDescent="0.3"/>
  <sheetData>
    <row r="1" spans="1:2" x14ac:dyDescent="0.3">
      <c r="A1" t="s">
        <v>493</v>
      </c>
      <c r="B1" s="12" t="str">
        <f>"01 - "&amp;A1</f>
        <v>01 - &gt;40</v>
      </c>
    </row>
    <row r="2" spans="1:2" x14ac:dyDescent="0.3">
      <c r="A2" t="s">
        <v>492</v>
      </c>
      <c r="B2" s="12" t="str">
        <f>"02 - "&amp;A2</f>
        <v>02 - &lt;40 &gt;30</v>
      </c>
    </row>
    <row r="3" spans="1:2" x14ac:dyDescent="0.3">
      <c r="A3" t="s">
        <v>491</v>
      </c>
      <c r="B3" s="12" t="str">
        <f>"03 - "&amp;A3</f>
        <v>03 - &lt;30 &gt;20</v>
      </c>
    </row>
    <row r="4" spans="1:2" x14ac:dyDescent="0.3">
      <c r="A4" t="s">
        <v>490</v>
      </c>
      <c r="B4" s="12" t="str">
        <f>"04 - "&amp;A4</f>
        <v>04 - &lt;20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7CAF-1757-4FBA-93BA-91E5912FD633}">
  <dimension ref="A1:E76"/>
  <sheetViews>
    <sheetView workbookViewId="0">
      <selection activeCell="E2" sqref="E2"/>
    </sheetView>
  </sheetViews>
  <sheetFormatPr defaultRowHeight="14.4" x14ac:dyDescent="0.3"/>
  <cols>
    <col min="1" max="1" width="25.77734375" bestFit="1" customWidth="1"/>
  </cols>
  <sheetData>
    <row r="1" spans="1:5" x14ac:dyDescent="0.3">
      <c r="A1" t="s">
        <v>477</v>
      </c>
    </row>
    <row r="2" spans="1:5" x14ac:dyDescent="0.3">
      <c r="A2" t="s">
        <v>392</v>
      </c>
      <c r="B2">
        <v>49</v>
      </c>
      <c r="C2">
        <f>_xlfn.RANK.EQ(B2,B:B)</f>
        <v>2</v>
      </c>
      <c r="D2">
        <f>COUNTIFS('Base novelas'!E:E,Planilha4!A2)</f>
        <v>1</v>
      </c>
      <c r="E2">
        <f>_xlfn.RANK.EQ(D2,D:D)</f>
        <v>45</v>
      </c>
    </row>
    <row r="3" spans="1:5" x14ac:dyDescent="0.3">
      <c r="A3" t="s">
        <v>273</v>
      </c>
      <c r="B3">
        <v>48.451000000000001</v>
      </c>
      <c r="C3">
        <f t="shared" ref="C3:C66" si="0">_xlfn.RANK.EQ(B3,B:B)</f>
        <v>3</v>
      </c>
      <c r="D3">
        <f>COUNTIFS('Base novelas'!E:E,Planilha4!A3)</f>
        <v>10</v>
      </c>
      <c r="E3">
        <f t="shared" ref="E3:E66" si="1">_xlfn.RANK.EQ(D3,D:D)</f>
        <v>11</v>
      </c>
    </row>
    <row r="4" spans="1:5" x14ac:dyDescent="0.3">
      <c r="A4" t="s">
        <v>48</v>
      </c>
      <c r="B4">
        <v>48.045000000000002</v>
      </c>
      <c r="C4">
        <f t="shared" si="0"/>
        <v>4</v>
      </c>
      <c r="D4">
        <f>COUNTIFS('Base novelas'!E:E,Planilha4!A4)</f>
        <v>2</v>
      </c>
      <c r="E4">
        <f t="shared" si="1"/>
        <v>30</v>
      </c>
    </row>
    <row r="5" spans="1:5" x14ac:dyDescent="0.3">
      <c r="A5" t="s">
        <v>40</v>
      </c>
      <c r="B5">
        <v>46.914999999999999</v>
      </c>
      <c r="C5">
        <f t="shared" si="0"/>
        <v>5</v>
      </c>
      <c r="D5">
        <f>COUNTIFS('Base novelas'!E:E,Planilha4!A5)</f>
        <v>2</v>
      </c>
      <c r="E5">
        <f t="shared" si="1"/>
        <v>30</v>
      </c>
    </row>
    <row r="6" spans="1:5" x14ac:dyDescent="0.3">
      <c r="A6" t="s">
        <v>30</v>
      </c>
      <c r="B6">
        <v>46.887142857142855</v>
      </c>
      <c r="C6">
        <f t="shared" si="0"/>
        <v>6</v>
      </c>
      <c r="D6">
        <f>COUNTIFS('Base novelas'!E:E,Planilha4!A6)</f>
        <v>7</v>
      </c>
      <c r="E6">
        <f t="shared" si="1"/>
        <v>16</v>
      </c>
    </row>
    <row r="7" spans="1:5" x14ac:dyDescent="0.3">
      <c r="A7" t="s">
        <v>317</v>
      </c>
      <c r="B7">
        <v>46.417499999999997</v>
      </c>
      <c r="C7">
        <f t="shared" si="0"/>
        <v>7</v>
      </c>
      <c r="D7">
        <f>COUNTIFS('Base novelas'!E:E,Planilha4!A7)</f>
        <v>12</v>
      </c>
      <c r="E7">
        <f t="shared" si="1"/>
        <v>7</v>
      </c>
    </row>
    <row r="8" spans="1:5" x14ac:dyDescent="0.3">
      <c r="A8" t="s">
        <v>307</v>
      </c>
      <c r="B8">
        <v>46.068461538461548</v>
      </c>
      <c r="C8">
        <f t="shared" si="0"/>
        <v>8</v>
      </c>
      <c r="D8">
        <f>COUNTIFS('Base novelas'!E:E,Planilha4!A8)</f>
        <v>13</v>
      </c>
      <c r="E8">
        <f t="shared" si="1"/>
        <v>5</v>
      </c>
    </row>
    <row r="9" spans="1:5" x14ac:dyDescent="0.3">
      <c r="A9" t="s">
        <v>13</v>
      </c>
      <c r="B9">
        <v>45.895000000000003</v>
      </c>
      <c r="C9">
        <f t="shared" si="0"/>
        <v>9</v>
      </c>
      <c r="D9">
        <f>COUNTIFS('Base novelas'!E:E,Planilha4!A9)</f>
        <v>16</v>
      </c>
      <c r="E9">
        <f t="shared" si="1"/>
        <v>4</v>
      </c>
    </row>
    <row r="10" spans="1:5" x14ac:dyDescent="0.3">
      <c r="A10" t="s">
        <v>384</v>
      </c>
      <c r="B10">
        <v>43.330000000000005</v>
      </c>
      <c r="C10">
        <f t="shared" si="0"/>
        <v>10</v>
      </c>
      <c r="D10">
        <f>COUNTIFS('Base novelas'!E:E,Planilha4!A10)</f>
        <v>3</v>
      </c>
      <c r="E10">
        <f t="shared" si="1"/>
        <v>25</v>
      </c>
    </row>
    <row r="11" spans="1:5" x14ac:dyDescent="0.3">
      <c r="A11" t="s">
        <v>271</v>
      </c>
      <c r="B11">
        <v>41.804705882352941</v>
      </c>
      <c r="C11">
        <f t="shared" si="0"/>
        <v>11</v>
      </c>
      <c r="D11">
        <f>COUNTIFS('Base novelas'!E:E,Planilha4!A11)</f>
        <v>17</v>
      </c>
      <c r="E11">
        <f t="shared" si="1"/>
        <v>2</v>
      </c>
    </row>
    <row r="12" spans="1:5" x14ac:dyDescent="0.3">
      <c r="A12" t="s">
        <v>19</v>
      </c>
      <c r="B12">
        <v>41.4</v>
      </c>
      <c r="C12">
        <f t="shared" si="0"/>
        <v>12</v>
      </c>
      <c r="D12">
        <f>COUNTIFS('Base novelas'!E:E,Planilha4!A12)</f>
        <v>1</v>
      </c>
      <c r="E12">
        <f t="shared" si="1"/>
        <v>45</v>
      </c>
    </row>
    <row r="13" spans="1:5" x14ac:dyDescent="0.3">
      <c r="A13" t="s">
        <v>18</v>
      </c>
      <c r="B13">
        <v>41.18666666666666</v>
      </c>
      <c r="C13">
        <f t="shared" si="0"/>
        <v>13</v>
      </c>
      <c r="D13">
        <f>COUNTIFS('Base novelas'!E:E,Planilha4!A13)</f>
        <v>12</v>
      </c>
      <c r="E13">
        <f t="shared" si="1"/>
        <v>7</v>
      </c>
    </row>
    <row r="14" spans="1:5" x14ac:dyDescent="0.3">
      <c r="A14" t="s">
        <v>44</v>
      </c>
      <c r="B14">
        <v>40.86666666666666</v>
      </c>
      <c r="C14">
        <f t="shared" si="0"/>
        <v>14</v>
      </c>
      <c r="D14">
        <f>COUNTIFS('Base novelas'!E:E,Planilha4!A14)</f>
        <v>9</v>
      </c>
      <c r="E14">
        <f t="shared" si="1"/>
        <v>12</v>
      </c>
    </row>
    <row r="15" spans="1:5" x14ac:dyDescent="0.3">
      <c r="A15" t="s">
        <v>402</v>
      </c>
      <c r="B15">
        <v>40.316249999999997</v>
      </c>
      <c r="C15">
        <f t="shared" si="0"/>
        <v>15</v>
      </c>
      <c r="D15">
        <f>COUNTIFS('Base novelas'!E:E,Planilha4!A15)</f>
        <v>8</v>
      </c>
      <c r="E15">
        <f t="shared" si="1"/>
        <v>14</v>
      </c>
    </row>
    <row r="16" spans="1:5" x14ac:dyDescent="0.3">
      <c r="A16" t="s">
        <v>15</v>
      </c>
      <c r="B16">
        <v>39.905000000000001</v>
      </c>
      <c r="C16">
        <f t="shared" si="0"/>
        <v>16</v>
      </c>
      <c r="D16">
        <f>COUNTIFS('Base novelas'!E:E,Planilha4!A16)</f>
        <v>2</v>
      </c>
      <c r="E16">
        <f t="shared" si="1"/>
        <v>30</v>
      </c>
    </row>
    <row r="17" spans="1:5" x14ac:dyDescent="0.3">
      <c r="A17" t="s">
        <v>395</v>
      </c>
      <c r="B17">
        <v>39.26</v>
      </c>
      <c r="C17">
        <f t="shared" si="0"/>
        <v>17</v>
      </c>
      <c r="D17">
        <f>COUNTIFS('Base novelas'!E:E,Planilha4!A17)</f>
        <v>1</v>
      </c>
      <c r="E17">
        <f t="shared" si="1"/>
        <v>45</v>
      </c>
    </row>
    <row r="18" spans="1:5" x14ac:dyDescent="0.3">
      <c r="A18" t="s">
        <v>16</v>
      </c>
      <c r="B18">
        <v>39.03</v>
      </c>
      <c r="C18">
        <f t="shared" si="0"/>
        <v>18</v>
      </c>
      <c r="D18">
        <f>COUNTIFS('Base novelas'!E:E,Planilha4!A18)</f>
        <v>1</v>
      </c>
      <c r="E18">
        <f t="shared" si="1"/>
        <v>45</v>
      </c>
    </row>
    <row r="19" spans="1:5" x14ac:dyDescent="0.3">
      <c r="A19" t="s">
        <v>17</v>
      </c>
      <c r="B19">
        <v>38.520000000000003</v>
      </c>
      <c r="C19">
        <f t="shared" si="0"/>
        <v>19</v>
      </c>
      <c r="D19">
        <f>COUNTIFS('Base novelas'!E:E,Planilha4!A19)</f>
        <v>1</v>
      </c>
      <c r="E19">
        <f t="shared" si="1"/>
        <v>45</v>
      </c>
    </row>
    <row r="20" spans="1:5" x14ac:dyDescent="0.3">
      <c r="A20" t="s">
        <v>373</v>
      </c>
      <c r="B20">
        <v>38.169999999999995</v>
      </c>
      <c r="C20">
        <f t="shared" si="0"/>
        <v>20</v>
      </c>
      <c r="D20">
        <f>COUNTIFS('Base novelas'!E:E,Planilha4!A20)</f>
        <v>3</v>
      </c>
      <c r="E20">
        <f t="shared" si="1"/>
        <v>25</v>
      </c>
    </row>
    <row r="21" spans="1:5" x14ac:dyDescent="0.3">
      <c r="A21" t="s">
        <v>5</v>
      </c>
      <c r="B21">
        <v>37.435882352941178</v>
      </c>
      <c r="C21">
        <f t="shared" si="0"/>
        <v>21</v>
      </c>
      <c r="D21">
        <f>COUNTIFS('Base novelas'!E:E,Planilha4!A21)</f>
        <v>17</v>
      </c>
      <c r="E21">
        <f t="shared" si="1"/>
        <v>2</v>
      </c>
    </row>
    <row r="22" spans="1:5" x14ac:dyDescent="0.3">
      <c r="A22" t="s">
        <v>347</v>
      </c>
      <c r="B22">
        <v>36.811666666666675</v>
      </c>
      <c r="C22">
        <f t="shared" si="0"/>
        <v>22</v>
      </c>
      <c r="D22">
        <f>COUNTIFS('Base novelas'!E:E,Planilha4!A22)</f>
        <v>6</v>
      </c>
      <c r="E22">
        <f t="shared" si="1"/>
        <v>17</v>
      </c>
    </row>
    <row r="23" spans="1:5" x14ac:dyDescent="0.3">
      <c r="A23" t="s">
        <v>170</v>
      </c>
      <c r="B23">
        <v>36</v>
      </c>
      <c r="C23">
        <f t="shared" si="0"/>
        <v>23</v>
      </c>
      <c r="D23">
        <f>COUNTIFS('Base novelas'!E:E,Planilha4!A23)</f>
        <v>1</v>
      </c>
      <c r="E23">
        <f t="shared" si="1"/>
        <v>45</v>
      </c>
    </row>
    <row r="24" spans="1:5" x14ac:dyDescent="0.3">
      <c r="A24" t="s">
        <v>169</v>
      </c>
      <c r="B24">
        <v>35.65</v>
      </c>
      <c r="C24">
        <f t="shared" si="0"/>
        <v>24</v>
      </c>
      <c r="D24">
        <f>COUNTIFS('Base novelas'!E:E,Planilha4!A24)</f>
        <v>1</v>
      </c>
      <c r="E24">
        <f t="shared" si="1"/>
        <v>45</v>
      </c>
    </row>
    <row r="25" spans="1:5" x14ac:dyDescent="0.3">
      <c r="A25" t="s">
        <v>21</v>
      </c>
      <c r="B25">
        <v>35.545000000000002</v>
      </c>
      <c r="C25">
        <f t="shared" si="0"/>
        <v>25</v>
      </c>
      <c r="D25">
        <f>COUNTIFS('Base novelas'!E:E,Planilha4!A25)</f>
        <v>2</v>
      </c>
      <c r="E25">
        <f t="shared" si="1"/>
        <v>30</v>
      </c>
    </row>
    <row r="26" spans="1:5" x14ac:dyDescent="0.3">
      <c r="A26" t="s">
        <v>29</v>
      </c>
      <c r="B26">
        <v>34.877499999999991</v>
      </c>
      <c r="C26">
        <f t="shared" si="0"/>
        <v>26</v>
      </c>
      <c r="D26">
        <f>COUNTIFS('Base novelas'!E:E,Planilha4!A26)</f>
        <v>20</v>
      </c>
      <c r="E26">
        <f t="shared" si="1"/>
        <v>1</v>
      </c>
    </row>
    <row r="27" spans="1:5" x14ac:dyDescent="0.3">
      <c r="A27" t="s">
        <v>416</v>
      </c>
      <c r="B27">
        <v>34.79</v>
      </c>
      <c r="C27">
        <f t="shared" si="0"/>
        <v>27</v>
      </c>
      <c r="D27">
        <f>COUNTIFS('Base novelas'!E:E,Planilha4!A27)</f>
        <v>1</v>
      </c>
      <c r="E27">
        <f t="shared" si="1"/>
        <v>45</v>
      </c>
    </row>
    <row r="28" spans="1:5" x14ac:dyDescent="0.3">
      <c r="A28" t="s">
        <v>171</v>
      </c>
      <c r="B28">
        <v>34.770000000000003</v>
      </c>
      <c r="C28">
        <f t="shared" si="0"/>
        <v>28</v>
      </c>
      <c r="D28">
        <f>COUNTIFS('Base novelas'!E:E,Planilha4!A28)</f>
        <v>1</v>
      </c>
      <c r="E28">
        <f t="shared" si="1"/>
        <v>45</v>
      </c>
    </row>
    <row r="29" spans="1:5" x14ac:dyDescent="0.3">
      <c r="A29" t="s">
        <v>50</v>
      </c>
      <c r="B29">
        <v>34.53846153846154</v>
      </c>
      <c r="C29">
        <f t="shared" si="0"/>
        <v>29</v>
      </c>
      <c r="D29">
        <f>COUNTIFS('Base novelas'!E:E,Planilha4!A29)</f>
        <v>13</v>
      </c>
      <c r="E29">
        <f t="shared" si="1"/>
        <v>5</v>
      </c>
    </row>
    <row r="30" spans="1:5" x14ac:dyDescent="0.3">
      <c r="A30" t="s">
        <v>412</v>
      </c>
      <c r="B30">
        <v>34.440000000000005</v>
      </c>
      <c r="C30">
        <f t="shared" si="0"/>
        <v>30</v>
      </c>
      <c r="D30">
        <f>COUNTIFS('Base novelas'!E:E,Planilha4!A30)</f>
        <v>8</v>
      </c>
      <c r="E30">
        <f t="shared" si="1"/>
        <v>14</v>
      </c>
    </row>
    <row r="31" spans="1:5" x14ac:dyDescent="0.3">
      <c r="A31" t="s">
        <v>23</v>
      </c>
      <c r="B31">
        <v>33.4</v>
      </c>
      <c r="C31">
        <f t="shared" si="0"/>
        <v>31</v>
      </c>
      <c r="D31">
        <f>COUNTIFS('Base novelas'!E:E,Planilha4!A31)</f>
        <v>2</v>
      </c>
      <c r="E31">
        <f t="shared" si="1"/>
        <v>30</v>
      </c>
    </row>
    <row r="32" spans="1:5" x14ac:dyDescent="0.3">
      <c r="A32" t="s">
        <v>441</v>
      </c>
      <c r="B32">
        <v>33.15</v>
      </c>
      <c r="C32">
        <f t="shared" si="0"/>
        <v>32</v>
      </c>
      <c r="D32">
        <f>COUNTIFS('Base novelas'!E:E,Planilha4!A32)</f>
        <v>1</v>
      </c>
      <c r="E32">
        <f t="shared" si="1"/>
        <v>45</v>
      </c>
    </row>
    <row r="33" spans="1:5" x14ac:dyDescent="0.3">
      <c r="A33" t="s">
        <v>414</v>
      </c>
      <c r="B33">
        <v>32.864999999999995</v>
      </c>
      <c r="C33">
        <f t="shared" si="0"/>
        <v>33</v>
      </c>
      <c r="D33">
        <f>COUNTIFS('Base novelas'!E:E,Planilha4!A33)</f>
        <v>2</v>
      </c>
      <c r="E33">
        <f t="shared" si="1"/>
        <v>30</v>
      </c>
    </row>
    <row r="34" spans="1:5" x14ac:dyDescent="0.3">
      <c r="A34" t="s">
        <v>259</v>
      </c>
      <c r="B34">
        <v>32.22</v>
      </c>
      <c r="C34">
        <f t="shared" si="0"/>
        <v>34</v>
      </c>
      <c r="D34">
        <f>COUNTIFS('Base novelas'!E:E,Planilha4!A34)</f>
        <v>5</v>
      </c>
      <c r="E34">
        <f t="shared" si="1"/>
        <v>19</v>
      </c>
    </row>
    <row r="35" spans="1:5" x14ac:dyDescent="0.3">
      <c r="A35" t="s">
        <v>63</v>
      </c>
      <c r="B35">
        <v>32.0075</v>
      </c>
      <c r="C35">
        <f t="shared" si="0"/>
        <v>35</v>
      </c>
      <c r="D35">
        <f>COUNTIFS('Base novelas'!E:E,Planilha4!A35)</f>
        <v>4</v>
      </c>
      <c r="E35">
        <f t="shared" si="1"/>
        <v>21</v>
      </c>
    </row>
    <row r="36" spans="1:5" x14ac:dyDescent="0.3">
      <c r="A36" t="s">
        <v>172</v>
      </c>
      <c r="B36">
        <v>31.39</v>
      </c>
      <c r="C36">
        <f t="shared" si="0"/>
        <v>36</v>
      </c>
      <c r="D36">
        <f>COUNTIFS('Base novelas'!E:E,Planilha4!A36)</f>
        <v>1</v>
      </c>
      <c r="E36">
        <f t="shared" si="1"/>
        <v>45</v>
      </c>
    </row>
    <row r="37" spans="1:5" x14ac:dyDescent="0.3">
      <c r="A37" t="s">
        <v>45</v>
      </c>
      <c r="B37">
        <v>31.38</v>
      </c>
      <c r="C37">
        <f t="shared" si="0"/>
        <v>37</v>
      </c>
      <c r="D37">
        <f>COUNTIFS('Base novelas'!E:E,Planilha4!A37)</f>
        <v>1</v>
      </c>
      <c r="E37">
        <f t="shared" si="1"/>
        <v>45</v>
      </c>
    </row>
    <row r="38" spans="1:5" x14ac:dyDescent="0.3">
      <c r="A38" t="s">
        <v>8</v>
      </c>
      <c r="B38">
        <v>30.56</v>
      </c>
      <c r="C38">
        <f t="shared" si="0"/>
        <v>38</v>
      </c>
      <c r="D38">
        <f>COUNTIFS('Base novelas'!E:E,Planilha4!A38)</f>
        <v>1</v>
      </c>
      <c r="E38">
        <f t="shared" si="1"/>
        <v>45</v>
      </c>
    </row>
    <row r="39" spans="1:5" x14ac:dyDescent="0.3">
      <c r="A39" t="s">
        <v>37</v>
      </c>
      <c r="B39">
        <v>30.543333333333333</v>
      </c>
      <c r="C39">
        <f t="shared" si="0"/>
        <v>39</v>
      </c>
      <c r="D39">
        <f>COUNTIFS('Base novelas'!E:E,Planilha4!A39)</f>
        <v>3</v>
      </c>
      <c r="E39">
        <f t="shared" si="1"/>
        <v>25</v>
      </c>
    </row>
    <row r="40" spans="1:5" x14ac:dyDescent="0.3">
      <c r="A40" t="s">
        <v>71</v>
      </c>
      <c r="B40">
        <v>30.2</v>
      </c>
      <c r="C40">
        <f t="shared" si="0"/>
        <v>40</v>
      </c>
      <c r="D40">
        <f>COUNTIFS('Base novelas'!E:E,Planilha4!A40)</f>
        <v>1</v>
      </c>
      <c r="E40">
        <f t="shared" si="1"/>
        <v>45</v>
      </c>
    </row>
    <row r="41" spans="1:5" x14ac:dyDescent="0.3">
      <c r="A41" t="s">
        <v>64</v>
      </c>
      <c r="B41">
        <v>30.081666666666663</v>
      </c>
      <c r="C41">
        <f t="shared" si="0"/>
        <v>41</v>
      </c>
      <c r="D41">
        <f>COUNTIFS('Base novelas'!E:E,Planilha4!A41)</f>
        <v>12</v>
      </c>
      <c r="E41">
        <f t="shared" si="1"/>
        <v>7</v>
      </c>
    </row>
    <row r="42" spans="1:5" x14ac:dyDescent="0.3">
      <c r="A42" t="s">
        <v>469</v>
      </c>
      <c r="B42">
        <v>28.78</v>
      </c>
      <c r="C42">
        <f t="shared" si="0"/>
        <v>42</v>
      </c>
      <c r="D42">
        <f>COUNTIFS('Base novelas'!E:E,Planilha4!A42)</f>
        <v>1</v>
      </c>
      <c r="E42">
        <f t="shared" si="1"/>
        <v>45</v>
      </c>
    </row>
    <row r="43" spans="1:5" x14ac:dyDescent="0.3">
      <c r="A43" t="s">
        <v>56</v>
      </c>
      <c r="B43">
        <v>28.297499999999999</v>
      </c>
      <c r="C43">
        <f t="shared" si="0"/>
        <v>43</v>
      </c>
      <c r="D43">
        <f>COUNTIFS('Base novelas'!E:E,Planilha4!A43)</f>
        <v>4</v>
      </c>
      <c r="E43">
        <f t="shared" si="1"/>
        <v>21</v>
      </c>
    </row>
    <row r="44" spans="1:5" x14ac:dyDescent="0.3">
      <c r="A44" t="s">
        <v>447</v>
      </c>
      <c r="B44">
        <v>28</v>
      </c>
      <c r="C44">
        <f t="shared" si="0"/>
        <v>44</v>
      </c>
      <c r="D44">
        <f>COUNTIFS('Base novelas'!E:E,Planilha4!A44)</f>
        <v>1</v>
      </c>
      <c r="E44">
        <f t="shared" si="1"/>
        <v>45</v>
      </c>
    </row>
    <row r="45" spans="1:5" x14ac:dyDescent="0.3">
      <c r="A45" t="s">
        <v>25</v>
      </c>
      <c r="B45">
        <v>27.63</v>
      </c>
      <c r="C45">
        <f t="shared" si="0"/>
        <v>45</v>
      </c>
      <c r="D45">
        <f>COUNTIFS('Base novelas'!E:E,Planilha4!A45)</f>
        <v>3</v>
      </c>
      <c r="E45">
        <f t="shared" si="1"/>
        <v>25</v>
      </c>
    </row>
    <row r="46" spans="1:5" x14ac:dyDescent="0.3">
      <c r="A46" t="s">
        <v>464</v>
      </c>
      <c r="B46">
        <v>27.38</v>
      </c>
      <c r="C46">
        <f t="shared" si="0"/>
        <v>46</v>
      </c>
      <c r="D46">
        <f>COUNTIFS('Base novelas'!E:E,Planilha4!A46)</f>
        <v>1</v>
      </c>
      <c r="E46">
        <f t="shared" si="1"/>
        <v>45</v>
      </c>
    </row>
    <row r="47" spans="1:5" x14ac:dyDescent="0.3">
      <c r="A47" t="s">
        <v>11</v>
      </c>
      <c r="B47">
        <v>27.06</v>
      </c>
      <c r="C47">
        <f t="shared" si="0"/>
        <v>47</v>
      </c>
      <c r="D47">
        <f>COUNTIFS('Base novelas'!E:E,Planilha4!A47)</f>
        <v>1</v>
      </c>
      <c r="E47">
        <f t="shared" si="1"/>
        <v>45</v>
      </c>
    </row>
    <row r="48" spans="1:5" x14ac:dyDescent="0.3">
      <c r="A48" t="s">
        <v>264</v>
      </c>
      <c r="B48">
        <v>26.25</v>
      </c>
      <c r="C48">
        <f t="shared" si="0"/>
        <v>48</v>
      </c>
      <c r="D48">
        <f>COUNTIFS('Base novelas'!E:E,Planilha4!A48)</f>
        <v>2</v>
      </c>
      <c r="E48">
        <f t="shared" si="1"/>
        <v>30</v>
      </c>
    </row>
    <row r="49" spans="1:5" x14ac:dyDescent="0.3">
      <c r="A49" t="s">
        <v>467</v>
      </c>
      <c r="B49">
        <v>25.9</v>
      </c>
      <c r="C49">
        <f t="shared" si="0"/>
        <v>49</v>
      </c>
      <c r="D49">
        <f>COUNTIFS('Base novelas'!E:E,Planilha4!A49)</f>
        <v>1</v>
      </c>
      <c r="E49">
        <f t="shared" si="1"/>
        <v>45</v>
      </c>
    </row>
    <row r="50" spans="1:5" x14ac:dyDescent="0.3">
      <c r="A50" t="s">
        <v>471</v>
      </c>
      <c r="B50">
        <v>25.57</v>
      </c>
      <c r="C50">
        <f t="shared" si="0"/>
        <v>50</v>
      </c>
      <c r="D50">
        <f>COUNTIFS('Base novelas'!E:E,Planilha4!A50)</f>
        <v>1</v>
      </c>
      <c r="E50">
        <f t="shared" si="1"/>
        <v>45</v>
      </c>
    </row>
    <row r="51" spans="1:5" x14ac:dyDescent="0.3">
      <c r="A51" t="s">
        <v>88</v>
      </c>
      <c r="B51">
        <v>25.340000000000003</v>
      </c>
      <c r="C51">
        <f t="shared" si="0"/>
        <v>51</v>
      </c>
      <c r="D51">
        <f>COUNTIFS('Base novelas'!E:E,Planilha4!A51)</f>
        <v>4</v>
      </c>
      <c r="E51">
        <f t="shared" si="1"/>
        <v>21</v>
      </c>
    </row>
    <row r="52" spans="1:5" x14ac:dyDescent="0.3">
      <c r="A52" t="s">
        <v>73</v>
      </c>
      <c r="B52">
        <v>25.223333333333333</v>
      </c>
      <c r="C52">
        <f t="shared" si="0"/>
        <v>52</v>
      </c>
      <c r="D52">
        <f>COUNTIFS('Base novelas'!E:E,Planilha4!A52)</f>
        <v>3</v>
      </c>
      <c r="E52">
        <f t="shared" si="1"/>
        <v>25</v>
      </c>
    </row>
    <row r="53" spans="1:5" x14ac:dyDescent="0.3">
      <c r="A53" t="s">
        <v>461</v>
      </c>
      <c r="B53">
        <v>24.79</v>
      </c>
      <c r="C53">
        <f t="shared" si="0"/>
        <v>53</v>
      </c>
      <c r="D53">
        <f>COUNTIFS('Base novelas'!E:E,Planilha4!A53)</f>
        <v>2</v>
      </c>
      <c r="E53">
        <f t="shared" si="1"/>
        <v>30</v>
      </c>
    </row>
    <row r="54" spans="1:5" x14ac:dyDescent="0.3">
      <c r="A54" t="s">
        <v>455</v>
      </c>
      <c r="B54">
        <v>24.73</v>
      </c>
      <c r="C54">
        <f t="shared" si="0"/>
        <v>54</v>
      </c>
      <c r="D54">
        <f>COUNTIFS('Base novelas'!E:E,Planilha4!A54)</f>
        <v>2</v>
      </c>
      <c r="E54">
        <f t="shared" si="1"/>
        <v>30</v>
      </c>
    </row>
    <row r="55" spans="1:5" x14ac:dyDescent="0.3">
      <c r="A55" t="s">
        <v>60</v>
      </c>
      <c r="B55">
        <v>24.62</v>
      </c>
      <c r="C55">
        <f t="shared" si="0"/>
        <v>55</v>
      </c>
      <c r="D55">
        <f>COUNTIFS('Base novelas'!E:E,Planilha4!A55)</f>
        <v>1</v>
      </c>
      <c r="E55">
        <f t="shared" si="1"/>
        <v>45</v>
      </c>
    </row>
    <row r="56" spans="1:5" x14ac:dyDescent="0.3">
      <c r="A56" t="s">
        <v>55</v>
      </c>
      <c r="B56">
        <v>24.254999999999999</v>
      </c>
      <c r="C56">
        <f t="shared" si="0"/>
        <v>56</v>
      </c>
      <c r="D56">
        <f>COUNTIFS('Base novelas'!E:E,Planilha4!A56)</f>
        <v>6</v>
      </c>
      <c r="E56">
        <f t="shared" si="1"/>
        <v>17</v>
      </c>
    </row>
    <row r="57" spans="1:5" x14ac:dyDescent="0.3">
      <c r="A57" t="s">
        <v>451</v>
      </c>
      <c r="B57">
        <v>24.07</v>
      </c>
      <c r="C57">
        <f t="shared" si="0"/>
        <v>57</v>
      </c>
      <c r="D57">
        <f>COUNTIFS('Base novelas'!E:E,Planilha4!A57)</f>
        <v>1</v>
      </c>
      <c r="E57">
        <f t="shared" si="1"/>
        <v>45</v>
      </c>
    </row>
    <row r="58" spans="1:5" x14ac:dyDescent="0.3">
      <c r="A58" t="s">
        <v>105</v>
      </c>
      <c r="B58">
        <v>23.81</v>
      </c>
      <c r="C58">
        <f t="shared" si="0"/>
        <v>58</v>
      </c>
      <c r="D58">
        <f>COUNTIFS('Base novelas'!E:E,Planilha4!A58)</f>
        <v>1</v>
      </c>
      <c r="E58">
        <f t="shared" si="1"/>
        <v>45</v>
      </c>
    </row>
    <row r="59" spans="1:5" x14ac:dyDescent="0.3">
      <c r="A59" t="s">
        <v>456</v>
      </c>
      <c r="B59">
        <v>22.78</v>
      </c>
      <c r="C59">
        <f t="shared" si="0"/>
        <v>59</v>
      </c>
      <c r="D59">
        <f>COUNTIFS('Base novelas'!E:E,Planilha4!A59)</f>
        <v>1</v>
      </c>
      <c r="E59">
        <f t="shared" si="1"/>
        <v>45</v>
      </c>
    </row>
    <row r="60" spans="1:5" x14ac:dyDescent="0.3">
      <c r="A60" t="s">
        <v>85</v>
      </c>
      <c r="B60">
        <v>22.695</v>
      </c>
      <c r="C60">
        <f t="shared" si="0"/>
        <v>60</v>
      </c>
      <c r="D60">
        <f>COUNTIFS('Base novelas'!E:E,Planilha4!A60)</f>
        <v>2</v>
      </c>
      <c r="E60">
        <f t="shared" si="1"/>
        <v>30</v>
      </c>
    </row>
    <row r="61" spans="1:5" x14ac:dyDescent="0.3">
      <c r="A61" t="s">
        <v>81</v>
      </c>
      <c r="B61">
        <v>22.401999999999997</v>
      </c>
      <c r="C61">
        <f t="shared" si="0"/>
        <v>61</v>
      </c>
      <c r="D61">
        <f>COUNTIFS('Base novelas'!E:E,Planilha4!A61)</f>
        <v>5</v>
      </c>
      <c r="E61">
        <f t="shared" si="1"/>
        <v>19</v>
      </c>
    </row>
    <row r="62" spans="1:5" x14ac:dyDescent="0.3">
      <c r="A62" t="s">
        <v>240</v>
      </c>
      <c r="B62">
        <v>21.27</v>
      </c>
      <c r="C62">
        <f t="shared" si="0"/>
        <v>62</v>
      </c>
      <c r="D62">
        <f>COUNTIFS('Base novelas'!E:E,Planilha4!A62)</f>
        <v>2</v>
      </c>
      <c r="E62">
        <f t="shared" si="1"/>
        <v>30</v>
      </c>
    </row>
    <row r="63" spans="1:5" x14ac:dyDescent="0.3">
      <c r="A63" t="s">
        <v>242</v>
      </c>
      <c r="B63">
        <v>21.07</v>
      </c>
      <c r="C63">
        <f t="shared" si="0"/>
        <v>63</v>
      </c>
      <c r="D63">
        <f>COUNTIFS('Base novelas'!E:E,Planilha4!A63)</f>
        <v>1</v>
      </c>
      <c r="E63">
        <f t="shared" si="1"/>
        <v>45</v>
      </c>
    </row>
    <row r="64" spans="1:5" x14ac:dyDescent="0.3">
      <c r="A64" t="s">
        <v>92</v>
      </c>
      <c r="B64">
        <v>20.63</v>
      </c>
      <c r="C64">
        <f t="shared" si="0"/>
        <v>64</v>
      </c>
      <c r="D64">
        <f>COUNTIFS('Base novelas'!E:E,Planilha4!A64)</f>
        <v>2</v>
      </c>
      <c r="E64">
        <f t="shared" si="1"/>
        <v>30</v>
      </c>
    </row>
    <row r="65" spans="1:5" x14ac:dyDescent="0.3">
      <c r="A65" t="s">
        <v>108</v>
      </c>
      <c r="B65">
        <v>20.6</v>
      </c>
      <c r="C65">
        <f t="shared" si="0"/>
        <v>65</v>
      </c>
      <c r="D65">
        <f>COUNTIFS('Base novelas'!E:E,Planilha4!A65)</f>
        <v>2</v>
      </c>
      <c r="E65">
        <f t="shared" si="1"/>
        <v>30</v>
      </c>
    </row>
    <row r="66" spans="1:5" x14ac:dyDescent="0.3">
      <c r="A66" t="s">
        <v>112</v>
      </c>
      <c r="B66">
        <v>18.190000000000001</v>
      </c>
      <c r="C66">
        <f t="shared" si="0"/>
        <v>66</v>
      </c>
      <c r="D66">
        <f>COUNTIFS('Base novelas'!E:E,Planilha4!A66)</f>
        <v>1</v>
      </c>
      <c r="E66">
        <f t="shared" si="1"/>
        <v>45</v>
      </c>
    </row>
    <row r="67" spans="1:5" x14ac:dyDescent="0.3">
      <c r="A67" t="s">
        <v>99</v>
      </c>
      <c r="B67">
        <v>17.45</v>
      </c>
      <c r="C67">
        <f t="shared" ref="C67:C76" si="2">_xlfn.RANK.EQ(B67,B:B)</f>
        <v>67</v>
      </c>
      <c r="D67">
        <f>COUNTIFS('Base novelas'!E:E,Planilha4!A67)</f>
        <v>1</v>
      </c>
      <c r="E67">
        <f t="shared" ref="E67:E76" si="3">_xlfn.RANK.EQ(D67,D:D)</f>
        <v>45</v>
      </c>
    </row>
    <row r="68" spans="1:5" x14ac:dyDescent="0.3">
      <c r="A68" t="s">
        <v>237</v>
      </c>
      <c r="B68">
        <v>16.855</v>
      </c>
      <c r="C68">
        <f t="shared" si="2"/>
        <v>68</v>
      </c>
      <c r="D68">
        <f>COUNTIFS('Base novelas'!E:E,Planilha4!A68)</f>
        <v>2</v>
      </c>
      <c r="E68">
        <f t="shared" si="3"/>
        <v>30</v>
      </c>
    </row>
    <row r="69" spans="1:5" x14ac:dyDescent="0.3">
      <c r="A69" t="s">
        <v>370</v>
      </c>
      <c r="B69">
        <v>13.705</v>
      </c>
      <c r="C69">
        <f t="shared" si="2"/>
        <v>69</v>
      </c>
      <c r="D69">
        <f>COUNTIFS('Base novelas'!E:E,Planilha4!A69)</f>
        <v>2</v>
      </c>
      <c r="E69">
        <f t="shared" si="3"/>
        <v>30</v>
      </c>
    </row>
    <row r="70" spans="1:5" x14ac:dyDescent="0.3">
      <c r="A70" t="s">
        <v>248</v>
      </c>
      <c r="B70">
        <v>8.9466666666666654</v>
      </c>
      <c r="C70">
        <f t="shared" si="2"/>
        <v>70</v>
      </c>
      <c r="D70">
        <f>COUNTIFS('Base novelas'!E:E,Planilha4!A70)</f>
        <v>9</v>
      </c>
      <c r="E70">
        <f t="shared" si="3"/>
        <v>12</v>
      </c>
    </row>
    <row r="71" spans="1:5" x14ac:dyDescent="0.3">
      <c r="A71" t="s">
        <v>280</v>
      </c>
      <c r="B71">
        <v>5.47</v>
      </c>
      <c r="C71">
        <f t="shared" si="2"/>
        <v>71</v>
      </c>
      <c r="D71">
        <f>COUNTIFS('Base novelas'!E:E,Planilha4!A71)</f>
        <v>1</v>
      </c>
      <c r="E71">
        <f t="shared" si="3"/>
        <v>45</v>
      </c>
    </row>
    <row r="72" spans="1:5" x14ac:dyDescent="0.3">
      <c r="A72" t="s">
        <v>275</v>
      </c>
      <c r="B72">
        <v>5.23</v>
      </c>
      <c r="C72">
        <f t="shared" si="2"/>
        <v>72</v>
      </c>
      <c r="D72">
        <f>COUNTIFS('Base novelas'!E:E,Planilha4!A72)</f>
        <v>1</v>
      </c>
      <c r="E72">
        <f t="shared" si="3"/>
        <v>45</v>
      </c>
    </row>
    <row r="73" spans="1:5" x14ac:dyDescent="0.3">
      <c r="A73" t="s">
        <v>277</v>
      </c>
      <c r="B73">
        <v>4.1349999999999998</v>
      </c>
      <c r="C73">
        <f t="shared" si="2"/>
        <v>73</v>
      </c>
      <c r="D73">
        <f>COUNTIFS('Base novelas'!E:E,Planilha4!A73)</f>
        <v>4</v>
      </c>
      <c r="E73">
        <f t="shared" si="3"/>
        <v>21</v>
      </c>
    </row>
    <row r="74" spans="1:5" x14ac:dyDescent="0.3">
      <c r="A74" t="s">
        <v>245</v>
      </c>
      <c r="B74">
        <v>1.4</v>
      </c>
      <c r="C74">
        <f t="shared" si="2"/>
        <v>74</v>
      </c>
      <c r="D74">
        <f>COUNTIFS('Base novelas'!E:E,Planilha4!A74)</f>
        <v>1</v>
      </c>
      <c r="E74">
        <f t="shared" si="3"/>
        <v>45</v>
      </c>
    </row>
    <row r="75" spans="1:5" x14ac:dyDescent="0.3">
      <c r="A75" t="s">
        <v>246</v>
      </c>
      <c r="B75">
        <v>1.1299999999999999</v>
      </c>
      <c r="C75">
        <f t="shared" si="2"/>
        <v>75</v>
      </c>
      <c r="D75">
        <f>COUNTIFS('Base novelas'!E:E,Planilha4!A75)</f>
        <v>1</v>
      </c>
      <c r="E75">
        <f t="shared" si="3"/>
        <v>45</v>
      </c>
    </row>
    <row r="76" spans="1:5" x14ac:dyDescent="0.3">
      <c r="A76" t="s">
        <v>305</v>
      </c>
      <c r="B76">
        <v>50.644166666666678</v>
      </c>
      <c r="C76">
        <f t="shared" si="2"/>
        <v>1</v>
      </c>
      <c r="D76">
        <f>COUNTIFS('Base novelas'!E:E,Planilha4!A76)</f>
        <v>12</v>
      </c>
      <c r="E76">
        <f t="shared" si="3"/>
        <v>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0EDE9-D4CE-4DD3-A41A-96A75C6F2311}">
  <dimension ref="A1"/>
  <sheetViews>
    <sheetView workbookViewId="0"/>
  </sheetViews>
  <sheetFormatPr defaultRowHeight="14.4" x14ac:dyDescent="0.3"/>
  <sheetData>
    <row r="1" spans="1:1" x14ac:dyDescent="0.3">
      <c r="A1">
        <f>COUNTA('Base novelas'!A:A)</f>
        <v>310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Planilha5</vt:lpstr>
      <vt:lpstr>Planilha2</vt:lpstr>
      <vt:lpstr>Carros no Brasil</vt:lpstr>
      <vt:lpstr>Planilha6</vt:lpstr>
      <vt:lpstr>Base novelas</vt:lpstr>
      <vt:lpstr>Planilha7</vt:lpstr>
      <vt:lpstr>Planilha4</vt:lpstr>
      <vt:lpstr>Contador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Alves</dc:creator>
  <cp:lastModifiedBy>Rubens Alves</cp:lastModifiedBy>
  <dcterms:created xsi:type="dcterms:W3CDTF">2019-06-16T13:03:09Z</dcterms:created>
  <dcterms:modified xsi:type="dcterms:W3CDTF">2019-06-16T18:46:06Z</dcterms:modified>
</cp:coreProperties>
</file>