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ang3\Desktop\Data\"/>
    </mc:Choice>
  </mc:AlternateContent>
  <xr:revisionPtr revIDLastSave="0" documentId="8_{C1C4B9BE-A827-469C-9147-C20816E68F42}" xr6:coauthVersionLast="47" xr6:coauthVersionMax="47" xr10:uidLastSave="{00000000-0000-0000-0000-000000000000}"/>
  <bookViews>
    <workbookView xWindow="29610" yWindow="2655" windowWidth="15135" windowHeight="12540" firstSheet="1" activeTab="4" xr2:uid="{00000000-000D-0000-FFFF-FFFF00000000}"/>
  </bookViews>
  <sheets>
    <sheet name="Sheet1" sheetId="2" r:id="rId1"/>
    <sheet name="Sheet2" sheetId="3" r:id="rId2"/>
    <sheet name="Sheet3" sheetId="4" r:id="rId3"/>
    <sheet name="Sheet5" sheetId="6" r:id="rId4"/>
    <sheet name="Sheet6" sheetId="8" r:id="rId5"/>
    <sheet name="Crowdfunding" sheetId="1" r:id="rId6"/>
    <sheet name="Sheet4" sheetId="7" r:id="rId7"/>
  </sheets>
  <definedNames>
    <definedName name="_xlnm._FilterDatabase" localSheetId="5" hidden="1">Crowdfunding!$G$1:$G$1001</definedName>
    <definedName name="_xlnm._FilterDatabase" localSheetId="2" hidden="1">Sheet3!$A$2:$G$19</definedName>
    <definedName name="_xlnm._FilterDatabase" localSheetId="4" hidden="1">Sheet6!$A$1:$B$1001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8" l="1"/>
  <c r="G18" i="8"/>
  <c r="G17" i="8"/>
  <c r="G16" i="8"/>
  <c r="G15" i="8"/>
  <c r="G14" i="8"/>
  <c r="G9" i="8"/>
  <c r="G8" i="8"/>
  <c r="G7" i="8"/>
  <c r="G6" i="8"/>
  <c r="G5" i="8"/>
  <c r="G4" i="8"/>
  <c r="I8" i="1"/>
  <c r="C10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9" i="6"/>
  <c r="C8" i="6"/>
  <c r="C7" i="6"/>
  <c r="C6" i="6"/>
  <c r="C5" i="6"/>
  <c r="C4" i="6"/>
  <c r="C3" i="6"/>
  <c r="C2" i="6"/>
  <c r="B13" i="6"/>
  <c r="B3" i="6"/>
  <c r="B7" i="6"/>
  <c r="B12" i="6"/>
  <c r="B11" i="6"/>
  <c r="B10" i="6"/>
  <c r="B9" i="6"/>
  <c r="B8" i="6"/>
  <c r="E8" i="6" s="1"/>
  <c r="B6" i="6"/>
  <c r="E6" i="6" s="1"/>
  <c r="B5" i="6"/>
  <c r="B4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9" i="1"/>
  <c r="I10" i="1"/>
  <c r="I11" i="1"/>
  <c r="I1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2" i="1"/>
  <c r="F3" i="1"/>
  <c r="E5" i="6" l="1"/>
  <c r="H5" i="6" s="1"/>
  <c r="E7" i="6"/>
  <c r="F7" i="6" s="1"/>
  <c r="E3" i="6"/>
  <c r="H3" i="6" s="1"/>
  <c r="E11" i="6"/>
  <c r="G11" i="6" s="1"/>
  <c r="E12" i="6"/>
  <c r="G12" i="6" s="1"/>
  <c r="E9" i="6"/>
  <c r="G9" i="6" s="1"/>
  <c r="H6" i="6"/>
  <c r="G6" i="6"/>
  <c r="E4" i="6"/>
  <c r="F4" i="6" s="1"/>
  <c r="H8" i="6"/>
  <c r="H9" i="6"/>
  <c r="H11" i="6"/>
  <c r="G8" i="6"/>
  <c r="F11" i="6"/>
  <c r="E2" i="6"/>
  <c r="H2" i="6" s="1"/>
  <c r="F8" i="6"/>
  <c r="E13" i="6"/>
  <c r="G13" i="6" s="1"/>
  <c r="F6" i="6"/>
  <c r="E10" i="6"/>
  <c r="H10" i="6" s="1"/>
  <c r="G3" i="6" l="1"/>
  <c r="H7" i="6"/>
  <c r="G7" i="6"/>
  <c r="F3" i="6"/>
  <c r="F5" i="6"/>
  <c r="G5" i="6"/>
  <c r="F9" i="6"/>
  <c r="F12" i="6"/>
  <c r="G10" i="6"/>
  <c r="H12" i="6"/>
  <c r="G4" i="6"/>
  <c r="H13" i="6"/>
  <c r="H4" i="6"/>
  <c r="F2" i="6"/>
  <c r="F10" i="6"/>
  <c r="F13" i="6"/>
  <c r="G2" i="6"/>
</calcChain>
</file>

<file path=xl/sharedStrings.xml><?xml version="1.0" encoding="utf-8"?>
<sst xmlns="http://schemas.openxmlformats.org/spreadsheetml/2006/main" count="9070" uniqueCount="2121">
  <si>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</si>
  <si>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</si>
  <si>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</si>
  <si>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</si>
  <si>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</si>
  <si>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</si>
  <si>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</si>
  <si>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</si>
  <si>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</si>
  <si>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</si>
  <si>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</si>
  <si>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</si>
  <si>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</si>
  <si>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</si>
  <si>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</si>
  <si>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</si>
  <si>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</si>
  <si>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</si>
  <si>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</si>
  <si>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</si>
  <si>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</si>
  <si>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</si>
  <si>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</si>
  <si>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</si>
  <si>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</si>
  <si>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</si>
  <si>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</si>
  <si>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</si>
  <si>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</si>
  <si>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</si>
  <si>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</si>
  <si>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</si>
  <si>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</si>
  <si>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</si>
  <si>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</si>
  <si>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</si>
  <si>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</si>
  <si>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</si>
  <si>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</si>
  <si>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</si>
  <si>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</si>
  <si>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</si>
  <si>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</si>
  <si>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</si>
  <si>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</si>
  <si>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</si>
  <si>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</si>
  <si>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</si>
  <si>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</si>
  <si>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</si>
  <si>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</si>
  <si>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</si>
  <si>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</si>
  <si>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</si>
  <si>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</si>
  <si>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</si>
  <si>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</si>
  <si>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</si>
  <si>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</si>
  <si>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</si>
  <si>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</si>
  <si>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</si>
  <si>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</si>
  <si>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</si>
  <si>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</si>
  <si>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</si>
  <si>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</si>
  <si>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</si>
  <si>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</si>
  <si>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</si>
  <si>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</si>
  <si>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</si>
  <si>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</si>
  <si>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</si>
  <si>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</si>
  <si>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</si>
  <si>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</si>
  <si>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</si>
  <si>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</si>
  <si>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</si>
  <si>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</si>
  <si>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</si>
  <si>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</si>
  <si>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</si>
  <si>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</si>
  <si>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</si>
  <si>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</si>
  <si>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</si>
  <si>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</si>
  <si>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</si>
  <si>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</si>
  <si>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</si>
  <si>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</si>
  <si>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</si>
  <si>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</si>
  <si>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</si>
  <si>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</si>
  <si>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</si>
  <si>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</si>
  <si>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</si>
  <si>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</si>
  <si>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</si>
  <si>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</si>
  <si>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</si>
  <si>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</si>
  <si>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</si>
  <si>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</si>
  <si>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</si>
  <si>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</si>
  <si>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</si>
  <si>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</si>
  <si>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</si>
  <si>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</si>
  <si>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</si>
  <si>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</si>
  <si>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</si>
  <si>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</si>
  <si>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</si>
  <si>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</si>
  <si>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</si>
  <si>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</si>
  <si>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</si>
  <si>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</si>
  <si>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</si>
  <si>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</si>
  <si>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</si>
  <si>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</si>
  <si>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</si>
  <si>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</si>
  <si>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</si>
  <si>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</si>
  <si>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</si>
  <si>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</si>
  <si>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</si>
  <si>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</si>
  <si>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</si>
  <si>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</si>
  <si>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</si>
  <si>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</si>
  <si>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</si>
  <si>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</si>
  <si>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</si>
  <si>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</si>
  <si>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</si>
  <si>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</si>
  <si>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</si>
  <si>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</si>
  <si>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</si>
  <si>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</si>
  <si>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</si>
  <si>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</si>
  <si>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</si>
  <si>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</si>
  <si>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</si>
  <si>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</si>
  <si>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</si>
  <si>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</si>
  <si>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</si>
  <si>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</si>
  <si>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</si>
  <si>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</si>
  <si>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</si>
  <si>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</si>
  <si>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</si>
  <si>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</si>
  <si>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</si>
  <si>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</si>
  <si>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</si>
  <si>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</si>
  <si>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</si>
  <si>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</si>
  <si>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</si>
  <si>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</si>
  <si>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</si>
  <si>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</si>
  <si>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</si>
  <si>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</si>
  <si>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</si>
  <si>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</si>
  <si>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</si>
  <si>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</si>
  <si>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</si>
  <si>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</si>
  <si>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</si>
  <si>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</si>
  <si>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</si>
  <si>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</si>
  <si>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</si>
  <si>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</si>
  <si>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</si>
  <si>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</si>
  <si>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</si>
  <si>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</si>
  <si>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</si>
  <si>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</si>
  <si>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</si>
  <si>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</si>
  <si>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</si>
  <si>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</si>
  <si>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</si>
  <si>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</si>
  <si>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</si>
  <si>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</si>
  <si>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</si>
  <si>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</si>
  <si>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</si>
  <si>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</si>
  <si>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</si>
  <si>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</si>
  <si>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</si>
  <si>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</si>
  <si>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</si>
  <si>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</si>
  <si>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</si>
  <si>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</si>
  <si>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</si>
  <si>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</si>
  <si>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</si>
  <si>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</si>
  <si>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</si>
  <si>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</si>
  <si>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</si>
  <si>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</si>
  <si>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</si>
  <si>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</si>
  <si>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</si>
  <si>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</si>
  <si>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</si>
  <si>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</si>
  <si>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</si>
  <si>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</si>
  <si>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</si>
  <si>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</si>
  <si>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</si>
  <si>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</si>
  <si>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</si>
  <si>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</si>
  <si>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</si>
  <si>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</si>
  <si>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</si>
  <si>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</si>
  <si>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</si>
  <si>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</si>
  <si>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</si>
  <si>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</si>
  <si>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</si>
  <si>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</si>
  <si>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</si>
  <si>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</si>
  <si>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</si>
  <si>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</si>
  <si>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</si>
  <si>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</si>
  <si>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</si>
  <si>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</si>
  <si>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</si>
  <si>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</si>
  <si>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</si>
  <si>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</si>
  <si>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</si>
  <si>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</si>
  <si>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</si>
  <si>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</si>
  <si>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</si>
  <si>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</si>
  <si>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</si>
  <si>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</si>
  <si>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</si>
  <si>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</si>
  <si>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</si>
  <si>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</si>
  <si>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</si>
  <si>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</si>
  <si>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</si>
  <si>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</si>
  <si>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</si>
  <si>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</si>
  <si>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</si>
  <si>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</si>
  <si>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</si>
  <si>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</si>
  <si>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</si>
  <si>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</si>
  <si>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</si>
  <si>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</si>
  <si>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</si>
  <si>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</si>
  <si>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</si>
  <si>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</si>
  <si>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</si>
  <si>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</si>
  <si>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</si>
  <si>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</si>
  <si>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</si>
  <si>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</si>
  <si>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</si>
  <si>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</si>
  <si>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</si>
  <si>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</si>
  <si>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</si>
  <si>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</si>
  <si>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</si>
  <si>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</si>
  <si>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</si>
  <si>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</si>
  <si>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</si>
  <si>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</si>
  <si>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</si>
  <si>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</si>
  <si>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</si>
  <si>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</si>
  <si>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</si>
  <si>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</si>
  <si>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</si>
  <si>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</si>
  <si>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</si>
  <si>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</si>
  <si>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</si>
  <si>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</si>
  <si>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</si>
  <si>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</si>
  <si>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</si>
  <si>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</si>
  <si>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</si>
  <si>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</si>
  <si>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</si>
  <si>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</si>
  <si>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</si>
  <si>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</si>
  <si>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</si>
  <si>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</si>
  <si>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</si>
  <si>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</si>
  <si>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</si>
  <si>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</si>
  <si>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</si>
  <si>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</si>
  <si>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</si>
  <si>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</si>
  <si>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</si>
  <si>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</si>
  <si>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</si>
  <si>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</si>
  <si>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</si>
  <si>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</si>
  <si>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</si>
  <si>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</si>
  <si>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</si>
  <si>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</si>
  <si>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</si>
  <si>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</si>
  <si>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</si>
  <si>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</si>
  <si>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</si>
  <si>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</si>
  <si>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</si>
  <si>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</si>
  <si>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</si>
  <si>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</si>
  <si>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</si>
  <si>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</si>
  <si>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</si>
  <si>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</si>
  <si>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</si>
  <si>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</si>
  <si>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</si>
  <si>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</si>
  <si>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</si>
  <si>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</si>
  <si>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</si>
  <si>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</si>
  <si>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</si>
  <si>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</si>
  <si>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</si>
  <si>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</si>
  <si>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</si>
  <si>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</si>
  <si>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</si>
  <si>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</si>
  <si>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</si>
  <si>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</si>
  <si>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</si>
  <si>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</si>
  <si>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</si>
  <si>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</si>
  <si>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</si>
  <si>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</si>
  <si>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</si>
  <si>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</si>
  <si>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</si>
  <si>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</si>
  <si>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</si>
  <si>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</si>
  <si>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</si>
  <si>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</si>
  <si>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</si>
  <si>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</si>
  <si>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</si>
  <si>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</si>
  <si>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</si>
  <si>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</si>
  <si>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</si>
  <si>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</si>
  <si>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</si>
  <si>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</si>
  <si>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</si>
  <si>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</si>
  <si>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</si>
  <si>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</si>
  <si>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</si>
  <si>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</si>
  <si>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</si>
  <si>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</si>
  <si>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</si>
  <si>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</si>
  <si>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</si>
  <si>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</si>
  <si>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</si>
  <si>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</si>
  <si>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</si>
  <si>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</si>
  <si>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</si>
  <si>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</si>
  <si>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</si>
  <si>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</si>
  <si>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</si>
  <si>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</si>
  <si>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</si>
  <si>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</si>
  <si>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</si>
  <si>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</si>
  <si>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</si>
  <si>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</si>
  <si>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</si>
  <si>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</si>
  <si>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</si>
  <si>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</si>
  <si>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</si>
  <si>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</si>
  <si>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</si>
  <si>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</si>
  <si>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</si>
  <si>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</si>
  <si>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</si>
  <si>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</si>
  <si>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</si>
  <si>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</si>
  <si>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</si>
  <si>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</si>
  <si>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</si>
  <si>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</si>
  <si>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</si>
  <si>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</si>
  <si>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</si>
  <si>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</si>
  <si>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</si>
  <si>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</si>
  <si>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</si>
  <si>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</si>
  <si>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</si>
  <si>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</si>
  <si>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</si>
  <si>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</si>
  <si>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</si>
  <si>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</si>
  <si>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</si>
  <si>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</si>
  <si>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</si>
  <si>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</si>
  <si>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</si>
  <si>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</si>
  <si>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</si>
  <si>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</si>
  <si>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</si>
  <si>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</si>
  <si>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</si>
  <si>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</si>
  <si>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</si>
  <si>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</si>
  <si>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</si>
  <si>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</si>
  <si>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</si>
  <si>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</si>
  <si>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</si>
  <si>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</si>
  <si>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</si>
  <si>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</si>
  <si>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</si>
  <si>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</si>
  <si>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</si>
  <si>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</si>
  <si>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</si>
  <si>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</si>
  <si>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</si>
  <si>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</si>
  <si>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</si>
  <si>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</si>
  <si>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</si>
  <si>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</si>
  <si>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</si>
  <si>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</si>
  <si>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</si>
  <si>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</si>
  <si>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</si>
  <si>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</si>
  <si>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</si>
  <si>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</si>
  <si>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</si>
  <si>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</si>
  <si>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</si>
  <si>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</si>
  <si>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</si>
  <si>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</si>
  <si>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</si>
  <si>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</si>
  <si>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</si>
  <si>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</si>
  <si>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</si>
  <si>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</si>
  <si>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</si>
  <si>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</si>
  <si>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</si>
  <si>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</si>
  <si>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</si>
  <si>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</si>
  <si>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</si>
  <si>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</si>
  <si>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</si>
  <si>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</si>
  <si>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</si>
  <si>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</si>
  <si>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</si>
  <si>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</si>
  <si>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</si>
  <si>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</si>
  <si>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</si>
  <si>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</si>
  <si>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</si>
  <si>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</si>
  <si>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</si>
  <si>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</si>
  <si>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</si>
  <si>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</si>
  <si>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</si>
  <si>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</si>
  <si>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</si>
  <si>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</si>
  <si>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</si>
  <si>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</si>
  <si>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</si>
  <si>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</si>
  <si>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</si>
  <si>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</si>
  <si>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</si>
  <si>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</si>
  <si>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</si>
  <si>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</si>
  <si>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</si>
  <si>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</si>
  <si>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</si>
  <si>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</si>
  <si>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</si>
  <si>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</si>
  <si>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</si>
  <si>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</si>
  <si>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</si>
  <si>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</si>
  <si>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</si>
  <si>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</si>
  <si>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</si>
  <si>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</si>
  <si>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</si>
  <si>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</si>
  <si>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</si>
  <si>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</si>
  <si>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</si>
  <si>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</si>
  <si>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</si>
  <si>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</si>
  <si>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</si>
  <si>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</si>
  <si>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</si>
  <si>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</si>
  <si>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</si>
  <si>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</si>
  <si>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</si>
  <si>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</si>
  <si>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</si>
  <si>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</si>
  <si>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</si>
  <si>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</si>
  <si>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</si>
  <si>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</si>
  <si>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</si>
  <si>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</si>
  <si>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</si>
  <si>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</si>
  <si>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</si>
  <si>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</si>
  <si>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</si>
  <si>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</si>
  <si>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</si>
  <si>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</si>
  <si>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</si>
  <si>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</si>
  <si>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</si>
  <si>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</si>
  <si>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</si>
  <si>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</si>
  <si>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</si>
  <si>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</si>
  <si>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</si>
  <si>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</si>
  <si>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</si>
  <si>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</si>
  <si>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</si>
  <si>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</si>
  <si>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</si>
  <si>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</si>
  <si>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</si>
  <si>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</si>
  <si>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</si>
  <si>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</si>
  <si>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</si>
  <si>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</si>
  <si>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</si>
  <si>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</si>
  <si>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</si>
  <si>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</si>
  <si>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</si>
  <si>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</si>
  <si>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</si>
  <si>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</si>
  <si>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</si>
  <si>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</si>
  <si>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</si>
  <si>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</si>
  <si>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</si>
  <si>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</si>
  <si>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</si>
  <si>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</si>
  <si>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</si>
  <si>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</si>
  <si>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</si>
  <si>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</si>
  <si>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</si>
  <si>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</si>
  <si>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</si>
  <si>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</si>
  <si>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</si>
  <si>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</si>
  <si>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</si>
  <si>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</si>
  <si>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</si>
  <si>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</si>
  <si>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</si>
  <si>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</si>
  <si>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</si>
  <si>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</si>
  <si>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</si>
  <si>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</si>
  <si>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</si>
  <si>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</si>
  <si>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</si>
  <si>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</si>
  <si>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</si>
  <si>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</si>
  <si>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</si>
  <si>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</si>
  <si>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</si>
  <si>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</si>
  <si>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</si>
  <si>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</si>
  <si>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</si>
  <si>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</si>
  <si>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</si>
  <si>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</si>
  <si>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</si>
  <si>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</si>
  <si>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</si>
  <si>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</si>
  <si>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</si>
  <si>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</si>
  <si>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</si>
  <si>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</si>
  <si>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</si>
  <si>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</si>
  <si>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</si>
  <si>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</si>
  <si>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</si>
  <si>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</si>
  <si>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</si>
  <si>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</si>
  <si>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</si>
  <si>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</si>
  <si>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</si>
  <si>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</si>
  <si>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</si>
  <si>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</si>
  <si>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</si>
  <si>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</si>
  <si>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</si>
  <si>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</si>
  <si>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</si>
  <si>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</si>
  <si>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</si>
  <si>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</si>
  <si>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</si>
  <si>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</si>
  <si>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</si>
  <si>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</si>
  <si>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</si>
  <si>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</si>
  <si>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</si>
  <si>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</si>
  <si>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</si>
  <si>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</si>
  <si>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</si>
  <si>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</si>
  <si>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</si>
  <si>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</si>
  <si>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</si>
  <si>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</si>
  <si>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</si>
  <si>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</si>
  <si>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</si>
  <si>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</si>
  <si>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</si>
  <si>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</si>
  <si>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</si>
  <si>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</si>
  <si>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</si>
  <si>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</si>
  <si>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</si>
  <si>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</si>
  <si>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</si>
  <si>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</si>
  <si>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</si>
  <si>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</si>
  <si>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</si>
  <si>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</si>
  <si>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</si>
  <si>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</si>
  <si>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</si>
  <si>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</si>
  <si>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</si>
  <si>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</si>
  <si>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</si>
  <si>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</si>
  <si>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</si>
  <si>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</si>
  <si>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</si>
  <si>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</si>
  <si>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</si>
  <si>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</si>
  <si>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</si>
  <si>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</si>
  <si>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</si>
  <si>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</si>
  <si>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</si>
  <si>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</si>
  <si>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</si>
  <si>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</si>
  <si>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</si>
  <si>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</si>
  <si>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</si>
  <si>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</si>
  <si>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</si>
  <si>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</si>
  <si>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</si>
  <si>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</si>
  <si>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</si>
  <si>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</si>
  <si>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</si>
  <si>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</si>
  <si>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</si>
  <si>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</si>
  <si>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</si>
  <si>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</si>
  <si>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</si>
  <si>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</si>
  <si>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</si>
  <si>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</si>
  <si>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</si>
  <si>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</si>
  <si>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</si>
  <si>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</si>
  <si>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</si>
  <si>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</si>
  <si>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</si>
  <si>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</si>
  <si>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</si>
  <si>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</si>
  <si>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</si>
  <si>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</si>
  <si>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</si>
  <si>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</si>
  <si>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</si>
  <si>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</si>
  <si>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</si>
  <si>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</si>
  <si>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</si>
  <si>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</si>
  <si>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</si>
  <si>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</si>
  <si>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</si>
  <si>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</si>
  <si>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</si>
  <si>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</si>
  <si>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</si>
  <si>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</si>
  <si>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</si>
  <si>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</si>
  <si>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</si>
  <si>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</si>
  <si>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</si>
  <si>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</si>
  <si>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</si>
  <si>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</si>
  <si>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</si>
  <si>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</si>
  <si>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</si>
  <si>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</si>
  <si>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</si>
  <si>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</si>
  <si>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</si>
  <si>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</si>
  <si>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</si>
  <si>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</si>
  <si>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</si>
  <si>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</si>
  <si>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</si>
  <si>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</si>
  <si>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</si>
  <si>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</si>
  <si>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</si>
  <si>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</si>
  <si>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</si>
  <si>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</si>
  <si>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</si>
  <si>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</si>
  <si>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</si>
  <si>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</si>
  <si>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</si>
  <si>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</si>
  <si>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</si>
  <si>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</si>
  <si>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</si>
  <si>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</si>
  <si>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</si>
  <si>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</si>
  <si>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</si>
  <si>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</si>
  <si>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</si>
  <si>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</si>
  <si>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</si>
  <si>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</si>
  <si>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</si>
  <si>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</si>
  <si>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</si>
  <si>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</si>
  <si>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</si>
  <si>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</si>
  <si>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</si>
  <si>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</si>
  <si>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</si>
  <si>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</si>
  <si>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</si>
  <si>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</si>
  <si>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</si>
  <si>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</si>
  <si>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</si>
  <si>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</si>
  <si>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</si>
  <si>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</si>
  <si>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</si>
  <si>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</si>
  <si>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</si>
  <si>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</si>
  <si>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</si>
  <si>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</si>
  <si>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</si>
  <si>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</si>
  <si>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</si>
  <si>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</si>
  <si>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</si>
  <si>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</si>
  <si>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</si>
  <si>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</si>
  <si>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</si>
  <si>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</si>
  <si>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</si>
  <si>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</si>
  <si>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</si>
  <si>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</si>
  <si>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</si>
  <si>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</si>
  <si>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</si>
  <si>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</si>
  <si>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</si>
  <si>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</si>
  <si>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</si>
  <si>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</si>
  <si>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</si>
  <si>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</si>
  <si>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</si>
  <si>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</si>
  <si>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</si>
  <si>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</si>
  <si>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</si>
  <si>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</si>
  <si>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</si>
  <si>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</si>
  <si>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</si>
  <si>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</si>
  <si>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</si>
  <si>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</si>
  <si>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</si>
  <si>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</si>
  <si>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</si>
  <si>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</si>
  <si>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</si>
  <si>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</si>
  <si>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</si>
  <si>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</si>
  <si>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</si>
  <si>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</si>
  <si>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</si>
  <si>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</si>
  <si>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</si>
  <si>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</si>
  <si>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</si>
  <si>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</si>
  <si>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</si>
  <si>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</si>
  <si>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</si>
  <si>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</si>
  <si>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</si>
  <si>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</si>
  <si>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</si>
  <si>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</si>
  <si>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</si>
  <si>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</si>
  <si>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</si>
  <si>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</si>
  <si>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</si>
  <si>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</si>
  <si>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</si>
  <si>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</si>
  <si>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</si>
  <si>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</si>
  <si>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</si>
  <si>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</si>
  <si>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</si>
  <si>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</si>
  <si>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</si>
  <si>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</si>
  <si>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</si>
  <si>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</si>
  <si>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</si>
  <si>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</si>
  <si>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</si>
  <si>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</si>
  <si>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</si>
  <si>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</si>
  <si>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</si>
  <si>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</si>
  <si>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</si>
  <si>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</si>
  <si>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</si>
  <si>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</si>
  <si>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</si>
  <si>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</si>
  <si>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</si>
  <si>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</si>
  <si>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</si>
  <si>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</si>
  <si>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</si>
  <si>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</si>
  <si>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</si>
  <si>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</si>
  <si>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</si>
  <si>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</si>
  <si>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</si>
  <si>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</si>
  <si>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</si>
  <si>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</si>
  <si>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</si>
  <si>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</si>
  <si>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</si>
  <si>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</si>
  <si>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</si>
  <si>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</si>
  <si>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</si>
  <si>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</si>
  <si>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</si>
  <si>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</si>
  <si>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</si>
  <si>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</si>
  <si>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</si>
  <si>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</si>
  <si>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</si>
  <si>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</si>
  <si>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</si>
  <si>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</si>
  <si>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</si>
  <si>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</si>
  <si>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</si>
  <si>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</si>
  <si>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</si>
  <si>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</si>
  <si>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</si>
  <si>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</si>
  <si>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</si>
  <si>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</si>
  <si>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</si>
  <si>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</si>
  <si>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</si>
  <si>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</si>
  <si>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</si>
  <si>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</si>
  <si>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</si>
  <si>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</si>
  <si>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</si>
  <si>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</si>
  <si>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</si>
  <si>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</si>
  <si>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</si>
  <si>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</si>
  <si>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</si>
  <si>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</si>
  <si>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</si>
  <si>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</si>
  <si>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</si>
  <si>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</si>
  <si>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</si>
  <si>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</si>
  <si>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</si>
  <si>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</si>
  <si>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</si>
  <si>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</si>
  <si>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</si>
  <si>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</si>
  <si>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</si>
  <si>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</si>
  <si>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</si>
  <si>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</si>
  <si>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</si>
  <si>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</si>
  <si>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</si>
  <si>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</si>
  <si>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</si>
  <si>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</si>
  <si>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</si>
  <si>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</si>
  <si>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</si>
  <si>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</si>
  <si>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</si>
  <si>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</si>
  <si>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</si>
  <si>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</si>
  <si>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</si>
  <si>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</si>
  <si>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</si>
  <si>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</si>
  <si>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</si>
  <si>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</si>
  <si>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</si>
  <si>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</si>
  <si>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</si>
  <si>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</si>
  <si>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</si>
  <si>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</si>
  <si>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</si>
  <si>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</si>
  <si>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</si>
  <si>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</si>
  <si>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</si>
  <si>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</si>
  <si>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</si>
  <si>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</si>
  <si>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</si>
  <si>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</si>
  <si>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</si>
  <si>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</si>
  <si>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</si>
  <si>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</si>
  <si>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</si>
  <si>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</si>
  <si>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</si>
  <si>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</si>
  <si>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</si>
  <si>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</si>
  <si>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</si>
  <si>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</si>
  <si>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</si>
  <si>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</si>
  <si>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</si>
  <si>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</si>
  <si>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</si>
  <si>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</si>
  <si>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</si>
  <si>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</si>
  <si>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</si>
  <si>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</si>
  <si>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</si>
  <si>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</si>
  <si>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</si>
  <si>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</si>
  <si>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</si>
  <si>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</si>
  <si>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</si>
  <si>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</si>
  <si>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</si>
  <si>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</si>
  <si>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</si>
  <si>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</si>
  <si>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</si>
  <si>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</si>
  <si>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</si>
  <si>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</si>
  <si>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</si>
  <si>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</si>
  <si>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</si>
  <si>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</si>
  <si>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</si>
  <si>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</si>
  <si>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</si>
  <si>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</si>
  <si>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</si>
  <si>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</si>
  <si>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</si>
  <si>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</si>
  <si>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</si>
  <si>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</si>
  <si>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</si>
  <si>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</si>
  <si>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</si>
  <si>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</si>
  <si>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</si>
  <si>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</si>
  <si>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</si>
  <si>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</si>
  <si>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</si>
  <si>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</si>
  <si>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</si>
  <si>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</si>
  <si>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</si>
  <si>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</si>
  <si>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</si>
  <si>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</si>
  <si>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</si>
  <si>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</si>
  <si>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</si>
  <si>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</si>
  <si>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</si>
  <si>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</si>
  <si>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</si>
  <si>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</si>
  <si>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</si>
  <si>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</si>
  <si>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</si>
  <si>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</si>
  <si>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</si>
  <si>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</si>
  <si>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</si>
  <si>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</si>
  <si>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</si>
  <si>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</si>
  <si>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</si>
  <si>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</si>
  <si>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</si>
  <si>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</si>
  <si>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</si>
  <si>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</si>
  <si>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</si>
  <si>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</si>
  <si>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</si>
  <si>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</si>
  <si>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</si>
  <si>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</si>
  <si>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</si>
  <si>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</si>
  <si>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</si>
  <si>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</si>
  <si>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</si>
  <si>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</si>
  <si>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</si>
  <si>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</si>
  <si>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</si>
  <si>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</si>
  <si>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</si>
  <si>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</si>
  <si>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</si>
  <si>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</si>
  <si>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</si>
  <si>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</si>
  <si>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</si>
  <si>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</si>
  <si>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</si>
  <si>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</si>
  <si>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</si>
  <si>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</si>
  <si>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</si>
  <si>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</si>
  <si>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</si>
  <si>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</si>
  <si>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</si>
  <si>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</si>
  <si>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</si>
  <si>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</si>
  <si>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</si>
  <si>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</si>
  <si>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</si>
  <si>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</si>
  <si>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</si>
  <si>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</si>
  <si>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</si>
  <si>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</si>
  <si>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</si>
  <si>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</si>
  <si>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</si>
  <si>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</si>
  <si>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</si>
  <si>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</si>
  <si>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</si>
  <si>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</si>
  <si>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</si>
  <si>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</si>
  <si>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</si>
  <si>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</si>
  <si>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</si>
  <si>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</si>
  <si>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</si>
  <si>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</si>
  <si>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</si>
  <si>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</si>
  <si>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</si>
  <si>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</si>
  <si>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</si>
  <si>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</si>
  <si>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</si>
  <si>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</si>
  <si>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</si>
  <si>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</si>
  <si>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</si>
  <si>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</si>
  <si>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</si>
  <si>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</si>
  <si>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</si>
  <si>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</si>
  <si>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</si>
  <si>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</si>
  <si>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</si>
  <si>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</si>
  <si>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</si>
  <si>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</si>
  <si>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</si>
  <si>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</si>
  <si>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</si>
  <si>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</si>
  <si>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</si>
  <si>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</si>
  <si>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</si>
  <si>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</si>
  <si>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</si>
  <si>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</si>
  <si>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</si>
  <si>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</si>
  <si>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</si>
  <si>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</si>
  <si>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</si>
  <si>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</si>
  <si>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</si>
  <si>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</si>
  <si>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</si>
  <si>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</si>
  <si>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</si>
  <si>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</si>
  <si>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</si>
  <si>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</si>
  <si>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</si>
  <si>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</si>
  <si>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</si>
  <si>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</si>
  <si>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</si>
  <si>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</si>
  <si>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</si>
  <si>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</si>
  <si>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</si>
  <si>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</si>
  <si>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</si>
  <si>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</si>
  <si>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</si>
  <si>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</si>
  <si>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</si>
  <si>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</si>
  <si>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</si>
  <si>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</si>
  <si>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</si>
  <si>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</si>
  <si>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</si>
  <si>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</si>
  <si>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</si>
  <si>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</si>
  <si>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</si>
  <si>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</si>
  <si>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</si>
  <si>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</si>
  <si>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</si>
  <si>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</si>
  <si>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</si>
  <si>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</si>
  <si>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</si>
  <si>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</si>
  <si>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</si>
  <si>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</si>
  <si>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</si>
  <si>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</si>
  <si>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</si>
  <si>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</si>
  <si>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</si>
  <si>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</si>
  <si>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</si>
  <si>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</si>
  <si>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</si>
  <si>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</si>
  <si>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</si>
  <si>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</si>
  <si>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</si>
  <si>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</si>
  <si>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</si>
  <si>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</si>
  <si>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</si>
  <si>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</si>
  <si>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</si>
  <si>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</si>
  <si>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</si>
  <si>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</si>
  <si>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</si>
  <si>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</si>
  <si>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</si>
  <si>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</si>
  <si>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</si>
  <si>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</si>
  <si>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</si>
  <si>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</si>
  <si>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</si>
  <si>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</si>
  <si>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</si>
  <si>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</si>
  <si>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</si>
  <si>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</si>
  <si>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</si>
  <si>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</si>
  <si>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</si>
  <si>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</si>
  <si>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</si>
  <si>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</si>
  <si>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</si>
  <si>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</si>
  <si>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</si>
  <si>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</si>
  <si>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</si>
  <si>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</si>
  <si>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</si>
  <si>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</si>
  <si>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</si>
  <si>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</si>
  <si>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</si>
  <si>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</si>
  <si>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</si>
  <si>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</si>
  <si>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</si>
  <si>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</si>
  <si>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</si>
  <si>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</si>
  <si>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</si>
  <si>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</si>
  <si>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</si>
  <si>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</si>
  <si>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</si>
  <si>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</si>
  <si>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</si>
  <si>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</si>
  <si>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</si>
  <si>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</si>
  <si>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</si>
  <si>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</si>
  <si>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</si>
  <si>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</si>
  <si>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</si>
  <si>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</si>
  <si>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</si>
  <si>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</si>
  <si>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</si>
  <si>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</si>
  <si>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</si>
  <si>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</si>
  <si>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</si>
  <si>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</si>
  <si>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</si>
  <si>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</si>
  <si>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</si>
  <si>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</si>
  <si>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</si>
  <si>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</si>
  <si>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</si>
  <si>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</si>
  <si>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</si>
  <si>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</si>
  <si>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</si>
  <si>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</si>
  <si>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</si>
  <si>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</si>
  <si>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</si>
  <si>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</si>
  <si>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</si>
  <si>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</si>
  <si>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</si>
  <si>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</si>
  <si>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</si>
  <si>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</si>
  <si>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</si>
  <si>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</si>
  <si>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</si>
  <si>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</si>
  <si>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</si>
  <si>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</si>
  <si>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</si>
  <si>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</si>
  <si>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</si>
  <si>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</si>
  <si>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</si>
  <si>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</si>
  <si>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</si>
  <si>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</si>
  <si>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</si>
  <si>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</si>
  <si>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</si>
  <si>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</si>
  <si>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</si>
  <si>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</si>
  <si>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</si>
  <si>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</si>
  <si>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</si>
  <si>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</si>
  <si>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</si>
  <si>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</si>
  <si>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</si>
  <si>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</si>
  <si>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</si>
  <si>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</si>
  <si>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</si>
  <si>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</si>
  <si>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</si>
  <si>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</si>
  <si>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</si>
  <si>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</si>
  <si>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</si>
  <si>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</si>
  <si>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</si>
  <si>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</si>
  <si>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</si>
  <si>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</si>
  <si>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</si>
  <si>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</si>
  <si>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</si>
  <si>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</si>
  <si>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</si>
  <si>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</si>
  <si>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</si>
  <si>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</si>
  <si>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</si>
  <si>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</si>
  <si>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</si>
  <si>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</si>
  <si>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</si>
  <si>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</si>
  <si>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</si>
  <si>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</si>
  <si>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</si>
  <si>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</si>
  <si>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</si>
  <si>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</si>
  <si>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</si>
  <si>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</si>
  <si>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</si>
  <si>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</si>
  <si>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</si>
  <si>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</si>
  <si>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</si>
  <si>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</si>
  <si>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</si>
  <si>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</si>
  <si>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</si>
  <si>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</si>
  <si>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</si>
  <si>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</si>
  <si>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</si>
  <si>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</si>
  <si>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</si>
  <si>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</si>
  <si>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</si>
  <si>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</si>
  <si>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</si>
  <si>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</si>
  <si>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</si>
  <si>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</si>
  <si>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</si>
  <si>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</si>
  <si>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</si>
  <si>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</si>
  <si>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</si>
  <si>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</si>
  <si>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</si>
  <si>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</si>
  <si>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</si>
  <si>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</si>
  <si>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</si>
  <si>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</si>
  <si>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</si>
  <si>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</si>
  <si>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</si>
  <si>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</si>
  <si>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</si>
  <si>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</si>
  <si>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</si>
  <si>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</si>
  <si>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</si>
  <si>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</si>
  <si>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</si>
  <si>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</si>
  <si>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</si>
  <si>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</si>
  <si>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</si>
  <si>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</si>
  <si>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</si>
  <si>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</si>
  <si>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</si>
  <si>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</si>
  <si>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</si>
  <si>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</si>
  <si>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</si>
  <si>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</si>
  <si>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</si>
  <si>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</si>
  <si>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</si>
  <si>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</si>
  <si>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</si>
  <si>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</si>
  <si>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</si>
  <si>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</si>
  <si>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</si>
  <si>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</si>
  <si>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</si>
  <si>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</si>
  <si>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</si>
  <si>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</si>
  <si>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</si>
  <si>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</si>
  <si>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</si>
  <si>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</si>
  <si>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</si>
  <si>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</si>
  <si>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</si>
  <si>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</si>
  <si>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</si>
  <si>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</si>
  <si>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</si>
  <si>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</si>
  <si>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</si>
  <si>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</si>
  <si>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</si>
  <si>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</si>
  <si>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</si>
  <si>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</si>
  <si>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</si>
  <si>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</si>
  <si>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</si>
  <si>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</si>
  <si>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</si>
  <si>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</si>
  <si>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</si>
  <si>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</si>
  <si>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</si>
  <si>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</si>
  <si>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</si>
  <si>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</si>
  <si>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</si>
  <si>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</si>
  <si>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</si>
  <si>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</si>
  <si>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</si>
  <si>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</si>
  <si>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</si>
  <si>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</si>
  <si>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</si>
  <si>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</si>
  <si>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</si>
  <si>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</si>
  <si>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</si>
  <si>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</si>
  <si>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</si>
  <si>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</si>
  <si>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</si>
  <si>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</si>
  <si>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</si>
  <si>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</si>
  <si>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</si>
  <si>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</si>
  <si>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</si>
  <si>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</si>
  <si>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</si>
  <si>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</si>
  <si>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</si>
  <si>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</si>
  <si>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</si>
  <si>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</si>
  <si>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</si>
  <si>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</si>
  <si>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</si>
  <si>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</si>
  <si>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</si>
  <si>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</si>
  <si>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</si>
  <si>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</si>
  <si>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</si>
  <si>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</si>
  <si>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</si>
  <si>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</si>
  <si>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</si>
  <si>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</si>
  <si>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</si>
  <si>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</si>
  <si>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</si>
  <si>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</si>
  <si>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</si>
  <si>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</si>
  <si>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</si>
  <si>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</si>
  <si>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</si>
  <si>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</si>
  <si>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</si>
  <si>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</si>
  <si>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</si>
  <si>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</si>
  <si>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</si>
  <si>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</si>
  <si>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</si>
  <si>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</si>
  <si>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</si>
  <si>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</si>
  <si>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</si>
  <si>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</si>
  <si>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</si>
  <si>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</si>
  <si>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</si>
  <si>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</si>
  <si>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</si>
  <si>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</si>
  <si>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</si>
  <si>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</si>
  <si>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</si>
  <si>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</si>
  <si>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</si>
  <si>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</si>
  <si>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</si>
  <si>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</si>
  <si>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</si>
  <si>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</si>
  <si>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</si>
  <si>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</si>
  <si>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</si>
  <si>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</si>
  <si>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</si>
  <si>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</si>
  <si>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</si>
  <si>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</si>
  <si>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</si>
  <si>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</si>
  <si>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</si>
  <si>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</si>
  <si>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</si>
  <si>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</si>
  <si>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</si>
  <si>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</si>
  <si>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</si>
  <si>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</si>
  <si>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</si>
  <si>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</si>
  <si>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</si>
  <si>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</si>
  <si>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</si>
  <si>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</si>
  <si>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</si>
  <si>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</si>
  <si>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</si>
  <si>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</si>
  <si>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</si>
  <si>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</si>
  <si>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</si>
  <si>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</si>
  <si>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</si>
  <si>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</si>
  <si>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</si>
  <si>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</si>
  <si>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</si>
  <si>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</si>
  <si>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</si>
  <si>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</si>
  <si>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</si>
  <si>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</si>
  <si>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</si>
  <si>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</si>
  <si>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</si>
  <si>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</si>
  <si>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</si>
  <si>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</si>
  <si>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</si>
  <si>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</si>
  <si>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</si>
  <si>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</si>
  <si>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</si>
  <si>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</si>
  <si>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</si>
  <si>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</si>
  <si>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</si>
  <si>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</si>
  <si>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</si>
  <si>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</si>
  <si>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</si>
  <si>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</si>
  <si>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</si>
  <si>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</si>
  <si>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</si>
  <si>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</si>
  <si>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</si>
  <si>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</si>
  <si>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</si>
  <si>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</si>
  <si>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</si>
  <si>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</si>
  <si>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</si>
  <si>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</si>
  <si>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</si>
  <si>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</si>
  <si>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</si>
  <si>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</si>
  <si>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</si>
  <si>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</si>
  <si>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</si>
  <si>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</si>
  <si>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</si>
  <si>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</si>
  <si>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</si>
  <si>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</si>
  <si>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</si>
  <si>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</si>
  <si>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</si>
  <si>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</si>
  <si>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</si>
  <si>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</si>
  <si>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</si>
  <si>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</si>
  <si>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</si>
  <si>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</si>
  <si>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</si>
  <si>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</si>
  <si>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</si>
  <si>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</si>
  <si>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</si>
  <si>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</si>
  <si>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</si>
  <si>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</si>
  <si>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</si>
  <si>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</si>
  <si>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</si>
  <si>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</si>
  <si>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</si>
  <si>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</si>
  <si>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</si>
  <si>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</si>
  <si>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</si>
  <si>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</si>
  <si>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</si>
  <si>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</si>
  <si>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</si>
  <si>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</si>
  <si>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</si>
  <si>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</si>
  <si>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</si>
  <si>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</si>
  <si>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</si>
  <si>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</si>
  <si>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</si>
  <si>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</si>
  <si>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</si>
  <si>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</si>
  <si>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</si>
  <si>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</si>
  <si>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</si>
  <si>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</si>
  <si>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</si>
  <si>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</si>
  <si>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</si>
  <si>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</si>
  <si>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</si>
  <si>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</si>
  <si>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</si>
  <si>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</si>
  <si>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</si>
  <si>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</si>
  <si>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</si>
  <si>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</si>
  <si>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</si>
  <si>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</si>
  <si>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</si>
  <si>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</si>
  <si>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</si>
  <si>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</si>
  <si>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</si>
  <si>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</si>
  <si>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</si>
  <si>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</si>
  <si>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</si>
  <si>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</si>
  <si>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</si>
  <si>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</si>
  <si>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</si>
  <si>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</si>
  <si>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</si>
  <si>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</si>
  <si>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</si>
  <si>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</si>
  <si>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</si>
  <si>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</si>
  <si>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</si>
  <si>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</si>
  <si>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</si>
  <si>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</si>
  <si>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</si>
  <si>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</si>
  <si>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</si>
  <si>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</si>
  <si>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</si>
  <si>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</si>
  <si>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</si>
  <si>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</si>
  <si>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</si>
  <si>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</si>
  <si>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</si>
  <si>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</si>
  <si>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</si>
  <si>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</si>
  <si>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</si>
  <si>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</si>
  <si>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</si>
  <si>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</si>
  <si>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</si>
  <si>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</si>
  <si>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</si>
  <si>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</si>
  <si>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</si>
  <si>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</si>
  <si>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</si>
  <si>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</si>
  <si>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</si>
  <si>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</si>
  <si>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</si>
  <si>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</si>
  <si>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</si>
  <si>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</si>
  <si>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</si>
  <si>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</si>
  <si>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</si>
  <si>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</si>
  <si>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</si>
  <si>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</si>
  <si>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</si>
  <si>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</si>
  <si>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</si>
  <si>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</si>
  <si>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</si>
  <si>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</si>
  <si>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</si>
  <si>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</si>
  <si>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</si>
  <si>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</si>
  <si>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</si>
  <si>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</si>
  <si>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</si>
  <si>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</si>
  <si>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</si>
  <si>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</si>
  <si>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</si>
  <si>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</si>
  <si>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</si>
  <si>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</si>
  <si>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</si>
  <si>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</si>
  <si>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</si>
  <si>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</si>
  <si>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</si>
  <si>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</si>
  <si>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</si>
  <si>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</si>
  <si>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</si>
  <si>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</si>
  <si>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</si>
  <si>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</si>
  <si>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</si>
  <si>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</si>
  <si>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</si>
  <si>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</si>
  <si>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</si>
  <si>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</si>
  <si>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</si>
  <si>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</si>
  <si>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</si>
  <si>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</si>
  <si>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</si>
  <si>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</si>
  <si>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</si>
  <si>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</si>
  <si>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</si>
  <si>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</si>
  <si>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</si>
  <si>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</si>
  <si>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</si>
  <si>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</si>
  <si>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</si>
  <si>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</si>
  <si>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</si>
  <si>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</si>
  <si>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</si>
  <si>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</si>
  <si>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</si>
  <si>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</si>
  <si>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</si>
  <si>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</si>
  <si>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</si>
  <si>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</si>
  <si>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</si>
  <si>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</si>
  <si>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</si>
  <si>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</si>
  <si>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</si>
  <si>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</si>
  <si>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</si>
  <si>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</si>
  <si>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</si>
  <si>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</si>
  <si>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</si>
  <si>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</si>
  <si>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</si>
  <si>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</si>
  <si>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</si>
  <si>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</si>
  <si>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</si>
  <si>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</si>
  <si>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</si>
  <si>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</si>
  <si>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</si>
  <si>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</si>
  <si>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</si>
  <si>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</si>
  <si>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</si>
  <si>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</si>
  <si>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</si>
  <si>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</si>
  <si>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</si>
  <si>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</si>
  <si>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</si>
  <si>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</si>
  <si>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</si>
  <si>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</si>
  <si>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</si>
  <si>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</si>
  <si>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</si>
  <si>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</si>
  <si>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</si>
  <si>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</si>
  <si>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</si>
  <si>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</si>
  <si>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</si>
  <si>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</si>
  <si>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</si>
  <si>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</si>
  <si>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</si>
  <si>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</si>
  <si>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</si>
  <si>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</si>
  <si>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</si>
  <si>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</si>
  <si>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</si>
  <si>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</si>
  <si>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</si>
  <si>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</si>
  <si>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</si>
  <si>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</si>
  <si>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</si>
  <si>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</si>
  <si>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</si>
  <si>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</si>
  <si>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</si>
  <si>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</si>
  <si>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</si>
  <si>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</si>
  <si>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</si>
  <si>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</si>
  <si>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</si>
  <si>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</si>
  <si>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</si>
  <si>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</si>
  <si>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</si>
  <si>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</si>
  <si>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</si>
  <si>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</si>
  <si>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</si>
  <si>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</si>
  <si>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</si>
  <si>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</si>
  <si>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</si>
  <si>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</si>
  <si>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</si>
  <si>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</si>
  <si>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</si>
  <si>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</si>
  <si>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</si>
  <si>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</si>
  <si>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</si>
  <si>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</si>
  <si>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</si>
  <si>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</si>
  <si>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</si>
  <si>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</si>
  <si>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</si>
  <si>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</si>
  <si>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</si>
  <si>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</si>
  <si>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</si>
  <si>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</si>
  <si>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</si>
  <si>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</si>
  <si>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</si>
  <si>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</si>
  <si>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</si>
  <si>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</si>
  <si>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</si>
  <si>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</si>
  <si>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</si>
  <si>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</si>
  <si>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</si>
  <si>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</si>
  <si>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</si>
  <si>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</si>
  <si>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</si>
  <si>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</si>
  <si>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</si>
  <si>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</si>
  <si>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</si>
  <si>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</si>
  <si>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</si>
  <si>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</si>
  <si>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</si>
  <si>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</si>
  <si>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Count of Parent Category</t>
  </si>
  <si>
    <t>Column Labels</t>
  </si>
  <si>
    <t>Grand Total</t>
  </si>
  <si>
    <t>Row Labels</t>
  </si>
  <si>
    <t>(All)</t>
  </si>
  <si>
    <t xml:space="preserve">Date Created Conversion </t>
  </si>
  <si>
    <t xml:space="preserve">Date Ended Conversion 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</si>
  <si>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</si>
  <si>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</si>
  <si>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</si>
  <si>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</si>
  <si>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</si>
  <si>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</si>
  <si>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</si>
  <si>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</si>
  <si>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</si>
  <si>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</si>
  <si>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</si>
  <si>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</si>
  <si>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</si>
  <si>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</si>
  <si>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</si>
  <si>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</si>
  <si>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</si>
  <si>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</si>
  <si>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</si>
  <si>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</si>
  <si>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</si>
  <si>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</si>
  <si>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</si>
  <si>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</si>
  <si>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</si>
  <si>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</si>
  <si>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</si>
  <si>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</si>
  <si>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</si>
  <si>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</si>
  <si>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</si>
  <si>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Years</t>
  </si>
  <si>
    <t>Number canceled</t>
  </si>
  <si>
    <t>45000 to 49999</t>
  </si>
  <si>
    <t>Mean</t>
  </si>
  <si>
    <t>Median</t>
  </si>
  <si>
    <t>Maximum</t>
  </si>
  <si>
    <t>minimum</t>
  </si>
  <si>
    <t>Variance</t>
  </si>
  <si>
    <t>Standard</t>
  </si>
  <si>
    <t>Successful outcome</t>
  </si>
  <si>
    <t>Failed outcome</t>
  </si>
  <si>
    <t>median</t>
  </si>
  <si>
    <t>maximum</t>
  </si>
  <si>
    <t xml:space="preserve">Standard Deviation </t>
  </si>
  <si>
    <t xml:space="preserve">I feel using the mean is better to summarize the data since we have more successful than failed with higher rate. </t>
  </si>
  <si>
    <t>I think failed has more variabilty since they less number of failed compare to the successful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</si>
</sst>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pivotButton="1" applyNumberFormat="1"/>
    <xf numFmtId="0" fontId="18" fillId="0" borderId="0" xfId="0" applyFon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homework.xlsx]Sheet1!PivotTable1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5444-93BC-18E9EAA80B8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4A-5444-93BC-18E9EAA80B8A}"/>
              </c:ext>
            </c:extLst>
          </c:dPt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A-5444-93BC-18E9EAA80B8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A-5444-93BC-18E9EAA80B8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A-5444-93BC-18E9EAA8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284303"/>
        <c:axId val="564885151"/>
      </c:barChart>
      <c:catAx>
        <c:axId val="3572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5151"/>
        <c:crosses val="autoZero"/>
        <c:auto val="1"/>
        <c:lblAlgn val="ctr"/>
        <c:lblOffset val="100"/>
        <c:noMultiLvlLbl val="0"/>
      </c:catAx>
      <c:valAx>
        <c:axId val="5648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724B-B7FF-B5D69080C42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4-724B-B7FF-B5D69080C42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4-724B-B7FF-B5D69080C42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4-724B-B7FF-B5D69080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303183"/>
        <c:axId val="448312719"/>
      </c:barChart>
      <c:catAx>
        <c:axId val="4483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2719"/>
        <c:crosses val="autoZero"/>
        <c:auto val="1"/>
        <c:lblAlgn val="ctr"/>
        <c:lblOffset val="100"/>
        <c:noMultiLvlLbl val="0"/>
      </c:catAx>
      <c:valAx>
        <c:axId val="4483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714F-B433-19E15FE0035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714F-B433-19E15FE0035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7-714F-B433-19E15FE00357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714F-B433-19E15FE00357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7-714F-B433-19E15FE0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570367"/>
        <c:axId val="702572095"/>
      </c:lineChart>
      <c:catAx>
        <c:axId val="7025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72095"/>
        <c:crosses val="autoZero"/>
        <c:auto val="1"/>
        <c:lblAlgn val="ctr"/>
        <c:lblOffset val="100"/>
        <c:noMultiLvlLbl val="0"/>
      </c:catAx>
      <c:valAx>
        <c:axId val="7025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1-400B-B557-42EA7C1B96AB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1-400B-B557-42EA7C1B96AB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1-400B-B557-42EA7C1B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23887"/>
        <c:axId val="302114767"/>
      </c:lineChart>
      <c:catAx>
        <c:axId val="3021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4767"/>
        <c:crosses val="autoZero"/>
        <c:auto val="1"/>
        <c:lblAlgn val="ctr"/>
        <c:lblOffset val="100"/>
        <c:noMultiLvlLbl val="0"/>
      </c:catAx>
      <c:valAx>
        <c:axId val="3021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139700</xdr:rowOff>
    </xdr:from>
    <xdr:to>
      <xdr:col>12</xdr:col>
      <xdr:colOff>444500</xdr:colOff>
      <xdr:row>18</xdr:row>
      <xdr:rowOff>114300</xdr:rowOff>
    </xdr:to>
    <xdr:graphicFrame macro="">
      <xdr:nvGraphicFramePr>
        <xdr:cNvPr id="2" name="Category">
          <a:extLst>
            <a:ext uri="{FF2B5EF4-FFF2-40B4-BE49-F238E27FC236}">
              <a16:creationId xmlns:a16="http://schemas.microsoft.com/office/drawing/2014/main" id="{B24F447F-9D78-28C4-BDAC-2B06B8CBA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</xdr:row>
      <xdr:rowOff>88900</xdr:rowOff>
    </xdr:from>
    <xdr:to>
      <xdr:col>15</xdr:col>
      <xdr:colOff>38100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1C728-4A03-349E-E0A2-39B922C4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190500</xdr:rowOff>
    </xdr:from>
    <xdr:to>
      <xdr:col>11</xdr:col>
      <xdr:colOff>1092200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4FB27-DB7C-C4CE-E891-C5FA651E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16</xdr:row>
      <xdr:rowOff>9525</xdr:rowOff>
    </xdr:from>
    <xdr:to>
      <xdr:col>5</xdr:col>
      <xdr:colOff>490537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035B3-1798-13EA-DE70-5AF5B377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 Vang" refreshedDate="45088.905993518521" createdVersion="8" refreshedVersion="8" minRefreshableVersion="3" recordCount="1000" xr:uid="{935036E8-4243-0446-AEFA-8AE74A4510A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 Vang" refreshedDate="45088.947971759262" createdVersion="8" refreshedVersion="8" minRefreshableVersion="3" recordCount="1001" xr:uid="{5F382A1C-3E87-B14F-8089-B0B504B22B8E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.4"/>
    <x v="1"/>
    <x v="1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.3147878228782299"/>
    <x v="1"/>
    <x v="2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0.58976190476190504"/>
    <x v="0"/>
    <x v="3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0.69276315789473697"/>
    <x v="0"/>
    <x v="4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.7361842105263201"/>
    <x v="1"/>
    <x v="5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0.20961538461538501"/>
    <x v="0"/>
    <x v="6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.2757777777777801"/>
    <x v="1"/>
    <x v="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0.19932788374205301"/>
    <x v="2"/>
    <x v="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0.51741935483871004"/>
    <x v="0"/>
    <x v="9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.6611538461538502"/>
    <x v="1"/>
    <x v="1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0.48095238095238102"/>
    <x v="0"/>
    <x v="11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0.893492063492063"/>
    <x v="0"/>
    <x v="12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.4511904761904799"/>
    <x v="1"/>
    <x v="13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0.66769503546099296"/>
    <x v="0"/>
    <x v="14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0.47307881773399002"/>
    <x v="0"/>
    <x v="15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.4947058823529398"/>
    <x v="1"/>
    <x v="16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.5939125295508301"/>
    <x v="1"/>
    <x v="17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0.66912087912087903"/>
    <x v="3"/>
    <x v="18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0.48529600000000001"/>
    <x v="0"/>
    <x v="19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.1224279210925601"/>
    <x v="1"/>
    <x v="20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0.409925531914894"/>
    <x v="0"/>
    <x v="21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.2807106598984801"/>
    <x v="1"/>
    <x v="22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.3204444444444401"/>
    <x v="1"/>
    <x v="23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.1283225108225099"/>
    <x v="1"/>
    <x v="24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.1643636363636398"/>
    <x v="1"/>
    <x v="25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0.48199069767441899"/>
    <x v="3"/>
    <x v="26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0.79949999999999999"/>
    <x v="0"/>
    <x v="27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.0522553516819599"/>
    <x v="1"/>
    <x v="28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.28899782135076"/>
    <x v="1"/>
    <x v="29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.6061111111111099"/>
    <x v="1"/>
    <x v="30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.1"/>
    <x v="1"/>
    <x v="31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0.86807920792079196"/>
    <x v="0"/>
    <x v="32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.7782071713147398"/>
    <x v="1"/>
    <x v="33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.50806451612903"/>
    <x v="1"/>
    <x v="34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.50301195219124"/>
    <x v="1"/>
    <x v="3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.5728571428571401"/>
    <x v="1"/>
    <x v="3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.3998765432098801"/>
    <x v="1"/>
    <x v="3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.25322580645161"/>
    <x v="1"/>
    <x v="38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0.50777777777777799"/>
    <x v="0"/>
    <x v="39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.69068181818182"/>
    <x v="1"/>
    <x v="40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.12928571428571"/>
    <x v="1"/>
    <x v="4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.4394444444444403"/>
    <x v="1"/>
    <x v="4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.8593902439024399"/>
    <x v="1"/>
    <x v="43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x v="13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0.47684210526315801"/>
    <x v="0"/>
    <x v="44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.14783783783784"/>
    <x v="1"/>
    <x v="45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.7526666666666699"/>
    <x v="1"/>
    <x v="46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.86972972972973"/>
    <x v="1"/>
    <x v="47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.89625"/>
    <x v="1"/>
    <x v="48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0.02"/>
    <x v="0"/>
    <x v="49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0.91867805186590801"/>
    <x v="0"/>
    <x v="50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0.34152777777777799"/>
    <x v="0"/>
    <x v="51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.4040909090909099"/>
    <x v="1"/>
    <x v="52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0.89866666666666695"/>
    <x v="0"/>
    <x v="53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.77969696969697"/>
    <x v="1"/>
    <x v="54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.436625"/>
    <x v="1"/>
    <x v="55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.1527586206896601"/>
    <x v="1"/>
    <x v="56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.27111111111111"/>
    <x v="1"/>
    <x v="57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.7507142857142899"/>
    <x v="1"/>
    <x v="5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.4437048832271799"/>
    <x v="1"/>
    <x v="59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0.92745983935743004"/>
    <x v="0"/>
    <x v="60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.226"/>
    <x v="1"/>
    <x v="61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0.11851063829787201"/>
    <x v="0"/>
    <x v="62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0.97642857142857098"/>
    <x v="0"/>
    <x v="63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.36147540983607"/>
    <x v="1"/>
    <x v="64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0.45068965517241399"/>
    <x v="0"/>
    <x v="65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.6238567493112901"/>
    <x v="1"/>
    <x v="66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.5452631578947398"/>
    <x v="1"/>
    <x v="67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0.240632911392405"/>
    <x v="3"/>
    <x v="68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.2374140625000001"/>
    <x v="1"/>
    <x v="69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.08066666666667"/>
    <x v="1"/>
    <x v="70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.7033333333333296"/>
    <x v="1"/>
    <x v="71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.6092857142857104"/>
    <x v="1"/>
    <x v="39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.22461538461538"/>
    <x v="1"/>
    <x v="72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.5057731958762901"/>
    <x v="1"/>
    <x v="73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0.78106590724166003"/>
    <x v="0"/>
    <x v="7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0.46947368421052599"/>
    <x v="0"/>
    <x v="75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x v="76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0.69598615916954998"/>
    <x v="0"/>
    <x v="77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.3745454545454496"/>
    <x v="1"/>
    <x v="78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.2533928571428601"/>
    <x v="1"/>
    <x v="79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.973000000000001"/>
    <x v="1"/>
    <x v="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0.37590225563909802"/>
    <x v="0"/>
    <x v="81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.32369426751592"/>
    <x v="1"/>
    <x v="82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.3122448979591801"/>
    <x v="1"/>
    <x v="83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.6763513513513499"/>
    <x v="1"/>
    <x v="84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0.61984886649874105"/>
    <x v="0"/>
    <x v="85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.6074999999999999"/>
    <x v="1"/>
    <x v="86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.52588235294118"/>
    <x v="1"/>
    <x v="87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0.78615384615384598"/>
    <x v="0"/>
    <x v="88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0.48404406999351901"/>
    <x v="0"/>
    <x v="8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x v="90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0.60548713235294105"/>
    <x v="3"/>
    <x v="91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.0368965517241402"/>
    <x v="1"/>
    <x v="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x v="11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.1737876614060299"/>
    <x v="1"/>
    <x v="92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.2669230769230797"/>
    <x v="1"/>
    <x v="86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0.33692229038854798"/>
    <x v="0"/>
    <x v="93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.96723684210526"/>
    <x v="1"/>
    <x v="55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0.01"/>
    <x v="0"/>
    <x v="49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.2144444444444"/>
    <x v="1"/>
    <x v="55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.8167567567567602"/>
    <x v="1"/>
    <x v="94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x v="95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.43140100671141"/>
    <x v="1"/>
    <x v="96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.4454411764705899"/>
    <x v="1"/>
    <x v="97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.5912820512820498"/>
    <x v="1"/>
    <x v="98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.8648571428571401"/>
    <x v="1"/>
    <x v="99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.9526666666666701"/>
    <x v="1"/>
    <x v="100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0.59211538461538504"/>
    <x v="0"/>
    <x v="101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399"/>
    <x v="0"/>
    <x v="102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.19956026058632"/>
    <x v="1"/>
    <x v="103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.6882978723404301"/>
    <x v="1"/>
    <x v="104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.7687878787878799"/>
    <x v="1"/>
    <x v="54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.27157894736842"/>
    <x v="1"/>
    <x v="105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x v="106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0.88"/>
    <x v="0"/>
    <x v="107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.73938775510204"/>
    <x v="1"/>
    <x v="108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.17611111111111"/>
    <x v="1"/>
    <x v="109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x v="110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.49496671105193"/>
    <x v="1"/>
    <x v="111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.1933995584988999"/>
    <x v="1"/>
    <x v="112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0.64367690058479499"/>
    <x v="0"/>
    <x v="113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0.186223972988182"/>
    <x v="0"/>
    <x v="114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.6776923076923098"/>
    <x v="1"/>
    <x v="115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.5990566037735801"/>
    <x v="1"/>
    <x v="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0.38633185349611499"/>
    <x v="0"/>
    <x v="116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0.51421511627907002"/>
    <x v="0"/>
    <x v="117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0.60334277620396604"/>
    <x v="3"/>
    <x v="118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01E-2"/>
    <x v="3"/>
    <x v="12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.5546875"/>
    <x v="1"/>
    <x v="119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.0085974499089301"/>
    <x v="1"/>
    <x v="120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.1618181818181801"/>
    <x v="1"/>
    <x v="121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.10777777777778"/>
    <x v="1"/>
    <x v="122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0.89736683417085406"/>
    <x v="0"/>
    <x v="123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0.71272727272727299"/>
    <x v="0"/>
    <x v="124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698E-2"/>
    <x v="3"/>
    <x v="125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.6177777777777802"/>
    <x v="1"/>
    <x v="126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0.96"/>
    <x v="0"/>
    <x v="127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0.208968512486428"/>
    <x v="0"/>
    <x v="128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.2316363636363601"/>
    <x v="1"/>
    <x v="129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.0159097978227101"/>
    <x v="1"/>
    <x v="130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x v="124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.35592592592593"/>
    <x v="1"/>
    <x v="131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x v="18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.3651200000000001"/>
    <x v="1"/>
    <x v="132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x v="133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.1249397590361401"/>
    <x v="1"/>
    <x v="134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.21021505376344"/>
    <x v="1"/>
    <x v="3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.19870967741935"/>
    <x v="1"/>
    <x v="13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0.01"/>
    <x v="0"/>
    <x v="49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0.64166909620991297"/>
    <x v="0"/>
    <x v="50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x v="13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0.929841605068638"/>
    <x v="0"/>
    <x v="137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0.58756567425569195"/>
    <x v="0"/>
    <x v="138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0.65022222222222203"/>
    <x v="0"/>
    <x v="139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0.73939560439560403"/>
    <x v="3"/>
    <x v="140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0.52666666666666695"/>
    <x v="0"/>
    <x v="141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.2095238095238101"/>
    <x v="1"/>
    <x v="142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.0001150627615101"/>
    <x v="1"/>
    <x v="143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.6231249999999999"/>
    <x v="1"/>
    <x v="55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0.78181818181818197"/>
    <x v="0"/>
    <x v="51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.49737704918033"/>
    <x v="1"/>
    <x v="144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.5325714285714298"/>
    <x v="1"/>
    <x v="67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.0016943521594699"/>
    <x v="1"/>
    <x v="20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.2199004424778801"/>
    <x v="1"/>
    <x v="145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.37132653061224"/>
    <x v="1"/>
    <x v="146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.1553846153846203"/>
    <x v="1"/>
    <x v="147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0.31309133489461399"/>
    <x v="0"/>
    <x v="148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.2408154506437796"/>
    <x v="1"/>
    <x v="149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x v="109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0.10632653061224499"/>
    <x v="0"/>
    <x v="62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x v="150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.6301447776628699"/>
    <x v="1"/>
    <x v="15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.9466666666666708"/>
    <x v="1"/>
    <x v="44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0.26191501103752801"/>
    <x v="0"/>
    <x v="152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0.74834782608695605"/>
    <x v="0"/>
    <x v="153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.1647680412371102"/>
    <x v="1"/>
    <x v="154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0.96208333333333296"/>
    <x v="0"/>
    <x v="155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.57719101123595"/>
    <x v="1"/>
    <x v="156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.0845714285714299"/>
    <x v="1"/>
    <x v="15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0.61802325581395301"/>
    <x v="0"/>
    <x v="158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.2232472324723203"/>
    <x v="1"/>
    <x v="159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0.69117647058823495"/>
    <x v="0"/>
    <x v="99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.9305555555555598"/>
    <x v="1"/>
    <x v="16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0.71799999999999997"/>
    <x v="0"/>
    <x v="161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0.319346846846847"/>
    <x v="0"/>
    <x v="162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.2987375415282401"/>
    <x v="1"/>
    <x v="163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0.32012195121951198"/>
    <x v="0"/>
    <x v="164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0.23525352848928399"/>
    <x v="3"/>
    <x v="165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0.68594594594594605"/>
    <x v="0"/>
    <x v="3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0.37952380952380999"/>
    <x v="0"/>
    <x v="99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0.19992957746478901"/>
    <x v="0"/>
    <x v="166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0.45636363636363603"/>
    <x v="0"/>
    <x v="167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.2276056338028201"/>
    <x v="1"/>
    <x v="105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.61753164556962"/>
    <x v="1"/>
    <x v="168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0.63146341463414601"/>
    <x v="0"/>
    <x v="16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.98204753199269"/>
    <x v="1"/>
    <x v="16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99E-2"/>
    <x v="0"/>
    <x v="170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0.53777777777777802"/>
    <x v="0"/>
    <x v="171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0.02"/>
    <x v="0"/>
    <x v="49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.8119047619047599"/>
    <x v="1"/>
    <x v="144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0.78831325301204802"/>
    <x v="3"/>
    <x v="17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.3440792216817199"/>
    <x v="1"/>
    <x v="173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2E-2"/>
    <x v="0"/>
    <x v="174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.3184615384615403"/>
    <x v="1"/>
    <x v="175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0.38844444444444398"/>
    <x v="3"/>
    <x v="176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x v="177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.01122397155917"/>
    <x v="1"/>
    <x v="178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0.21188688946015399"/>
    <x v="2"/>
    <x v="179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0.67425531914893599"/>
    <x v="0"/>
    <x v="31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0.94923371647509602"/>
    <x v="0"/>
    <x v="180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.5185185185185199"/>
    <x v="1"/>
    <x v="170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.9516382252559701"/>
    <x v="1"/>
    <x v="181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.2314285714286"/>
    <x v="1"/>
    <x v="34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99E-2"/>
    <x v="0"/>
    <x v="182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.5507066557107601"/>
    <x v="1"/>
    <x v="183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0.44753477588871698"/>
    <x v="0"/>
    <x v="18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.1594736842105302"/>
    <x v="1"/>
    <x v="185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.32127098321343"/>
    <x v="1"/>
    <x v="186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399E-2"/>
    <x v="0"/>
    <x v="68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0.98625514403292203"/>
    <x v="0"/>
    <x v="187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.3797916666666701"/>
    <x v="1"/>
    <x v="18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0.93810996563573901"/>
    <x v="0"/>
    <x v="189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.03639308855292"/>
    <x v="1"/>
    <x v="190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.6017404129793502"/>
    <x v="1"/>
    <x v="191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.6663333333333301"/>
    <x v="1"/>
    <x v="19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.6872085385878499"/>
    <x v="1"/>
    <x v="19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.19907179115301"/>
    <x v="1"/>
    <x v="194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.93689252336449"/>
    <x v="1"/>
    <x v="195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.2016666666666698"/>
    <x v="1"/>
    <x v="196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0.76708333333333301"/>
    <x v="3"/>
    <x v="109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.7126470588235301"/>
    <x v="1"/>
    <x v="45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.57894736842105"/>
    <x v="1"/>
    <x v="197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.0908"/>
    <x v="1"/>
    <x v="46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0.41732558139534898"/>
    <x v="0"/>
    <x v="45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0.10944303797468399"/>
    <x v="0"/>
    <x v="176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.5937634408602199"/>
    <x v="1"/>
    <x v="198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.2241666666666697"/>
    <x v="1"/>
    <x v="199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x v="142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.1878911564625803"/>
    <x v="1"/>
    <x v="200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.0191632047477699"/>
    <x v="1"/>
    <x v="7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.2772619047619"/>
    <x v="1"/>
    <x v="201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.4521739130434801"/>
    <x v="1"/>
    <x v="202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.6971428571428602"/>
    <x v="1"/>
    <x v="4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.0934482758620696"/>
    <x v="1"/>
    <x v="203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.2553333333333301"/>
    <x v="1"/>
    <x v="4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.3261616161616203"/>
    <x v="1"/>
    <x v="20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.1133870967741899"/>
    <x v="1"/>
    <x v="205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.7332520325203302"/>
    <x v="1"/>
    <x v="206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0.03"/>
    <x v="0"/>
    <x v="49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0.54084507042253505"/>
    <x v="0"/>
    <x v="196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x v="207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0.89021399176954696"/>
    <x v="0"/>
    <x v="208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.8489130434782599"/>
    <x v="1"/>
    <x v="39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.2016770186335399"/>
    <x v="1"/>
    <x v="209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0.23390243902439001"/>
    <x v="0"/>
    <x v="27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.46"/>
    <x v="1"/>
    <x v="45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.6848000000000001"/>
    <x v="1"/>
    <x v="129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x v="18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.57698412698413"/>
    <x v="1"/>
    <x v="210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0.312016607354686"/>
    <x v="0"/>
    <x v="211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.1341176470588201"/>
    <x v="1"/>
    <x v="3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.70896551724138"/>
    <x v="1"/>
    <x v="134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.6266447368421102"/>
    <x v="1"/>
    <x v="2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.23081632653061"/>
    <x v="1"/>
    <x v="99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0.76766756032171601"/>
    <x v="0"/>
    <x v="213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.3362012987013001"/>
    <x v="1"/>
    <x v="214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.8053333333333299"/>
    <x v="1"/>
    <x v="44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.5262857142857098"/>
    <x v="1"/>
    <x v="215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0.27176538240367998"/>
    <x v="3"/>
    <x v="216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01E-2"/>
    <x v="2"/>
    <x v="217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.0400978473581199"/>
    <x v="1"/>
    <x v="218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.37230769230769"/>
    <x v="1"/>
    <x v="219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0.322083333333333"/>
    <x v="0"/>
    <x v="27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.4151282051282101"/>
    <x v="1"/>
    <x v="220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x v="221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.6642857142857"/>
    <x v="1"/>
    <x v="100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.2588888888888898"/>
    <x v="1"/>
    <x v="222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x v="223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.8144"/>
    <x v="1"/>
    <x v="224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x v="225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.0804761904761899"/>
    <x v="1"/>
    <x v="221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0.18728395061728401"/>
    <x v="0"/>
    <x v="226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0.83193877551020401"/>
    <x v="0"/>
    <x v="227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.0633333333333299"/>
    <x v="1"/>
    <x v="228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0.17446030330062401"/>
    <x v="3"/>
    <x v="229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.0973015873015899"/>
    <x v="1"/>
    <x v="230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0.97785714285714298"/>
    <x v="0"/>
    <x v="231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x v="232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0.54402135231316695"/>
    <x v="0"/>
    <x v="233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.5661111111111099"/>
    <x v="1"/>
    <x v="3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99E-2"/>
    <x v="0"/>
    <x v="234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0.163846153846154"/>
    <x v="3"/>
    <x v="235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.3966666666667"/>
    <x v="1"/>
    <x v="236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0.356500777604977"/>
    <x v="0"/>
    <x v="237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0.54950819672131102"/>
    <x v="0"/>
    <x v="63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0.94236111111111098"/>
    <x v="0"/>
    <x v="238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.4391428571428599"/>
    <x v="1"/>
    <x v="239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0.51421052631578901"/>
    <x v="0"/>
    <x v="240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0.05"/>
    <x v="0"/>
    <x v="49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.446666666666699"/>
    <x v="1"/>
    <x v="241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x v="242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0.82617647058823496"/>
    <x v="0"/>
    <x v="235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.46142857142857"/>
    <x v="1"/>
    <x v="23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.8621428571428602"/>
    <x v="1"/>
    <x v="72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1E-2"/>
    <x v="0"/>
    <x v="243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.32136778115502"/>
    <x v="1"/>
    <x v="244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0.74077834179357005"/>
    <x v="0"/>
    <x v="245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0.75292682926829302"/>
    <x v="3"/>
    <x v="51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0.20333333333333301"/>
    <x v="0"/>
    <x v="3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.0336507936507902"/>
    <x v="1"/>
    <x v="246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.1022842639593899"/>
    <x v="1"/>
    <x v="247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.9531818181818199"/>
    <x v="1"/>
    <x v="248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.9471428571428602"/>
    <x v="1"/>
    <x v="221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0.338947368421053"/>
    <x v="0"/>
    <x v="249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0.66677083333333298"/>
    <x v="0"/>
    <x v="250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0.19227272727272701"/>
    <x v="0"/>
    <x v="141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0.15842105263157899"/>
    <x v="0"/>
    <x v="68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0.38702380952380999"/>
    <x v="3"/>
    <x v="251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05E-2"/>
    <x v="0"/>
    <x v="175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0.94144366197183105"/>
    <x v="0"/>
    <x v="194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.66562340966921"/>
    <x v="1"/>
    <x v="252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0.241348314606742"/>
    <x v="0"/>
    <x v="150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.6405633802816899"/>
    <x v="1"/>
    <x v="253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0.90723076923076895"/>
    <x v="0"/>
    <x v="107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0.46194444444444399"/>
    <x v="0"/>
    <x v="5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0.38538461538461499"/>
    <x v="0"/>
    <x v="254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.33562310030395"/>
    <x v="1"/>
    <x v="255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0.22896588486140701"/>
    <x v="2"/>
    <x v="57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.84955489614243"/>
    <x v="1"/>
    <x v="256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.4372727272727301"/>
    <x v="1"/>
    <x v="257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.9998067632850201"/>
    <x v="1"/>
    <x v="258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.2395833333333299"/>
    <x v="1"/>
    <x v="259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.8661329305136001"/>
    <x v="1"/>
    <x v="260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.1428538550057501"/>
    <x v="1"/>
    <x v="261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0.97032531824611001"/>
    <x v="0"/>
    <x v="26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.2281904761904801"/>
    <x v="1"/>
    <x v="263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.79143266475645"/>
    <x v="1"/>
    <x v="264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0.79951577402787999"/>
    <x v="3"/>
    <x v="265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0.94242587601078198"/>
    <x v="0"/>
    <x v="224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0.84669291338582697"/>
    <x v="0"/>
    <x v="266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0.66521920668058498"/>
    <x v="0"/>
    <x v="267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0.53922222222222205"/>
    <x v="0"/>
    <x v="98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0.41983299595141699"/>
    <x v="0"/>
    <x v="268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0.14694796954314701"/>
    <x v="0"/>
    <x v="269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0.34475"/>
    <x v="0"/>
    <x v="270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.0077777777778"/>
    <x v="1"/>
    <x v="27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0.71770351758794004"/>
    <x v="0"/>
    <x v="272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0.53074115044247805"/>
    <x v="0"/>
    <x v="27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0.05"/>
    <x v="0"/>
    <x v="49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.2770715249662601"/>
    <x v="1"/>
    <x v="274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0.34892857142857098"/>
    <x v="0"/>
    <x v="254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.1059821428571404"/>
    <x v="1"/>
    <x v="275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.23737704918033"/>
    <x v="1"/>
    <x v="175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0.589736842105263"/>
    <x v="2"/>
    <x v="99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0.36892473118279601"/>
    <x v="0"/>
    <x v="174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.8491304347826101"/>
    <x v="1"/>
    <x v="142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0.118144329896907"/>
    <x v="0"/>
    <x v="276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x v="27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.2635175879396998"/>
    <x v="1"/>
    <x v="278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.7356363636363601"/>
    <x v="1"/>
    <x v="39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.7175675675675701"/>
    <x v="1"/>
    <x v="27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.6019230769230799"/>
    <x v="1"/>
    <x v="27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.163333333333298"/>
    <x v="1"/>
    <x v="129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.3343749999999996"/>
    <x v="1"/>
    <x v="19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.9211111111111103"/>
    <x v="1"/>
    <x v="196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0.18888888888888899"/>
    <x v="0"/>
    <x v="51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.76807692307692"/>
    <x v="1"/>
    <x v="280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.7301851851851899"/>
    <x v="1"/>
    <x v="110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.5936331255565499"/>
    <x v="1"/>
    <x v="281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0.67869978858350999"/>
    <x v="0"/>
    <x v="282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.915555555555599"/>
    <x v="1"/>
    <x v="283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.3018222222222198"/>
    <x v="1"/>
    <x v="284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0.131857825567503"/>
    <x v="0"/>
    <x v="165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0.54777777777777803"/>
    <x v="0"/>
    <x v="270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.6102941176470602"/>
    <x v="1"/>
    <x v="54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0.102575452716298"/>
    <x v="0"/>
    <x v="78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0.13962962962962999"/>
    <x v="0"/>
    <x v="28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0.404444444444444"/>
    <x v="0"/>
    <x v="9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.6032"/>
    <x v="1"/>
    <x v="286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.83943396226415"/>
    <x v="1"/>
    <x v="287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0.637692307692308"/>
    <x v="0"/>
    <x v="109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.2538095238095202"/>
    <x v="1"/>
    <x v="288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.7200961538461499"/>
    <x v="1"/>
    <x v="28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.46167095115681"/>
    <x v="1"/>
    <x v="290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0.76423616236162395"/>
    <x v="0"/>
    <x v="291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0.39261467889908302"/>
    <x v="0"/>
    <x v="292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0.11270034843205599"/>
    <x v="3"/>
    <x v="293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.22110843373494"/>
    <x v="1"/>
    <x v="294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.8654166666666701"/>
    <x v="1"/>
    <x v="126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x v="295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0.65642371234207997"/>
    <x v="0"/>
    <x v="296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.2896178343949001"/>
    <x v="1"/>
    <x v="297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.6937499999999996"/>
    <x v="1"/>
    <x v="298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.3011267605633801"/>
    <x v="1"/>
    <x v="1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.67054229934924"/>
    <x v="1"/>
    <x v="299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.73864197530864"/>
    <x v="1"/>
    <x v="211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.1776470588235304"/>
    <x v="1"/>
    <x v="300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0.63850976361767697"/>
    <x v="0"/>
    <x v="30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0.02"/>
    <x v="0"/>
    <x v="49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.3022222222222"/>
    <x v="1"/>
    <x v="302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0.40356164383561599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0.86220633299284999"/>
    <x v="0"/>
    <x v="303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.15584867075665"/>
    <x v="1"/>
    <x v="304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0.89618243243243201"/>
    <x v="0"/>
    <x v="30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.8214503816793901"/>
    <x v="1"/>
    <x v="306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.5588235294117601"/>
    <x v="1"/>
    <x v="307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.3183695652173899"/>
    <x v="1"/>
    <x v="110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0.46315634218289098"/>
    <x v="0"/>
    <x v="308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0.361327260897853"/>
    <x v="2"/>
    <x v="309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.0462820512820501"/>
    <x v="1"/>
    <x v="17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.6885714285714304"/>
    <x v="1"/>
    <x v="38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0.62072823218997397"/>
    <x v="2"/>
    <x v="310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0.84699787460148801"/>
    <x v="0"/>
    <x v="311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0.11059030837004399"/>
    <x v="0"/>
    <x v="312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0.438387815750371"/>
    <x v="0"/>
    <x v="313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0.55470588235294105"/>
    <x v="0"/>
    <x v="27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0.57399511301160699"/>
    <x v="0"/>
    <x v="314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.2343497363796101"/>
    <x v="1"/>
    <x v="315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.2846"/>
    <x v="1"/>
    <x v="115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0.63989361702127701"/>
    <x v="0"/>
    <x v="316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.27298850574713"/>
    <x v="1"/>
    <x v="317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0.10638024357239501"/>
    <x v="0"/>
    <x v="318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0.40470588235294103"/>
    <x v="0"/>
    <x v="100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.87666666666667"/>
    <x v="1"/>
    <x v="45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.7294444444444403"/>
    <x v="1"/>
    <x v="3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.12904297994269"/>
    <x v="1"/>
    <x v="320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0.46387573964496998"/>
    <x v="0"/>
    <x v="321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0.90675916230366505"/>
    <x v="3"/>
    <x v="322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0.67740740740740701"/>
    <x v="0"/>
    <x v="286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.9249019607843101"/>
    <x v="1"/>
    <x v="115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0.82714285714285696"/>
    <x v="0"/>
    <x v="222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0.54163920922569997"/>
    <x v="0"/>
    <x v="323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0.16722222222222199"/>
    <x v="3"/>
    <x v="234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.1687664041994701"/>
    <x v="1"/>
    <x v="324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.521538461538499"/>
    <x v="1"/>
    <x v="61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.23074074074074"/>
    <x v="1"/>
    <x v="325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.7863855421686701"/>
    <x v="1"/>
    <x v="326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.5528169014084501"/>
    <x v="1"/>
    <x v="327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.61906341463415"/>
    <x v="1"/>
    <x v="328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0.249142857142857"/>
    <x v="0"/>
    <x v="235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.98722222222222"/>
    <x v="1"/>
    <x v="182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0.34752688172043"/>
    <x v="3"/>
    <x v="329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.7641935483871001"/>
    <x v="1"/>
    <x v="102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.11380952380952"/>
    <x v="1"/>
    <x v="73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0.82044117647058801"/>
    <x v="0"/>
    <x v="129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0.24326030927835099"/>
    <x v="3"/>
    <x v="330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0.50482758620689705"/>
    <x v="0"/>
    <x v="331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.67"/>
    <x v="1"/>
    <x v="99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0.04"/>
    <x v="0"/>
    <x v="49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.22845013477089"/>
    <x v="1"/>
    <x v="332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x v="249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0.56331688596491203"/>
    <x v="0"/>
    <x v="333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x v="334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.1837253218884101"/>
    <x v="1"/>
    <x v="335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.0412431693989099"/>
    <x v="1"/>
    <x v="336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0.26640000000000003"/>
    <x v="0"/>
    <x v="337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.5120118343195301"/>
    <x v="1"/>
    <x v="338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0.90063492063492101"/>
    <x v="0"/>
    <x v="339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x v="126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.41046558704453"/>
    <x v="1"/>
    <x v="34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0.30579449152542398"/>
    <x v="0"/>
    <x v="341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.08164556962025"/>
    <x v="1"/>
    <x v="342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.33455056179775"/>
    <x v="1"/>
    <x v="343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.87851063829787"/>
    <x v="1"/>
    <x v="175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.32"/>
    <x v="1"/>
    <x v="344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.7521428571428599"/>
    <x v="1"/>
    <x v="27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0.40500000000000003"/>
    <x v="0"/>
    <x v="3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.8442857142857101"/>
    <x v="1"/>
    <x v="122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.85805555555556"/>
    <x v="1"/>
    <x v="345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.19"/>
    <x v="1"/>
    <x v="346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0.39234070221066297"/>
    <x v="0"/>
    <x v="347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.7814000000000001"/>
    <x v="1"/>
    <x v="88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.6515"/>
    <x v="1"/>
    <x v="23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.13945945945946"/>
    <x v="1"/>
    <x v="57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0.29828720626631899"/>
    <x v="0"/>
    <x v="348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0.54270588235294104"/>
    <x v="0"/>
    <x v="86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.3634156976744198"/>
    <x v="1"/>
    <x v="349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.12916666666667"/>
    <x v="1"/>
    <x v="350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.0065116279069799"/>
    <x v="1"/>
    <x v="215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0.81348423194303199"/>
    <x v="0"/>
    <x v="351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0.164047619047619"/>
    <x v="0"/>
    <x v="352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x v="353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.6020608108108099"/>
    <x v="1"/>
    <x v="354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0.30732891832229597"/>
    <x v="0"/>
    <x v="355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x v="356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.78625566636446"/>
    <x v="1"/>
    <x v="357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.2005660377358498"/>
    <x v="1"/>
    <x v="127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.01510869565217"/>
    <x v="1"/>
    <x v="72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.915"/>
    <x v="1"/>
    <x v="358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.05346830985915"/>
    <x v="1"/>
    <x v="120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0.239952879581152"/>
    <x v="3"/>
    <x v="359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.2377777777777803"/>
    <x v="1"/>
    <x v="251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x v="360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x v="13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9.0696409140369992E-3"/>
    <x v="0"/>
    <x v="71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x v="53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0.239488107549121"/>
    <x v="0"/>
    <x v="361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0.48072649572649601"/>
    <x v="0"/>
    <x v="36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0.70145182291666697"/>
    <x v="0"/>
    <x v="363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.2992307692307703"/>
    <x v="1"/>
    <x v="129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.80325490196078"/>
    <x v="1"/>
    <x v="364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x v="197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0.139010011123471"/>
    <x v="0"/>
    <x v="365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.2707777777777807"/>
    <x v="1"/>
    <x v="366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0.39857142857142902"/>
    <x v="0"/>
    <x v="161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.1222929936305699"/>
    <x v="1"/>
    <x v="36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0.70925816023738897"/>
    <x v="0"/>
    <x v="36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.19089743589744"/>
    <x v="1"/>
    <x v="54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0.240175913396482"/>
    <x v="0"/>
    <x v="369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.3931868131868099"/>
    <x v="1"/>
    <x v="370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0.39277108433734897"/>
    <x v="3"/>
    <x v="164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0.22439077144917099"/>
    <x v="3"/>
    <x v="371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0.55779069767441902"/>
    <x v="0"/>
    <x v="221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0.42523125996810202"/>
    <x v="0"/>
    <x v="372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x v="373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207E-2"/>
    <x v="0"/>
    <x v="234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.01745638716939"/>
    <x v="1"/>
    <x v="374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.2575000000000003"/>
    <x v="1"/>
    <x v="235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.4553947368421101"/>
    <x v="1"/>
    <x v="375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0.32453465346534699"/>
    <x v="0"/>
    <x v="27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.0033333333333303"/>
    <x v="1"/>
    <x v="121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0.83904860392967895"/>
    <x v="0"/>
    <x v="376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0.84190476190476204"/>
    <x v="0"/>
    <x v="377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.55951807228916"/>
    <x v="1"/>
    <x v="98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0.99619450317124703"/>
    <x v="0"/>
    <x v="378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x v="175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0.112549019607843"/>
    <x v="0"/>
    <x v="352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0.91740952380952401"/>
    <x v="0"/>
    <x v="200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0.95521156936261398"/>
    <x v="2"/>
    <x v="379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x v="105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.5924394463667799"/>
    <x v="1"/>
    <x v="380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0.150224466891134"/>
    <x v="0"/>
    <x v="166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.8203846153846204"/>
    <x v="1"/>
    <x v="381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.49969387755102"/>
    <x v="1"/>
    <x v="382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.17221563981043"/>
    <x v="1"/>
    <x v="383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0.37695968274950398"/>
    <x v="0"/>
    <x v="384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0.72653061224489801"/>
    <x v="0"/>
    <x v="385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.65981132075472"/>
    <x v="1"/>
    <x v="326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0.24205617977528099"/>
    <x v="0"/>
    <x v="386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99E-2"/>
    <x v="0"/>
    <x v="240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0.16329799764428701"/>
    <x v="0"/>
    <x v="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x v="286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0.88803571428571404"/>
    <x v="0"/>
    <x v="387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.6357142857142899"/>
    <x v="1"/>
    <x v="39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.69"/>
    <x v="1"/>
    <x v="388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.7091376701966698"/>
    <x v="1"/>
    <x v="389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.8421355932203398"/>
    <x v="1"/>
    <x v="390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0.04"/>
    <x v="3"/>
    <x v="49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x v="391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0.98511111111111105"/>
    <x v="0"/>
    <x v="45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0.43975381008206299"/>
    <x v="0"/>
    <x v="392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.5166315789473701"/>
    <x v="1"/>
    <x v="353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.2363492063492099"/>
    <x v="1"/>
    <x v="18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.3975"/>
    <x v="1"/>
    <x v="393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.9933333333333301"/>
    <x v="1"/>
    <x v="394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.3734482758620701"/>
    <x v="1"/>
    <x v="105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.0096961063627701"/>
    <x v="1"/>
    <x v="395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.9416000000000002"/>
    <x v="1"/>
    <x v="396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x v="40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0.12818181818181801"/>
    <x v="0"/>
    <x v="150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.38027027027027"/>
    <x v="1"/>
    <x v="72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0.83813278008298797"/>
    <x v="0"/>
    <x v="397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.0460063224446801"/>
    <x v="1"/>
    <x v="398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0.44344086021505402"/>
    <x v="0"/>
    <x v="95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.1860294117647099"/>
    <x v="1"/>
    <x v="146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.8603314917127101"/>
    <x v="1"/>
    <x v="399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.3733830845771098"/>
    <x v="1"/>
    <x v="400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.0565384615384601"/>
    <x v="1"/>
    <x v="401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0.94142857142857095"/>
    <x v="0"/>
    <x v="164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x v="115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.1188059701492501"/>
    <x v="1"/>
    <x v="402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.69148148148148"/>
    <x v="1"/>
    <x v="358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0.62930372148859504"/>
    <x v="0"/>
    <x v="21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0.64927835051546401"/>
    <x v="0"/>
    <x v="251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0.18853658536585399"/>
    <x v="3"/>
    <x v="95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0.167544041450777"/>
    <x v="0"/>
    <x v="242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.0111290322580599"/>
    <x v="1"/>
    <x v="215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.41502283105023"/>
    <x v="1"/>
    <x v="403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0.64016666666666699"/>
    <x v="0"/>
    <x v="83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0.52080459770114895"/>
    <x v="0"/>
    <x v="344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.2240211640211598"/>
    <x v="1"/>
    <x v="404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.1950810185185201"/>
    <x v="1"/>
    <x v="405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.4679775280898899"/>
    <x v="1"/>
    <x v="158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.5057142857142907"/>
    <x v="1"/>
    <x v="406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0.72893617021276602"/>
    <x v="0"/>
    <x v="388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0.79008248730964503"/>
    <x v="0"/>
    <x v="407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0.64721518987341797"/>
    <x v="0"/>
    <x v="408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0.82028169014084495"/>
    <x v="0"/>
    <x v="99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.376666666666701"/>
    <x v="1"/>
    <x v="408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0.129100765306122"/>
    <x v="0"/>
    <x v="259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.54842105263158"/>
    <x v="1"/>
    <x v="409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98E-2"/>
    <x v="0"/>
    <x v="144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.0852773826458"/>
    <x v="1"/>
    <x v="410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0.996835443037975"/>
    <x v="0"/>
    <x v="236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.0159756097560999"/>
    <x v="1"/>
    <x v="411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.62090322580645"/>
    <x v="1"/>
    <x v="412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99E-2"/>
    <x v="0"/>
    <x v="17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0.05"/>
    <x v="0"/>
    <x v="49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.0663492063492099"/>
    <x v="1"/>
    <x v="346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.28236286919831"/>
    <x v="1"/>
    <x v="413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.19660377358491"/>
    <x v="1"/>
    <x v="408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.7073055242390101"/>
    <x v="1"/>
    <x v="414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.8721212121212101"/>
    <x v="1"/>
    <x v="3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.88382352941176"/>
    <x v="1"/>
    <x v="415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.3129869186046501"/>
    <x v="1"/>
    <x v="416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.8397435897435899"/>
    <x v="1"/>
    <x v="417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.2041999999999999"/>
    <x v="1"/>
    <x v="124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.1905607476635502"/>
    <x v="1"/>
    <x v="418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0.138536585365854"/>
    <x v="3"/>
    <x v="27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.39435483870968"/>
    <x v="1"/>
    <x v="325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.74"/>
    <x v="1"/>
    <x v="150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.5549056603773601"/>
    <x v="1"/>
    <x v="419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.70447058823529"/>
    <x v="1"/>
    <x v="73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.8951562500000001"/>
    <x v="1"/>
    <x v="202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.49714285714286"/>
    <x v="1"/>
    <x v="12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0.488605236656596"/>
    <x v="0"/>
    <x v="420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0.28461970393057701"/>
    <x v="0"/>
    <x v="355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.6802325581395299"/>
    <x v="1"/>
    <x v="5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x v="421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3E-2"/>
    <x v="0"/>
    <x v="251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.59921527041357"/>
    <x v="1"/>
    <x v="422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.7939215686274501"/>
    <x v="1"/>
    <x v="423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05"/>
    <x v="0"/>
    <x v="197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x v="288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.9424999999999999"/>
    <x v="1"/>
    <x v="110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.5178947368421101"/>
    <x v="1"/>
    <x v="87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0.64582072176949901"/>
    <x v="0"/>
    <x v="424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0.62873684210526304"/>
    <x v="3"/>
    <x v="215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.1039864864864901"/>
    <x v="1"/>
    <x v="425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0.42859916782246898"/>
    <x v="2"/>
    <x v="426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0.83119402985074597"/>
    <x v="0"/>
    <x v="339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0.78531302876480502"/>
    <x v="3"/>
    <x v="427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.14093525179856"/>
    <x v="1"/>
    <x v="428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0.64537683358624198"/>
    <x v="0"/>
    <x v="429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0.79411764705882304"/>
    <x v="0"/>
    <x v="167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0.114191176470588"/>
    <x v="0"/>
    <x v="115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0.56186046511627896"/>
    <x v="2"/>
    <x v="430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0.16501669449081799"/>
    <x v="0"/>
    <x v="431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.1996808510638299"/>
    <x v="1"/>
    <x v="346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.4545652173913"/>
    <x v="1"/>
    <x v="30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.2138255033557002"/>
    <x v="1"/>
    <x v="432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0.48396694214876002"/>
    <x v="0"/>
    <x v="433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0.92911504424778801"/>
    <x v="0"/>
    <x v="434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0.88599797365754795"/>
    <x v="0"/>
    <x v="43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x v="6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0.630567951318458"/>
    <x v="3"/>
    <x v="419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0.48482333607230899"/>
    <x v="0"/>
    <x v="436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0.02"/>
    <x v="0"/>
    <x v="49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0.88479410269445902"/>
    <x v="0"/>
    <x v="437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.2684"/>
    <x v="1"/>
    <x v="438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.3883333333333"/>
    <x v="1"/>
    <x v="439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.0838857142857101"/>
    <x v="1"/>
    <x v="440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.9147826086956501"/>
    <x v="1"/>
    <x v="441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99"/>
    <x v="0"/>
    <x v="442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00000000000001E-2"/>
    <x v="0"/>
    <x v="443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0.60064638783269997"/>
    <x v="3"/>
    <x v="444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0.47232808616404298"/>
    <x v="0"/>
    <x v="424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0.81736263736263703"/>
    <x v="0"/>
    <x v="385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0.54187265917603"/>
    <x v="0"/>
    <x v="445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0.97868131868131902"/>
    <x v="0"/>
    <x v="54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0.77239999999999998"/>
    <x v="0"/>
    <x v="215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0.33464735516372801"/>
    <x v="0"/>
    <x v="446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.3958823529411801"/>
    <x v="1"/>
    <x v="447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0.64032258064516101"/>
    <x v="3"/>
    <x v="270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.7615942028985501"/>
    <x v="1"/>
    <x v="448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0.203381818181818"/>
    <x v="0"/>
    <x v="70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.58647540983607"/>
    <x v="1"/>
    <x v="449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x v="450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.22056352459016"/>
    <x v="1"/>
    <x v="451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0.55931783729156104"/>
    <x v="0"/>
    <x v="452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0.43660714285714303"/>
    <x v="0"/>
    <x v="125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0.33538371411833601"/>
    <x v="3"/>
    <x v="453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.2297938144329901"/>
    <x v="1"/>
    <x v="269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.8974959871589101"/>
    <x v="1"/>
    <x v="454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0.83622641509434004"/>
    <x v="0"/>
    <x v="4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0.17968844221105501"/>
    <x v="3"/>
    <x v="45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.365"/>
    <x v="1"/>
    <x v="456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0.97405219780219798"/>
    <x v="0"/>
    <x v="457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x v="458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.50166666666667"/>
    <x v="1"/>
    <x v="459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.5843478260869599"/>
    <x v="1"/>
    <x v="98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.4285714285714297"/>
    <x v="1"/>
    <x v="46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0.67500714285714303"/>
    <x v="0"/>
    <x v="461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.91746666666667"/>
    <x v="1"/>
    <x v="38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.32"/>
    <x v="1"/>
    <x v="462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.2927586206896597"/>
    <x v="1"/>
    <x v="463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.00657534246575"/>
    <x v="1"/>
    <x v="464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.2661111111111101"/>
    <x v="1"/>
    <x v="257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.4238"/>
    <x v="1"/>
    <x v="465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0.90633333333333299"/>
    <x v="0"/>
    <x v="385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0.63966740576496695"/>
    <x v="0"/>
    <x v="466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0.84131868131868104"/>
    <x v="0"/>
    <x v="467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.33934782608696"/>
    <x v="1"/>
    <x v="468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0.59042047531992703"/>
    <x v="0"/>
    <x v="46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.5280062063615201"/>
    <x v="1"/>
    <x v="470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.4669121140142503"/>
    <x v="1"/>
    <x v="471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0.84391891891891901"/>
    <x v="0"/>
    <x v="75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0.03"/>
    <x v="0"/>
    <x v="49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.75026923076923"/>
    <x v="1"/>
    <x v="472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0.541379310344828"/>
    <x v="0"/>
    <x v="100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.1187381703470001"/>
    <x v="1"/>
    <x v="473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.22781609195402"/>
    <x v="1"/>
    <x v="220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0.99026517383618196"/>
    <x v="0"/>
    <x v="474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.2784686346863501"/>
    <x v="1"/>
    <x v="47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.5861643835616399"/>
    <x v="1"/>
    <x v="170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.0705882352941201"/>
    <x v="1"/>
    <x v="231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.42387755102041"/>
    <x v="1"/>
    <x v="129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.4786046511627899"/>
    <x v="1"/>
    <x v="476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0.20322580645161301"/>
    <x v="0"/>
    <x v="443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.40625"/>
    <x v="1"/>
    <x v="381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.61942028985507"/>
    <x v="1"/>
    <x v="459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.7282077922077903"/>
    <x v="1"/>
    <x v="477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0.24466101694915299"/>
    <x v="0"/>
    <x v="478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.1764999999999999"/>
    <x v="1"/>
    <x v="144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.4764285714285701"/>
    <x v="1"/>
    <x v="479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.00204819277108"/>
    <x v="1"/>
    <x v="480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.53"/>
    <x v="1"/>
    <x v="300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0.37091954022988499"/>
    <x v="3"/>
    <x v="63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E-2"/>
    <x v="3"/>
    <x v="101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.56507216494845"/>
    <x v="1"/>
    <x v="481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.7040816326530601"/>
    <x v="1"/>
    <x v="358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.3405952380952399"/>
    <x v="1"/>
    <x v="246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0.50398033126293995"/>
    <x v="0"/>
    <x v="482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x v="168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.65"/>
    <x v="1"/>
    <x v="483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x v="234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.85660714285714"/>
    <x v="1"/>
    <x v="393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.1266319444444397"/>
    <x v="1"/>
    <x v="130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x v="3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0.91984615384615398"/>
    <x v="0"/>
    <x v="484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.2700632911392402"/>
    <x v="1"/>
    <x v="485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.1914285714285699"/>
    <x v="1"/>
    <x v="48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.5418867924528299"/>
    <x v="1"/>
    <x v="487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0.32896103896103901"/>
    <x v="3"/>
    <x v="226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.3589189189189199"/>
    <x v="1"/>
    <x v="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E-2"/>
    <x v="0"/>
    <x v="27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0.61"/>
    <x v="0"/>
    <x v="27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x v="3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.7916666666667"/>
    <x v="1"/>
    <x v="406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.2608333333333"/>
    <x v="1"/>
    <x v="393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0.12923076923076901"/>
    <x v="0"/>
    <x v="68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.12"/>
    <x v="1"/>
    <x v="382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0.30304347826087003"/>
    <x v="0"/>
    <x v="298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.1250896057347699"/>
    <x v="1"/>
    <x v="4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.28857142857143"/>
    <x v="1"/>
    <x v="489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0.34959979476654701"/>
    <x v="3"/>
    <x v="490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.5729069767441901"/>
    <x v="1"/>
    <x v="491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0.01"/>
    <x v="0"/>
    <x v="49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.3230555555555599"/>
    <x v="1"/>
    <x v="492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0.92448275862068996"/>
    <x v="3"/>
    <x v="493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.5670212765957401"/>
    <x v="1"/>
    <x v="231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.68470170454545"/>
    <x v="1"/>
    <x v="494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.66577777777778"/>
    <x v="1"/>
    <x v="495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.7207692307692302"/>
    <x v="1"/>
    <x v="496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.0685714285714303"/>
    <x v="1"/>
    <x v="493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.6420608108108103"/>
    <x v="1"/>
    <x v="497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0.68426865671641801"/>
    <x v="0"/>
    <x v="498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0.34351966873706002"/>
    <x v="0"/>
    <x v="155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.5545454545454502"/>
    <x v="1"/>
    <x v="499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.77257142857143"/>
    <x v="1"/>
    <x v="16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.13178571428571"/>
    <x v="1"/>
    <x v="500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.2818181818181804"/>
    <x v="1"/>
    <x v="496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.0833333333333299"/>
    <x v="1"/>
    <x v="40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0.31171232876712301"/>
    <x v="0"/>
    <x v="501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0.56967078189300402"/>
    <x v="0"/>
    <x v="502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.31"/>
    <x v="1"/>
    <x v="503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0.86867834394904497"/>
    <x v="0"/>
    <x v="504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.7074418604651198"/>
    <x v="1"/>
    <x v="505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0.49446428571428602"/>
    <x v="3"/>
    <x v="150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.1335962566844899"/>
    <x v="1"/>
    <x v="506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.9055555555555601"/>
    <x v="1"/>
    <x v="507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.355"/>
    <x v="1"/>
    <x v="373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0.102978723404255"/>
    <x v="0"/>
    <x v="234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0.65544223826714798"/>
    <x v="0"/>
    <x v="508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0.49026652452025599"/>
    <x v="0"/>
    <x v="103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.8792307692307704"/>
    <x v="1"/>
    <x v="5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0.80306347746090201"/>
    <x v="0"/>
    <x v="509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.0629411764705901"/>
    <x v="1"/>
    <x v="55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0.50735632183907997"/>
    <x v="3"/>
    <x v="75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.1531372549019601"/>
    <x v="1"/>
    <x v="510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.4122972972973"/>
    <x v="1"/>
    <x v="18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.15337457817773"/>
    <x v="1"/>
    <x v="511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.9311940298507499"/>
    <x v="1"/>
    <x v="78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.2973333333333299"/>
    <x v="1"/>
    <x v="512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0.99663398692810501"/>
    <x v="0"/>
    <x v="513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0.88166666666666704"/>
    <x v="2"/>
    <x v="249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0.37233333333333302"/>
    <x v="0"/>
    <x v="430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0.30540075309306097"/>
    <x v="3"/>
    <x v="260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0.25714285714285701"/>
    <x v="0"/>
    <x v="514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0.34"/>
    <x v="0"/>
    <x v="243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.8590909090909"/>
    <x v="1"/>
    <x v="483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.2539393939393899"/>
    <x v="1"/>
    <x v="46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0.14394366197183101"/>
    <x v="0"/>
    <x v="249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0.54807692307692302"/>
    <x v="0"/>
    <x v="373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.0963157894736799"/>
    <x v="1"/>
    <x v="51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.8847058823529399"/>
    <x v="1"/>
    <x v="246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0.87008284023668603"/>
    <x v="0"/>
    <x v="516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0.01"/>
    <x v="0"/>
    <x v="49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.0291304347826098"/>
    <x v="1"/>
    <x v="88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.9703225806451601"/>
    <x v="1"/>
    <x v="23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x v="517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.68730769230769"/>
    <x v="1"/>
    <x v="205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0.50845360824742303"/>
    <x v="0"/>
    <x v="109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.8028571428571"/>
    <x v="1"/>
    <x v="70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.64"/>
    <x v="1"/>
    <x v="177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0.30442307692307702"/>
    <x v="0"/>
    <x v="161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0.62880681818181805"/>
    <x v="0"/>
    <x v="51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x v="394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0.77102702702702697"/>
    <x v="0"/>
    <x v="8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.25527638190955"/>
    <x v="1"/>
    <x v="519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.3940625"/>
    <x v="1"/>
    <x v="520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0.921875"/>
    <x v="0"/>
    <x v="521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.30233333333333"/>
    <x v="1"/>
    <x v="236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.1521739130434803"/>
    <x v="1"/>
    <x v="221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.6879532163742699"/>
    <x v="1"/>
    <x v="522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.9485714285714"/>
    <x v="1"/>
    <x v="464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x v="523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.0060000000000002"/>
    <x v="1"/>
    <x v="524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.9128571428571401"/>
    <x v="1"/>
    <x v="155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.4996666666666698"/>
    <x v="1"/>
    <x v="525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.5707317073170701"/>
    <x v="1"/>
    <x v="526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.2648941176470601"/>
    <x v="1"/>
    <x v="527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.875"/>
    <x v="1"/>
    <x v="144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.5703571428571399"/>
    <x v="1"/>
    <x v="346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.66695652173913"/>
    <x v="1"/>
    <x v="17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x v="131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0.51343749999999999"/>
    <x v="0"/>
    <x v="110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99E-2"/>
    <x v="0"/>
    <x v="528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.0897734294541701"/>
    <x v="1"/>
    <x v="529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.15175925925926"/>
    <x v="1"/>
    <x v="265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.5769117647058799"/>
    <x v="1"/>
    <x v="34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.5380821917808201"/>
    <x v="1"/>
    <x v="530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0.89738979118329498"/>
    <x v="0"/>
    <x v="531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0.75135802469135804"/>
    <x v="0"/>
    <x v="115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.52881355932203"/>
    <x v="1"/>
    <x v="532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.3890625000000001"/>
    <x v="1"/>
    <x v="210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.9018181818181801"/>
    <x v="1"/>
    <x v="144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.00243336199484"/>
    <x v="1"/>
    <x v="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.4275824175824201"/>
    <x v="1"/>
    <x v="287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.6313333333333304"/>
    <x v="1"/>
    <x v="227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0.30715909090909099"/>
    <x v="0"/>
    <x v="254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0.99397727272727299"/>
    <x v="3"/>
    <x v="115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.97549356223176"/>
    <x v="1"/>
    <x v="53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.085"/>
    <x v="1"/>
    <x v="44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.3774468085106402"/>
    <x v="1"/>
    <x v="46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.3846875000000001"/>
    <x v="1"/>
    <x v="535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.3308955223880601"/>
    <x v="1"/>
    <x v="253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0.01"/>
    <x v="0"/>
    <x v="49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.0779999999999998"/>
    <x v="1"/>
    <x v="415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0.51122448979591795"/>
    <x v="0"/>
    <x v="249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.52058479532164"/>
    <x v="1"/>
    <x v="50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.13630994152047"/>
    <x v="1"/>
    <x v="536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.0237606837606801"/>
    <x v="1"/>
    <x v="15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.5658333333333299"/>
    <x v="1"/>
    <x v="1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.3986792452830199"/>
    <x v="1"/>
    <x v="537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x v="164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0.35534246575342499"/>
    <x v="0"/>
    <x v="377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x v="167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x v="25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.8742857142857099"/>
    <x v="1"/>
    <x v="72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.8678571428571402"/>
    <x v="1"/>
    <x v="538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.4707142857142901"/>
    <x v="1"/>
    <x v="503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.85820987654321"/>
    <x v="1"/>
    <x v="539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0.432412472647702"/>
    <x v="3"/>
    <x v="540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x v="402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.84842857142857"/>
    <x v="1"/>
    <x v="105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0.23703520691785099"/>
    <x v="0"/>
    <x v="541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0.898701298701299"/>
    <x v="0"/>
    <x v="246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.7260419580419599"/>
    <x v="1"/>
    <x v="542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.70042553191489"/>
    <x v="1"/>
    <x v="543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.88285035629454"/>
    <x v="1"/>
    <x v="544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.4693532338308501"/>
    <x v="1"/>
    <x v="545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0.69177215189873398"/>
    <x v="0"/>
    <x v="109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0.25433734939759001"/>
    <x v="0"/>
    <x v="176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0.77400977995109999"/>
    <x v="0"/>
    <x v="546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0.37481481481481499"/>
    <x v="0"/>
    <x v="65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.4379999999999997"/>
    <x v="1"/>
    <x v="4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.28521893491124"/>
    <x v="1"/>
    <x v="547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0.389483394833948"/>
    <x v="0"/>
    <x v="15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.7"/>
    <x v="1"/>
    <x v="175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.3791176470588198"/>
    <x v="1"/>
    <x v="548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0.64036299765808002"/>
    <x v="0"/>
    <x v="549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.1827777777777799"/>
    <x v="1"/>
    <x v="550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0.84824037184595003"/>
    <x v="0"/>
    <x v="551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0.293461538461538"/>
    <x v="0"/>
    <x v="249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.0989655172413801"/>
    <x v="1"/>
    <x v="552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.6978571428571401"/>
    <x v="1"/>
    <x v="393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.1595907738095199"/>
    <x v="1"/>
    <x v="553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x v="34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.3058333333333301"/>
    <x v="1"/>
    <x v="554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.2821428571428599"/>
    <x v="1"/>
    <x v="134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.8870588235294099"/>
    <x v="1"/>
    <x v="75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897E-2"/>
    <x v="0"/>
    <x v="3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.7443434343434303"/>
    <x v="1"/>
    <x v="555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0.276931818181818"/>
    <x v="0"/>
    <x v="11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0.52479620323841403"/>
    <x v="0"/>
    <x v="556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.0709677419354797"/>
    <x v="1"/>
    <x v="300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0.02"/>
    <x v="0"/>
    <x v="49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.5617857142857099"/>
    <x v="1"/>
    <x v="122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.52428571428571"/>
    <x v="1"/>
    <x v="46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301E-2"/>
    <x v="2"/>
    <x v="443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0.12230769230769201"/>
    <x v="0"/>
    <x v="3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.63987341772152"/>
    <x v="1"/>
    <x v="64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.6298181818181801"/>
    <x v="1"/>
    <x v="27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0.202527472527473"/>
    <x v="0"/>
    <x v="142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.1924083769633498"/>
    <x v="1"/>
    <x v="557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.78944444444444"/>
    <x v="1"/>
    <x v="175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0.19556634304207099"/>
    <x v="3"/>
    <x v="102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.98948275862069"/>
    <x v="1"/>
    <x v="558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.95"/>
    <x v="1"/>
    <x v="55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0.50621082621082603"/>
    <x v="0"/>
    <x v="560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x v="56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.55628276409849"/>
    <x v="1"/>
    <x v="562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x v="550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x v="11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.3739473684210499"/>
    <x v="1"/>
    <x v="388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x v="537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.8256603773584901"/>
    <x v="1"/>
    <x v="563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7.5436408977556102E-3"/>
    <x v="0"/>
    <x v="63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.7595330739299599"/>
    <x v="1"/>
    <x v="564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.3788235294117599"/>
    <x v="1"/>
    <x v="174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.8805076142132"/>
    <x v="1"/>
    <x v="565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.2406666666666699"/>
    <x v="1"/>
    <x v="167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0.18126436781609201"/>
    <x v="0"/>
    <x v="27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0.458472222222222"/>
    <x v="0"/>
    <x v="95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.1731541218638"/>
    <x v="1"/>
    <x v="566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.1730909090909099"/>
    <x v="1"/>
    <x v="229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.1228571428571399"/>
    <x v="1"/>
    <x v="72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0.72518987341772201"/>
    <x v="0"/>
    <x v="19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.12304347826087"/>
    <x v="1"/>
    <x v="358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.39746575342466"/>
    <x v="1"/>
    <x v="567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.8193548387096801"/>
    <x v="1"/>
    <x v="339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.6413114754098399"/>
    <x v="1"/>
    <x v="227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101E-2"/>
    <x v="0"/>
    <x v="356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0.49643859649122801"/>
    <x v="3"/>
    <x v="568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.0970652173913"/>
    <x v="1"/>
    <x v="87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0.49217948717948701"/>
    <x v="0"/>
    <x v="109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0.62232323232323195"/>
    <x v="2"/>
    <x v="569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0.130581395348837"/>
    <x v="0"/>
    <x v="373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0.64635416666666701"/>
    <x v="0"/>
    <x v="109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.5958666666666701"/>
    <x v="1"/>
    <x v="493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x v="570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0.324447674418605"/>
    <x v="0"/>
    <x v="57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94E-2"/>
    <x v="0"/>
    <x v="483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0.26694444444444398"/>
    <x v="0"/>
    <x v="171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0.62957446808510598"/>
    <x v="3"/>
    <x v="415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.6135593220339"/>
    <x v="1"/>
    <x v="84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0.05"/>
    <x v="0"/>
    <x v="49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.969379310344801"/>
    <x v="1"/>
    <x v="572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0.70094158075601398"/>
    <x v="3"/>
    <x v="428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x v="356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.67098591549296"/>
    <x v="1"/>
    <x v="573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.09"/>
    <x v="1"/>
    <x v="175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0.19028784648187599"/>
    <x v="0"/>
    <x v="268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.2687755102040801"/>
    <x v="1"/>
    <x v="54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.3463636363636402"/>
    <x v="1"/>
    <x v="19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01E-2"/>
    <x v="0"/>
    <x v="406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0.85054545454545405"/>
    <x v="0"/>
    <x v="12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.1929824561403499"/>
    <x v="1"/>
    <x v="287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.96027777777778"/>
    <x v="1"/>
    <x v="574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0.84694915254237302"/>
    <x v="0"/>
    <x v="493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.5578378378378401"/>
    <x v="1"/>
    <x v="287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.8640909090909101"/>
    <x v="1"/>
    <x v="512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.9223529411764702"/>
    <x v="1"/>
    <x v="242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.3703393665158401"/>
    <x v="1"/>
    <x v="575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.38208333333333"/>
    <x v="1"/>
    <x v="493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.08227848101266"/>
    <x v="1"/>
    <x v="576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0.60757639620653303"/>
    <x v="0"/>
    <x v="577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0.27725490196078401"/>
    <x v="0"/>
    <x v="3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.2839344262295098"/>
    <x v="1"/>
    <x v="578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0.216151940545004"/>
    <x v="0"/>
    <x v="526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.73875"/>
    <x v="1"/>
    <x v="235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.54925925925926"/>
    <x v="1"/>
    <x v="18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x v="382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0.73957142857142899"/>
    <x v="0"/>
    <x v="109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.641"/>
    <x v="1"/>
    <x v="45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.43262458471761"/>
    <x v="1"/>
    <x v="579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0.40281762295082002"/>
    <x v="0"/>
    <x v="580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.7822388059701499"/>
    <x v="1"/>
    <x v="581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0.84930555555555598"/>
    <x v="0"/>
    <x v="51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.4593648334624301"/>
    <x v="1"/>
    <x v="582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.52461538461538"/>
    <x v="1"/>
    <x v="345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0.67129542790152397"/>
    <x v="0"/>
    <x v="583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0.403076923076923"/>
    <x v="0"/>
    <x v="45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.1679032258064499"/>
    <x v="1"/>
    <x v="584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0.52117021276595699"/>
    <x v="0"/>
    <x v="251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.99583333333333"/>
    <x v="1"/>
    <x v="31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0.87679487179487203"/>
    <x v="0"/>
    <x v="251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.1317346938775501"/>
    <x v="1"/>
    <x v="585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.2654838709677403"/>
    <x v="1"/>
    <x v="227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0.77632653061224499"/>
    <x v="3"/>
    <x v="51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0.52496810772501801"/>
    <x v="0"/>
    <x v="586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.5746762589928101"/>
    <x v="1"/>
    <x v="587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0.72939393939393904"/>
    <x v="0"/>
    <x v="19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0.60565789473684195"/>
    <x v="3"/>
    <x v="27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0.56791291291291301"/>
    <x v="0"/>
    <x v="82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0.56542754275427498"/>
    <x v="3"/>
    <x v="588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x v="0"/>
    <n v="1448690400"/>
    <n v="1450159200"/>
    <x v="0"/>
    <d v="2015-12-15T06:00:00"/>
    <b v="0"/>
    <x v="0"/>
    <s v="food/food trucks"/>
    <x v="0"/>
    <s v="food trucks"/>
  </r>
  <r>
    <n v="1"/>
    <s v="Odom Inc"/>
    <s v="Managed bottom-line architecture"/>
    <n v="1400"/>
    <n v="14560"/>
    <n v="10.4"/>
    <x v="1"/>
    <n v="158"/>
    <n v="92.15"/>
    <s v="US"/>
    <x v="1"/>
    <n v="1408424400"/>
    <n v="1408597200"/>
    <x v="1"/>
    <d v="2014-08-21T05:00:00"/>
    <b v="0"/>
    <x v="1"/>
    <s v="music/rock"/>
    <x v="1"/>
    <s v="rock"/>
  </r>
  <r>
    <n v="2"/>
    <s v="Melton, Robinson and Fritz"/>
    <s v="Function-based leadingedge pricing structure"/>
    <n v="108400"/>
    <n v="142523"/>
    <n v="1.3147878228782299"/>
    <x v="1"/>
    <n v="1425"/>
    <n v="100.02"/>
    <s v="AU"/>
    <x v="2"/>
    <n v="1384668000"/>
    <n v="1384840800"/>
    <x v="2"/>
    <d v="2013-11-19T06:00:00"/>
    <b v="0"/>
    <x v="0"/>
    <s v="technology/web"/>
    <x v="2"/>
    <s v="web"/>
  </r>
  <r>
    <n v="3"/>
    <s v="Mcdonald, Gonzalez and Ross"/>
    <s v="Vision-oriented fresh-thinking conglomeration"/>
    <n v="4200"/>
    <n v="2477"/>
    <n v="0.58976190476190504"/>
    <x v="0"/>
    <n v="24"/>
    <n v="103.21"/>
    <s v="US"/>
    <x v="1"/>
    <n v="1565499600"/>
    <n v="1568955600"/>
    <x v="3"/>
    <d v="2019-09-20T05:00:00"/>
    <b v="0"/>
    <x v="0"/>
    <s v="music/rock"/>
    <x v="1"/>
    <s v="rock"/>
  </r>
  <r>
    <n v="4"/>
    <s v="Larson-Little"/>
    <s v="Proactive foreground core"/>
    <n v="7600"/>
    <n v="5265"/>
    <n v="0.69276315789473697"/>
    <x v="0"/>
    <n v="53"/>
    <n v="99.34"/>
    <s v="US"/>
    <x v="1"/>
    <n v="1547964000"/>
    <n v="1548309600"/>
    <x v="4"/>
    <d v="2019-01-24T06:00:00"/>
    <b v="0"/>
    <x v="0"/>
    <s v="theater/plays"/>
    <x v="3"/>
    <s v="plays"/>
  </r>
  <r>
    <n v="5"/>
    <s v="Harris Group"/>
    <s v="Open-source optimizing database"/>
    <n v="7600"/>
    <n v="13195"/>
    <n v="1.7361842105263201"/>
    <x v="1"/>
    <n v="174"/>
    <n v="75.83"/>
    <s v="DK"/>
    <x v="3"/>
    <n v="1346130000"/>
    <n v="1347080400"/>
    <x v="5"/>
    <d v="2012-09-08T05:00:00"/>
    <b v="0"/>
    <x v="0"/>
    <s v="theater/plays"/>
    <x v="3"/>
    <s v="plays"/>
  </r>
  <r>
    <n v="6"/>
    <s v="Ortiz, Coleman and Mitchell"/>
    <s v="Operative upward-trending algorithm"/>
    <n v="5200"/>
    <n v="1090"/>
    <n v="0.20961538461538501"/>
    <x v="0"/>
    <n v="18"/>
    <n v="60.56"/>
    <s v="GB"/>
    <x v="4"/>
    <n v="1505278800"/>
    <n v="1505365200"/>
    <x v="6"/>
    <d v="2017-09-14T05:00:00"/>
    <b v="0"/>
    <x v="0"/>
    <s v="film &amp; video/documentary"/>
    <x v="4"/>
    <s v="documentary"/>
  </r>
  <r>
    <n v="7"/>
    <s v="Carter-Guzman"/>
    <s v="Centralized cohesive challenge"/>
    <n v="4500"/>
    <n v="14741"/>
    <n v="3.2757777777777801"/>
    <x v="1"/>
    <n v="227"/>
    <n v="64.94"/>
    <s v="DK"/>
    <x v="3"/>
    <n v="1439442000"/>
    <n v="1439614800"/>
    <x v="7"/>
    <d v="2015-08-15T05:00:00"/>
    <b v="0"/>
    <x v="0"/>
    <s v="theater/plays"/>
    <x v="3"/>
    <s v="plays"/>
  </r>
  <r>
    <n v="8"/>
    <s v="Nunez-Richards"/>
    <s v="Exclusive attitude-oriented intranet"/>
    <n v="110100"/>
    <n v="21946"/>
    <n v="0.19932788374205301"/>
    <x v="2"/>
    <n v="708"/>
    <n v="31"/>
    <s v="DK"/>
    <x v="3"/>
    <n v="1281330000"/>
    <n v="1281502800"/>
    <x v="8"/>
    <d v="2010-08-11T05:00:00"/>
    <b v="0"/>
    <x v="0"/>
    <s v="theater/plays"/>
    <x v="3"/>
    <s v="plays"/>
  </r>
  <r>
    <n v="9"/>
    <s v="Rangel, Holt and Jones"/>
    <s v="Open-source fresh-thinking model"/>
    <n v="6200"/>
    <n v="3208"/>
    <n v="0.51741935483871004"/>
    <x v="0"/>
    <n v="44"/>
    <n v="72.91"/>
    <s v="US"/>
    <x v="1"/>
    <n v="1379566800"/>
    <n v="1383804000"/>
    <x v="9"/>
    <d v="2013-11-07T06:00:00"/>
    <b v="0"/>
    <x v="0"/>
    <s v="music/electric music"/>
    <x v="1"/>
    <s v="electric music"/>
  </r>
  <r>
    <n v="10"/>
    <s v="Green Ltd"/>
    <s v="Monitored empowering installation"/>
    <n v="5200"/>
    <n v="13838"/>
    <n v="2.6611538461538502"/>
    <x v="1"/>
    <n v="220"/>
    <n v="62.9"/>
    <s v="US"/>
    <x v="1"/>
    <n v="1281762000"/>
    <n v="1285909200"/>
    <x v="10"/>
    <d v="2010-10-01T05:00:00"/>
    <b v="0"/>
    <x v="0"/>
    <s v="film &amp; video/drama"/>
    <x v="4"/>
    <s v="drama"/>
  </r>
  <r>
    <n v="11"/>
    <s v="Perez, Johnson and Gardner"/>
    <s v="Grass-roots zero administration system engine"/>
    <n v="6300"/>
    <n v="3030"/>
    <n v="0.48095238095238102"/>
    <x v="0"/>
    <n v="27"/>
    <n v="112.22"/>
    <s v="US"/>
    <x v="1"/>
    <n v="1285045200"/>
    <n v="1285563600"/>
    <x v="11"/>
    <d v="2010-09-27T05:00:00"/>
    <b v="0"/>
    <x v="1"/>
    <s v="theater/plays"/>
    <x v="3"/>
    <s v="plays"/>
  </r>
  <r>
    <n v="12"/>
    <s v="Kim Ltd"/>
    <s v="Assimilated hybrid intranet"/>
    <n v="6300"/>
    <n v="5629"/>
    <n v="0.893492063492063"/>
    <x v="0"/>
    <n v="55"/>
    <n v="102.35"/>
    <s v="US"/>
    <x v="1"/>
    <n v="1571720400"/>
    <n v="1572411600"/>
    <x v="12"/>
    <d v="2019-10-30T05:00:00"/>
    <b v="0"/>
    <x v="0"/>
    <s v="film &amp; video/drama"/>
    <x v="4"/>
    <s v="drama"/>
  </r>
  <r>
    <n v="13"/>
    <s v="Walker, Taylor and Coleman"/>
    <s v="Multi-tiered directional open architecture"/>
    <n v="4200"/>
    <n v="10295"/>
    <n v="2.4511904761904799"/>
    <x v="1"/>
    <n v="98"/>
    <n v="105.05"/>
    <s v="US"/>
    <x v="1"/>
    <n v="1465621200"/>
    <n v="1466658000"/>
    <x v="13"/>
    <d v="2016-06-23T05:00:00"/>
    <b v="0"/>
    <x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5"/>
    <s v="US"/>
    <x v="1"/>
    <n v="1331013600"/>
    <n v="1333342800"/>
    <x v="14"/>
    <d v="2012-04-02T05:00:00"/>
    <b v="0"/>
    <x v="0"/>
    <s v="music/indie rock"/>
    <x v="1"/>
    <s v="indie rock"/>
  </r>
  <r>
    <n v="15"/>
    <s v="Wright, Hunt and Rowe"/>
    <s v="Extended eco-centric pricing structure"/>
    <n v="81200"/>
    <n v="38414"/>
    <n v="0.47307881773399002"/>
    <x v="0"/>
    <n v="452"/>
    <n v="84.99"/>
    <s v="US"/>
    <x v="1"/>
    <n v="1575957600"/>
    <n v="1576303200"/>
    <x v="15"/>
    <d v="2019-12-14T06:00:00"/>
    <b v="0"/>
    <x v="0"/>
    <s v="technology/wearables"/>
    <x v="2"/>
    <s v="wearables"/>
  </r>
  <r>
    <n v="16"/>
    <s v="Hines Inc"/>
    <s v="Cross-platform systemic adapter"/>
    <n v="1700"/>
    <n v="11041"/>
    <n v="6.4947058823529398"/>
    <x v="1"/>
    <n v="100"/>
    <n v="110.41"/>
    <s v="US"/>
    <x v="1"/>
    <n v="1390370400"/>
    <n v="1392271200"/>
    <x v="16"/>
    <d v="2014-02-13T06:00:00"/>
    <b v="0"/>
    <x v="0"/>
    <s v="publishing/nonfiction"/>
    <x v="5"/>
    <s v="nonfiction"/>
  </r>
  <r>
    <n v="17"/>
    <s v="Cochran-Nguyen"/>
    <s v="Seamless 4thgeneration methodology"/>
    <n v="84600"/>
    <n v="134845"/>
    <n v="1.5939125295508301"/>
    <x v="1"/>
    <n v="1249"/>
    <n v="107.96"/>
    <s v="US"/>
    <x v="1"/>
    <n v="1294812000"/>
    <n v="1294898400"/>
    <x v="17"/>
    <d v="2011-01-13T06:00:00"/>
    <b v="0"/>
    <x v="0"/>
    <s v="film &amp; video/animation"/>
    <x v="4"/>
    <s v="animation"/>
  </r>
  <r>
    <n v="18"/>
    <s v="Johnson-Gould"/>
    <s v="Exclusive needs-based adapter"/>
    <n v="9100"/>
    <n v="6089"/>
    <n v="0.66912087912087903"/>
    <x v="3"/>
    <n v="135"/>
    <n v="45.1"/>
    <s v="US"/>
    <x v="1"/>
    <n v="1536382800"/>
    <n v="1537074000"/>
    <x v="18"/>
    <d v="2018-09-16T05:00:00"/>
    <b v="0"/>
    <x v="0"/>
    <s v="theater/plays"/>
    <x v="3"/>
    <s v="plays"/>
  </r>
  <r>
    <n v="19"/>
    <s v="Perez-Hess"/>
    <s v="Down-sized cohesive archive"/>
    <n v="62500"/>
    <n v="30331"/>
    <n v="0.48529600000000001"/>
    <x v="0"/>
    <n v="674"/>
    <n v="45"/>
    <s v="US"/>
    <x v="1"/>
    <n v="1551679200"/>
    <n v="1553490000"/>
    <x v="19"/>
    <d v="2019-03-25T05:00:00"/>
    <b v="0"/>
    <x v="1"/>
    <s v="theater/plays"/>
    <x v="3"/>
    <s v="plays"/>
  </r>
  <r>
    <n v="20"/>
    <s v="Reeves, Thompson and Richardson"/>
    <s v="Proactive composite alliance"/>
    <n v="131800"/>
    <n v="147936"/>
    <n v="1.1224279210925601"/>
    <x v="1"/>
    <n v="1396"/>
    <n v="105.97"/>
    <s v="US"/>
    <x v="1"/>
    <n v="1406523600"/>
    <n v="1406523600"/>
    <x v="20"/>
    <d v="2014-07-28T05:00:00"/>
    <b v="0"/>
    <x v="0"/>
    <s v="film &amp; video/drama"/>
    <x v="4"/>
    <s v="drama"/>
  </r>
  <r>
    <n v="21"/>
    <s v="Simmons-Reynolds"/>
    <s v="Re-engineered intangible definition"/>
    <n v="94000"/>
    <n v="38533"/>
    <n v="0.409925531914894"/>
    <x v="0"/>
    <n v="558"/>
    <n v="69.06"/>
    <s v="US"/>
    <x v="1"/>
    <n v="1313384400"/>
    <n v="1316322000"/>
    <x v="21"/>
    <d v="2011-09-18T05:00:00"/>
    <b v="0"/>
    <x v="0"/>
    <s v="theater/plays"/>
    <x v="3"/>
    <s v="plays"/>
  </r>
  <r>
    <n v="22"/>
    <s v="Collier Inc"/>
    <s v="Enhanced dynamic definition"/>
    <n v="59100"/>
    <n v="75690"/>
    <n v="1.2807106598984801"/>
    <x v="1"/>
    <n v="890"/>
    <n v="85.04"/>
    <s v="US"/>
    <x v="1"/>
    <n v="1522731600"/>
    <n v="1524027600"/>
    <x v="22"/>
    <d v="2018-04-18T05:00:00"/>
    <b v="0"/>
    <x v="0"/>
    <s v="theater/plays"/>
    <x v="3"/>
    <s v="plays"/>
  </r>
  <r>
    <n v="23"/>
    <s v="Gray-Jenkins"/>
    <s v="Devolved next generation adapter"/>
    <n v="4500"/>
    <n v="14942"/>
    <n v="3.3204444444444401"/>
    <x v="1"/>
    <n v="142"/>
    <n v="105.23"/>
    <s v="GB"/>
    <x v="4"/>
    <n v="1550124000"/>
    <n v="1554699600"/>
    <x v="23"/>
    <d v="2019-04-08T05:00:00"/>
    <b v="0"/>
    <x v="0"/>
    <s v="film &amp; video/documentary"/>
    <x v="4"/>
    <s v="documentary"/>
  </r>
  <r>
    <n v="24"/>
    <s v="Scott, Wilson and Martin"/>
    <s v="Cross-platform intermediate frame"/>
    <n v="92400"/>
    <n v="104257"/>
    <n v="1.1283225108225099"/>
    <x v="1"/>
    <n v="2673"/>
    <n v="39"/>
    <s v="US"/>
    <x v="1"/>
    <n v="1403326800"/>
    <n v="1403499600"/>
    <x v="24"/>
    <d v="2014-06-23T05:00:00"/>
    <b v="0"/>
    <x v="0"/>
    <s v="technology/wearables"/>
    <x v="2"/>
    <s v="wearables"/>
  </r>
  <r>
    <n v="25"/>
    <s v="Caldwell, Velazquez and Wilson"/>
    <s v="Monitored impactful analyzer"/>
    <n v="5500"/>
    <n v="11904"/>
    <n v="2.1643636363636398"/>
    <x v="1"/>
    <n v="163"/>
    <n v="73.03"/>
    <s v="US"/>
    <x v="1"/>
    <n v="1305694800"/>
    <n v="1307422800"/>
    <x v="25"/>
    <d v="2011-06-07T05:00:00"/>
    <b v="0"/>
    <x v="1"/>
    <s v="games/video games"/>
    <x v="6"/>
    <s v="video games"/>
  </r>
  <r>
    <n v="26"/>
    <s v="Spencer-Bates"/>
    <s v="Optional responsive customer loyalty"/>
    <n v="107500"/>
    <n v="51814"/>
    <n v="0.48199069767441899"/>
    <x v="3"/>
    <n v="1480"/>
    <n v="35.01"/>
    <s v="US"/>
    <x v="1"/>
    <n v="1533013200"/>
    <n v="1535346000"/>
    <x v="26"/>
    <d v="2018-08-27T05:00:00"/>
    <b v="0"/>
    <x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x v="1"/>
    <n v="1443848400"/>
    <n v="1444539600"/>
    <x v="27"/>
    <d v="2015-10-11T05:00:00"/>
    <b v="0"/>
    <x v="0"/>
    <s v="music/rock"/>
    <x v="1"/>
    <s v="rock"/>
  </r>
  <r>
    <n v="28"/>
    <s v="Campbell, Brown and Powell"/>
    <s v="Synchronized global task-force"/>
    <n v="130800"/>
    <n v="137635"/>
    <n v="1.0522553516819599"/>
    <x v="1"/>
    <n v="2220"/>
    <n v="62"/>
    <s v="US"/>
    <x v="1"/>
    <n v="1265695200"/>
    <n v="1267682400"/>
    <x v="28"/>
    <d v="2010-03-04T06:00:00"/>
    <b v="0"/>
    <x v="1"/>
    <s v="theater/plays"/>
    <x v="3"/>
    <s v="plays"/>
  </r>
  <r>
    <n v="29"/>
    <s v="Johnson, Parker and Haynes"/>
    <s v="Focused 6thgeneration forecast"/>
    <n v="45900"/>
    <n v="150965"/>
    <n v="3.28899782135076"/>
    <x v="1"/>
    <n v="1606"/>
    <n v="94"/>
    <s v="CH"/>
    <x v="5"/>
    <n v="1532062800"/>
    <n v="1535518800"/>
    <x v="29"/>
    <d v="2018-08-29T05:00:00"/>
    <b v="0"/>
    <x v="0"/>
    <s v="film &amp; video/shorts"/>
    <x v="4"/>
    <s v="shorts"/>
  </r>
  <r>
    <n v="30"/>
    <s v="Clark-Cooke"/>
    <s v="Down-sized analyzing challenge"/>
    <n v="9000"/>
    <n v="14455"/>
    <n v="1.6061111111111099"/>
    <x v="1"/>
    <n v="129"/>
    <n v="112.05"/>
    <s v="US"/>
    <x v="1"/>
    <n v="1558674000"/>
    <n v="1559106000"/>
    <x v="30"/>
    <d v="2019-05-29T05:00:00"/>
    <b v="0"/>
    <x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1"/>
    <s v="GB"/>
    <x v="4"/>
    <n v="1451973600"/>
    <n v="1454392800"/>
    <x v="31"/>
    <d v="2016-02-02T06:00:00"/>
    <b v="0"/>
    <x v="0"/>
    <s v="games/video games"/>
    <x v="6"/>
    <s v="video games"/>
  </r>
  <r>
    <n v="32"/>
    <s v="Jackson PLC"/>
    <s v="Ergonomic 6thgeneration success"/>
    <n v="101000"/>
    <n v="87676"/>
    <n v="0.86807920792079196"/>
    <x v="0"/>
    <n v="2307"/>
    <n v="38"/>
    <s v="IT"/>
    <x v="6"/>
    <n v="1515564000"/>
    <n v="1517896800"/>
    <x v="32"/>
    <d v="2018-02-06T06:00:00"/>
    <b v="0"/>
    <x v="0"/>
    <s v="film &amp; video/documentary"/>
    <x v="4"/>
    <s v="documentary"/>
  </r>
  <r>
    <n v="33"/>
    <s v="Blair, Collins and Carter"/>
    <s v="Exclusive interactive approach"/>
    <n v="50200"/>
    <n v="189666"/>
    <n v="3.7782071713147398"/>
    <x v="1"/>
    <n v="5419"/>
    <n v="35"/>
    <s v="US"/>
    <x v="1"/>
    <n v="1412485200"/>
    <n v="1415685600"/>
    <x v="33"/>
    <d v="2014-11-11T06:00:00"/>
    <b v="0"/>
    <x v="0"/>
    <s v="theater/plays"/>
    <x v="3"/>
    <s v="plays"/>
  </r>
  <r>
    <n v="34"/>
    <s v="Maldonado and Sons"/>
    <s v="Reverse-engineered asynchronous archive"/>
    <n v="9300"/>
    <n v="14025"/>
    <n v="1.50806451612903"/>
    <x v="1"/>
    <n v="165"/>
    <n v="85"/>
    <s v="US"/>
    <x v="1"/>
    <n v="1490245200"/>
    <n v="1490677200"/>
    <x v="34"/>
    <d v="2017-03-28T05:00:00"/>
    <b v="0"/>
    <x v="0"/>
    <s v="film &amp; video/documentary"/>
    <x v="4"/>
    <s v="documentary"/>
  </r>
  <r>
    <n v="35"/>
    <s v="Mitchell and Sons"/>
    <s v="Synergized intangible challenge"/>
    <n v="125500"/>
    <n v="188628"/>
    <n v="1.50301195219124"/>
    <x v="1"/>
    <n v="1965"/>
    <n v="95.99"/>
    <s v="DK"/>
    <x v="3"/>
    <n v="1547877600"/>
    <n v="1551506400"/>
    <x v="35"/>
    <d v="2019-03-02T06:00:00"/>
    <b v="0"/>
    <x v="1"/>
    <s v="film &amp; video/drama"/>
    <x v="4"/>
    <s v="drama"/>
  </r>
  <r>
    <n v="36"/>
    <s v="Jackson-Lewis"/>
    <s v="Monitored multi-state encryption"/>
    <n v="700"/>
    <n v="1101"/>
    <n v="1.5728571428571401"/>
    <x v="1"/>
    <n v="16"/>
    <n v="68.81"/>
    <s v="US"/>
    <x v="1"/>
    <n v="1298700000"/>
    <n v="1300856400"/>
    <x v="36"/>
    <d v="2011-03-23T05:00:00"/>
    <b v="0"/>
    <x v="0"/>
    <s v="theater/plays"/>
    <x v="3"/>
    <s v="plays"/>
  </r>
  <r>
    <n v="37"/>
    <s v="Black, Armstrong and Anderson"/>
    <s v="Profound attitude-oriented functionalities"/>
    <n v="8100"/>
    <n v="11339"/>
    <n v="1.3998765432098801"/>
    <x v="1"/>
    <n v="107"/>
    <n v="105.97"/>
    <s v="US"/>
    <x v="1"/>
    <n v="1570338000"/>
    <n v="1573192800"/>
    <x v="37"/>
    <d v="2019-11-08T06:00:00"/>
    <b v="0"/>
    <x v="1"/>
    <s v="publishing/fiction"/>
    <x v="5"/>
    <s v="fiction"/>
  </r>
  <r>
    <n v="38"/>
    <s v="Maldonado-Gonzalez"/>
    <s v="Digitized client-driven database"/>
    <n v="3100"/>
    <n v="10085"/>
    <n v="3.25322580645161"/>
    <x v="1"/>
    <n v="134"/>
    <n v="75.260000000000005"/>
    <s v="US"/>
    <x v="1"/>
    <n v="1287378000"/>
    <n v="1287810000"/>
    <x v="38"/>
    <d v="2010-10-23T05:00:00"/>
    <b v="0"/>
    <x v="0"/>
    <s v="photography/photography books"/>
    <x v="7"/>
    <s v="photography books"/>
  </r>
  <r>
    <n v="39"/>
    <s v="Kim-Rice"/>
    <s v="Organized bi-directional function"/>
    <n v="9900"/>
    <n v="5027"/>
    <n v="0.50777777777777799"/>
    <x v="0"/>
    <n v="88"/>
    <n v="57.13"/>
    <s v="DK"/>
    <x v="3"/>
    <n v="1361772000"/>
    <n v="1362978000"/>
    <x v="39"/>
    <d v="2013-03-11T05:00:00"/>
    <b v="0"/>
    <x v="0"/>
    <s v="theater/plays"/>
    <x v="3"/>
    <s v="plays"/>
  </r>
  <r>
    <n v="40"/>
    <s v="Garcia, Garcia and Lopez"/>
    <s v="Reduced stable middleware"/>
    <n v="8800"/>
    <n v="14878"/>
    <n v="1.69068181818182"/>
    <x v="1"/>
    <n v="198"/>
    <n v="75.14"/>
    <s v="US"/>
    <x v="1"/>
    <n v="1275714000"/>
    <n v="1277355600"/>
    <x v="40"/>
    <d v="2010-06-24T05:00:00"/>
    <b v="0"/>
    <x v="1"/>
    <s v="technology/wearables"/>
    <x v="2"/>
    <s v="wearables"/>
  </r>
  <r>
    <n v="41"/>
    <s v="Watts Group"/>
    <s v="Universal 5thgeneration neural-net"/>
    <n v="5600"/>
    <n v="11924"/>
    <n v="2.12928571428571"/>
    <x v="1"/>
    <n v="111"/>
    <n v="107.42"/>
    <s v="IT"/>
    <x v="6"/>
    <n v="1346734800"/>
    <n v="1348981200"/>
    <x v="41"/>
    <d v="2012-09-30T05:00:00"/>
    <b v="0"/>
    <x v="1"/>
    <s v="music/rock"/>
    <x v="1"/>
    <s v="rock"/>
  </r>
  <r>
    <n v="42"/>
    <s v="Werner-Bryant"/>
    <s v="Virtual uniform frame"/>
    <n v="1800"/>
    <n v="7991"/>
    <n v="4.4394444444444403"/>
    <x v="1"/>
    <n v="222"/>
    <n v="36"/>
    <s v="US"/>
    <x v="1"/>
    <n v="1309755600"/>
    <n v="1310533200"/>
    <x v="42"/>
    <d v="2011-07-13T05:00:00"/>
    <b v="0"/>
    <x v="0"/>
    <s v="food/food trucks"/>
    <x v="0"/>
    <s v="food trucks"/>
  </r>
  <r>
    <n v="43"/>
    <s v="Schmitt-Mendoza"/>
    <s v="Profound explicit paradigm"/>
    <n v="90200"/>
    <n v="167717"/>
    <n v="1.8593902439024399"/>
    <x v="1"/>
    <n v="6212"/>
    <n v="27"/>
    <s v="US"/>
    <x v="1"/>
    <n v="1406178000"/>
    <n v="1407560400"/>
    <x v="43"/>
    <d v="2014-08-09T05:00:00"/>
    <b v="0"/>
    <x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"/>
    <s v="DK"/>
    <x v="3"/>
    <n v="1552798800"/>
    <n v="1552885200"/>
    <x v="44"/>
    <d v="2019-03-18T05:00:00"/>
    <b v="0"/>
    <x v="0"/>
    <s v="publishing/fiction"/>
    <x v="5"/>
    <s v="fiction"/>
  </r>
  <r>
    <n v="45"/>
    <s v="Woods-Clark"/>
    <s v="Networked tertiary Graphical User Interface"/>
    <n v="9500"/>
    <n v="4530"/>
    <n v="0.47684210526315801"/>
    <x v="0"/>
    <n v="48"/>
    <n v="94.38"/>
    <s v="US"/>
    <x v="1"/>
    <n v="1478062800"/>
    <n v="1479362400"/>
    <x v="45"/>
    <d v="2016-11-17T06:00:00"/>
    <b v="0"/>
    <x v="1"/>
    <s v="theater/plays"/>
    <x v="3"/>
    <s v="plays"/>
  </r>
  <r>
    <n v="46"/>
    <s v="Vaughn, Hunt and Caldwell"/>
    <s v="Virtual grid-enabled task-force"/>
    <n v="3700"/>
    <n v="4247"/>
    <n v="1.14783783783784"/>
    <x v="1"/>
    <n v="92"/>
    <n v="46.16"/>
    <s v="US"/>
    <x v="1"/>
    <n v="1278565200"/>
    <n v="1280552400"/>
    <x v="46"/>
    <d v="2010-07-31T05:00:00"/>
    <b v="0"/>
    <x v="0"/>
    <s v="music/rock"/>
    <x v="1"/>
    <s v="rock"/>
  </r>
  <r>
    <n v="47"/>
    <s v="Bennett and Sons"/>
    <s v="Function-based multi-state software"/>
    <n v="1500"/>
    <n v="7129"/>
    <n v="4.7526666666666699"/>
    <x v="1"/>
    <n v="149"/>
    <n v="47.85"/>
    <s v="US"/>
    <x v="1"/>
    <n v="1396069200"/>
    <n v="1398661200"/>
    <x v="47"/>
    <d v="2014-04-28T05:00:00"/>
    <b v="0"/>
    <x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1"/>
    <s v="US"/>
    <x v="1"/>
    <n v="1435208400"/>
    <n v="1436245200"/>
    <x v="48"/>
    <d v="2015-07-07T05:00:00"/>
    <b v="0"/>
    <x v="0"/>
    <s v="theater/plays"/>
    <x v="3"/>
    <s v="plays"/>
  </r>
  <r>
    <n v="49"/>
    <s v="Casey-Kelly"/>
    <s v="Sharable holistic interface"/>
    <n v="7200"/>
    <n v="13653"/>
    <n v="1.89625"/>
    <x v="1"/>
    <n v="303"/>
    <n v="45.06"/>
    <s v="US"/>
    <x v="1"/>
    <n v="1571547600"/>
    <n v="1575439200"/>
    <x v="49"/>
    <d v="2019-12-04T06:00:00"/>
    <b v="0"/>
    <x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x v="6"/>
    <n v="1375333200"/>
    <n v="1377752400"/>
    <x v="50"/>
    <d v="2013-08-29T05:00:00"/>
    <b v="0"/>
    <x v="0"/>
    <s v="music/metal"/>
    <x v="1"/>
    <s v="metal"/>
  </r>
  <r>
    <n v="51"/>
    <s v="Bradshaw, Gill and Donovan"/>
    <s v="Inverse secondary infrastructure"/>
    <n v="158100"/>
    <n v="145243"/>
    <n v="0.91867805186590801"/>
    <x v="0"/>
    <n v="1467"/>
    <n v="99.01"/>
    <s v="GB"/>
    <x v="4"/>
    <n v="1332824400"/>
    <n v="1334206800"/>
    <x v="51"/>
    <d v="2012-04-12T05:00:00"/>
    <b v="0"/>
    <x v="1"/>
    <s v="technology/wearables"/>
    <x v="2"/>
    <s v="wearables"/>
  </r>
  <r>
    <n v="52"/>
    <s v="Hernandez, Rodriguez and Clark"/>
    <s v="Organic foreground leverage"/>
    <n v="7200"/>
    <n v="2459"/>
    <n v="0.34152777777777799"/>
    <x v="0"/>
    <n v="75"/>
    <n v="32.79"/>
    <s v="US"/>
    <x v="1"/>
    <n v="1284526800"/>
    <n v="1284872400"/>
    <x v="52"/>
    <d v="2010-09-19T05:00:00"/>
    <b v="0"/>
    <x v="0"/>
    <s v="theater/plays"/>
    <x v="3"/>
    <s v="plays"/>
  </r>
  <r>
    <n v="53"/>
    <s v="Smith-Jones"/>
    <s v="Reverse-engineered static concept"/>
    <n v="8800"/>
    <n v="12356"/>
    <n v="1.4040909090909099"/>
    <x v="1"/>
    <n v="209"/>
    <n v="59.12"/>
    <s v="US"/>
    <x v="1"/>
    <n v="1400562000"/>
    <n v="1403931600"/>
    <x v="53"/>
    <d v="2014-06-28T05:00:00"/>
    <b v="0"/>
    <x v="0"/>
    <s v="film &amp; video/drama"/>
    <x v="4"/>
    <s v="drama"/>
  </r>
  <r>
    <n v="54"/>
    <s v="Roy PLC"/>
    <s v="Multi-channeled neutral customer loyalty"/>
    <n v="6000"/>
    <n v="5392"/>
    <n v="0.89866666666666695"/>
    <x v="0"/>
    <n v="120"/>
    <n v="44.93"/>
    <s v="US"/>
    <x v="1"/>
    <n v="1520748000"/>
    <n v="1521262800"/>
    <x v="54"/>
    <d v="2018-03-17T05:00:00"/>
    <b v="0"/>
    <x v="0"/>
    <s v="technology/wearables"/>
    <x v="2"/>
    <s v="wearables"/>
  </r>
  <r>
    <n v="55"/>
    <s v="Wright, Brooks and Villarreal"/>
    <s v="Reverse-engineered bifurcated strategy"/>
    <n v="6600"/>
    <n v="11746"/>
    <n v="1.77969696969697"/>
    <x v="1"/>
    <n v="131"/>
    <n v="89.66"/>
    <s v="US"/>
    <x v="1"/>
    <n v="1532926800"/>
    <n v="1533358800"/>
    <x v="55"/>
    <d v="2018-08-04T05:00:00"/>
    <b v="0"/>
    <x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8"/>
    <s v="US"/>
    <x v="1"/>
    <n v="1420869600"/>
    <n v="1421474400"/>
    <x v="56"/>
    <d v="2015-01-17T06:00:00"/>
    <b v="0"/>
    <x v="0"/>
    <s v="technology/wearables"/>
    <x v="2"/>
    <s v="wearables"/>
  </r>
  <r>
    <n v="57"/>
    <s v="Bridges, Freeman and Kim"/>
    <s v="Cross-group multi-state task-force"/>
    <n v="2900"/>
    <n v="6243"/>
    <n v="2.1527586206896601"/>
    <x v="1"/>
    <n v="201"/>
    <n v="31.06"/>
    <s v="US"/>
    <x v="1"/>
    <n v="1504242000"/>
    <n v="1505278800"/>
    <x v="57"/>
    <d v="2017-09-13T05:00:00"/>
    <b v="0"/>
    <x v="0"/>
    <s v="games/video games"/>
    <x v="6"/>
    <s v="video games"/>
  </r>
  <r>
    <n v="58"/>
    <s v="Anderson-Perez"/>
    <s v="Expanded 3rdgeneration strategy"/>
    <n v="2700"/>
    <n v="6132"/>
    <n v="2.27111111111111"/>
    <x v="1"/>
    <n v="211"/>
    <n v="29.06"/>
    <s v="US"/>
    <x v="1"/>
    <n v="1442811600"/>
    <n v="1443934800"/>
    <x v="58"/>
    <d v="2015-10-04T05:00:00"/>
    <b v="0"/>
    <x v="0"/>
    <s v="theater/plays"/>
    <x v="3"/>
    <s v="plays"/>
  </r>
  <r>
    <n v="59"/>
    <s v="Wright, Fox and Marks"/>
    <s v="Assimilated real-time support"/>
    <n v="1400"/>
    <n v="3851"/>
    <n v="2.7507142857142899"/>
    <x v="1"/>
    <n v="128"/>
    <n v="30.09"/>
    <s v="US"/>
    <x v="1"/>
    <n v="1497243600"/>
    <n v="1498539600"/>
    <x v="59"/>
    <d v="2017-06-27T05:00:00"/>
    <b v="0"/>
    <x v="1"/>
    <s v="theater/plays"/>
    <x v="3"/>
    <s v="plays"/>
  </r>
  <r>
    <n v="60"/>
    <s v="Crawford-Peters"/>
    <s v="User-centric regional database"/>
    <n v="94200"/>
    <n v="135997"/>
    <n v="1.4437048832271799"/>
    <x v="1"/>
    <n v="1600"/>
    <n v="85"/>
    <s v="CA"/>
    <x v="0"/>
    <n v="1342501200"/>
    <n v="1342760400"/>
    <x v="60"/>
    <d v="2012-07-20T05:00:00"/>
    <b v="0"/>
    <x v="0"/>
    <s v="theater/plays"/>
    <x v="3"/>
    <s v="plays"/>
  </r>
  <r>
    <n v="61"/>
    <s v="Romero-Hoffman"/>
    <s v="Open-source zero administration complexity"/>
    <n v="199200"/>
    <n v="184750"/>
    <n v="0.92745983935743004"/>
    <x v="0"/>
    <n v="2253"/>
    <n v="82"/>
    <s v="CA"/>
    <x v="0"/>
    <n v="1298268000"/>
    <n v="1301720400"/>
    <x v="61"/>
    <d v="2011-04-02T05:00:00"/>
    <b v="0"/>
    <x v="0"/>
    <s v="theater/plays"/>
    <x v="3"/>
    <s v="plays"/>
  </r>
  <r>
    <n v="62"/>
    <s v="Sparks-West"/>
    <s v="Organized incremental standardization"/>
    <n v="2000"/>
    <n v="14452"/>
    <n v="7.226"/>
    <x v="1"/>
    <n v="249"/>
    <n v="58.04"/>
    <s v="US"/>
    <x v="1"/>
    <n v="1433480400"/>
    <n v="1433566800"/>
    <x v="62"/>
    <d v="2015-06-06T05:00:00"/>
    <b v="0"/>
    <x v="0"/>
    <s v="technology/web"/>
    <x v="2"/>
    <s v="web"/>
  </r>
  <r>
    <n v="63"/>
    <s v="Baker, Morgan and Brown"/>
    <s v="Assimilated didactic open system"/>
    <n v="4700"/>
    <n v="557"/>
    <n v="0.11851063829787201"/>
    <x v="0"/>
    <n v="5"/>
    <n v="111.4"/>
    <s v="US"/>
    <x v="1"/>
    <n v="1493355600"/>
    <n v="1493874000"/>
    <x v="63"/>
    <d v="2017-05-04T05:00:00"/>
    <b v="0"/>
    <x v="0"/>
    <s v="theater/plays"/>
    <x v="3"/>
    <s v="plays"/>
  </r>
  <r>
    <n v="64"/>
    <s v="Mosley-Gilbert"/>
    <s v="Vision-oriented logistical intranet"/>
    <n v="2800"/>
    <n v="2734"/>
    <n v="0.97642857142857098"/>
    <x v="0"/>
    <n v="38"/>
    <n v="71.95"/>
    <s v="US"/>
    <x v="1"/>
    <n v="1530507600"/>
    <n v="1531803600"/>
    <x v="64"/>
    <d v="2018-07-17T05:00:00"/>
    <b v="0"/>
    <x v="1"/>
    <s v="technology/web"/>
    <x v="2"/>
    <s v="web"/>
  </r>
  <r>
    <n v="65"/>
    <s v="Berry-Boyer"/>
    <s v="Mandatory incremental projection"/>
    <n v="6100"/>
    <n v="14405"/>
    <n v="2.36147540983607"/>
    <x v="1"/>
    <n v="236"/>
    <n v="61.04"/>
    <s v="US"/>
    <x v="1"/>
    <n v="1296108000"/>
    <n v="1296712800"/>
    <x v="65"/>
    <d v="2011-02-03T06:00:00"/>
    <b v="0"/>
    <x v="0"/>
    <s v="theater/plays"/>
    <x v="3"/>
    <s v="plays"/>
  </r>
  <r>
    <n v="66"/>
    <s v="Sanders-Allen"/>
    <s v="Grass-roots needs-based encryption"/>
    <n v="2900"/>
    <n v="1307"/>
    <n v="0.45068965517241399"/>
    <x v="0"/>
    <n v="12"/>
    <n v="108.92"/>
    <s v="US"/>
    <x v="1"/>
    <n v="1428469200"/>
    <n v="1428901200"/>
    <x v="66"/>
    <d v="2015-04-13T05:00:00"/>
    <b v="0"/>
    <x v="1"/>
    <s v="theater/plays"/>
    <x v="3"/>
    <s v="plays"/>
  </r>
  <r>
    <n v="67"/>
    <s v="Lopez Inc"/>
    <s v="Team-oriented 6thgeneration middleware"/>
    <n v="72600"/>
    <n v="117892"/>
    <n v="1.6238567493112901"/>
    <x v="1"/>
    <n v="4065"/>
    <n v="29"/>
    <s v="GB"/>
    <x v="4"/>
    <n v="1264399200"/>
    <n v="1264831200"/>
    <x v="67"/>
    <d v="2010-01-30T06:00:00"/>
    <b v="0"/>
    <x v="1"/>
    <s v="technology/wearables"/>
    <x v="2"/>
    <s v="wearables"/>
  </r>
  <r>
    <n v="68"/>
    <s v="Moreno-Turner"/>
    <s v="Inverse multi-tasking installation"/>
    <n v="5700"/>
    <n v="14508"/>
    <n v="2.5452631578947398"/>
    <x v="1"/>
    <n v="246"/>
    <n v="58.98"/>
    <s v="IT"/>
    <x v="6"/>
    <n v="1501131600"/>
    <n v="1505192400"/>
    <x v="68"/>
    <d v="2017-09-12T05:00:00"/>
    <b v="0"/>
    <x v="1"/>
    <s v="theater/plays"/>
    <x v="3"/>
    <s v="plays"/>
  </r>
  <r>
    <n v="69"/>
    <s v="Jones-Watson"/>
    <s v="Switchable disintermediate moderator"/>
    <n v="7900"/>
    <n v="1901"/>
    <n v="0.240632911392405"/>
    <x v="3"/>
    <n v="17"/>
    <n v="111.82"/>
    <s v="US"/>
    <x v="1"/>
    <n v="1292738400"/>
    <n v="1295676000"/>
    <x v="69"/>
    <d v="2011-01-22T06:00:00"/>
    <b v="0"/>
    <x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4"/>
    <s v="IT"/>
    <x v="6"/>
    <n v="1288674000"/>
    <n v="1292911200"/>
    <x v="70"/>
    <d v="2010-12-21T06:00:00"/>
    <b v="0"/>
    <x v="1"/>
    <s v="theater/plays"/>
    <x v="3"/>
    <s v="plays"/>
  </r>
  <r>
    <n v="71"/>
    <s v="Tate, Bass and House"/>
    <s v="Organic object-oriented budgetary management"/>
    <n v="6000"/>
    <n v="6484"/>
    <n v="1.08066666666667"/>
    <x v="1"/>
    <n v="76"/>
    <n v="85.32"/>
    <s v="US"/>
    <x v="1"/>
    <n v="1575093600"/>
    <n v="1575439200"/>
    <x v="71"/>
    <d v="2019-12-04T06:00:00"/>
    <b v="0"/>
    <x v="0"/>
    <s v="theater/plays"/>
    <x v="3"/>
    <s v="plays"/>
  </r>
  <r>
    <n v="72"/>
    <s v="Hampton, Lewis and Ray"/>
    <s v="Seamless coherent parallelism"/>
    <n v="600"/>
    <n v="4022"/>
    <n v="6.7033333333333296"/>
    <x v="1"/>
    <n v="54"/>
    <n v="74.48"/>
    <s v="US"/>
    <x v="1"/>
    <n v="1435726800"/>
    <n v="1438837200"/>
    <x v="72"/>
    <d v="2015-08-06T05:00:00"/>
    <b v="0"/>
    <x v="0"/>
    <s v="film &amp; video/animation"/>
    <x v="4"/>
    <s v="animation"/>
  </r>
  <r>
    <n v="73"/>
    <s v="Collins-Goodman"/>
    <s v="Cross-platform even-keeled initiative"/>
    <n v="1400"/>
    <n v="9253"/>
    <n v="6.6092857142857104"/>
    <x v="1"/>
    <n v="88"/>
    <n v="105.15"/>
    <s v="US"/>
    <x v="1"/>
    <n v="1480226400"/>
    <n v="1480485600"/>
    <x v="73"/>
    <d v="2016-11-30T06:00:00"/>
    <b v="0"/>
    <x v="0"/>
    <s v="music/jazz"/>
    <x v="1"/>
    <s v="jazz"/>
  </r>
  <r>
    <n v="74"/>
    <s v="Davis-Michael"/>
    <s v="Progressive tertiary framework"/>
    <n v="3900"/>
    <n v="4776"/>
    <n v="1.22461538461538"/>
    <x v="1"/>
    <n v="85"/>
    <n v="56.19"/>
    <s v="GB"/>
    <x v="4"/>
    <n v="1459054800"/>
    <n v="1459141200"/>
    <x v="74"/>
    <d v="2016-03-28T05:00:00"/>
    <b v="0"/>
    <x v="0"/>
    <s v="music/metal"/>
    <x v="1"/>
    <s v="metal"/>
  </r>
  <r>
    <n v="75"/>
    <s v="White, Torres and Bishop"/>
    <s v="Multi-layered dynamic protocol"/>
    <n v="9700"/>
    <n v="14606"/>
    <n v="1.5057731958762901"/>
    <x v="1"/>
    <n v="170"/>
    <n v="85.92"/>
    <s v="US"/>
    <x v="1"/>
    <n v="1531630800"/>
    <n v="1532322000"/>
    <x v="75"/>
    <d v="2018-07-23T05:00:00"/>
    <b v="0"/>
    <x v="0"/>
    <s v="photography/photography books"/>
    <x v="7"/>
    <s v="photography books"/>
  </r>
  <r>
    <n v="76"/>
    <s v="Martin, Conway and Larsen"/>
    <s v="Horizontal next generation function"/>
    <n v="122900"/>
    <n v="95993"/>
    <n v="0.78106590724166003"/>
    <x v="0"/>
    <n v="1684"/>
    <n v="57"/>
    <s v="US"/>
    <x v="1"/>
    <n v="1421992800"/>
    <n v="1426222800"/>
    <x v="76"/>
    <d v="2015-03-13T05:00:00"/>
    <b v="1"/>
    <x v="1"/>
    <s v="theater/plays"/>
    <x v="3"/>
    <s v="plays"/>
  </r>
  <r>
    <n v="77"/>
    <s v="Acevedo-Huffman"/>
    <s v="Pre-emptive impactful model"/>
    <n v="9500"/>
    <n v="4460"/>
    <n v="0.46947368421052599"/>
    <x v="0"/>
    <n v="56"/>
    <n v="79.64"/>
    <s v="US"/>
    <x v="1"/>
    <n v="1285563600"/>
    <n v="1286773200"/>
    <x v="77"/>
    <d v="2010-10-11T05:00:00"/>
    <b v="0"/>
    <x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2"/>
    <s v="US"/>
    <x v="1"/>
    <n v="1523854800"/>
    <n v="1523941200"/>
    <x v="78"/>
    <d v="2018-04-17T05:00:00"/>
    <b v="0"/>
    <x v="0"/>
    <s v="publishing/translations"/>
    <x v="5"/>
    <s v="translations"/>
  </r>
  <r>
    <n v="79"/>
    <s v="Soto LLC"/>
    <s v="Triple-buffered reciprocal project"/>
    <n v="57800"/>
    <n v="40228"/>
    <n v="0.69598615916954998"/>
    <x v="0"/>
    <n v="838"/>
    <n v="48"/>
    <s v="US"/>
    <x v="1"/>
    <n v="1529125200"/>
    <n v="1529557200"/>
    <x v="79"/>
    <d v="2018-06-21T05:00:00"/>
    <b v="0"/>
    <x v="0"/>
    <s v="theater/plays"/>
    <x v="3"/>
    <s v="plays"/>
  </r>
  <r>
    <n v="80"/>
    <s v="Sutton, Barrett and Tucker"/>
    <s v="Cross-platform needs-based approach"/>
    <n v="1100"/>
    <n v="7012"/>
    <n v="6.3745454545454496"/>
    <x v="1"/>
    <n v="127"/>
    <n v="55.21"/>
    <s v="US"/>
    <x v="1"/>
    <n v="1503982800"/>
    <n v="1506574800"/>
    <x v="80"/>
    <d v="2017-09-28T05:00:00"/>
    <b v="0"/>
    <x v="0"/>
    <s v="games/video games"/>
    <x v="6"/>
    <s v="video games"/>
  </r>
  <r>
    <n v="81"/>
    <s v="Gomez, Bailey and Flores"/>
    <s v="User-friendly static contingency"/>
    <n v="16800"/>
    <n v="37857"/>
    <n v="2.2533928571428601"/>
    <x v="1"/>
    <n v="411"/>
    <n v="92.11"/>
    <s v="US"/>
    <x v="1"/>
    <n v="1511416800"/>
    <n v="1513576800"/>
    <x v="81"/>
    <d v="2017-12-18T06:00:00"/>
    <b v="0"/>
    <x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"/>
    <s v="GB"/>
    <x v="4"/>
    <n v="1547704800"/>
    <n v="1548309600"/>
    <x v="82"/>
    <d v="2019-01-24T06:00:00"/>
    <b v="0"/>
    <x v="1"/>
    <s v="games/video games"/>
    <x v="6"/>
    <s v="video games"/>
  </r>
  <r>
    <n v="83"/>
    <s v="Fitzgerald PLC"/>
    <s v="Realigned user-facing concept"/>
    <n v="106400"/>
    <n v="39996"/>
    <n v="0.37590225563909802"/>
    <x v="0"/>
    <n v="1000"/>
    <n v="40"/>
    <s v="US"/>
    <x v="1"/>
    <n v="1469682000"/>
    <n v="1471582800"/>
    <x v="83"/>
    <d v="2016-08-19T05:00:00"/>
    <b v="0"/>
    <x v="0"/>
    <s v="music/electric music"/>
    <x v="1"/>
    <s v="electric music"/>
  </r>
  <r>
    <n v="84"/>
    <s v="Cisneros-Burton"/>
    <s v="Public-key zero tolerance orchestration"/>
    <n v="31400"/>
    <n v="41564"/>
    <n v="1.32369426751592"/>
    <x v="1"/>
    <n v="374"/>
    <n v="111.13"/>
    <s v="US"/>
    <x v="1"/>
    <n v="1343451600"/>
    <n v="1344315600"/>
    <x v="84"/>
    <d v="2012-08-07T05:00:00"/>
    <b v="0"/>
    <x v="0"/>
    <s v="technology/wearables"/>
    <x v="2"/>
    <s v="wearables"/>
  </r>
  <r>
    <n v="85"/>
    <s v="Hill, Lawson and Wilkinson"/>
    <s v="Multi-tiered eco-centric architecture"/>
    <n v="4900"/>
    <n v="6430"/>
    <n v="1.3122448979591801"/>
    <x v="1"/>
    <n v="71"/>
    <n v="90.56"/>
    <s v="AU"/>
    <x v="2"/>
    <n v="1315717200"/>
    <n v="1316408400"/>
    <x v="85"/>
    <d v="2011-09-19T05:00:00"/>
    <b v="0"/>
    <x v="0"/>
    <s v="music/indie rock"/>
    <x v="1"/>
    <s v="indie rock"/>
  </r>
  <r>
    <n v="86"/>
    <s v="Davis-Smith"/>
    <s v="Organic motivating firmware"/>
    <n v="7400"/>
    <n v="12405"/>
    <n v="1.6763513513513499"/>
    <x v="1"/>
    <n v="203"/>
    <n v="61.11"/>
    <s v="US"/>
    <x v="1"/>
    <n v="1430715600"/>
    <n v="1431838800"/>
    <x v="86"/>
    <d v="2015-05-17T05:00:00"/>
    <b v="1"/>
    <x v="0"/>
    <s v="theater/plays"/>
    <x v="3"/>
    <s v="plays"/>
  </r>
  <r>
    <n v="87"/>
    <s v="Farrell and Sons"/>
    <s v="Synergized 4thgeneration conglomeration"/>
    <n v="198500"/>
    <n v="123040"/>
    <n v="0.61984886649874105"/>
    <x v="0"/>
    <n v="1482"/>
    <n v="83.02"/>
    <s v="AU"/>
    <x v="2"/>
    <n v="1299564000"/>
    <n v="1300510800"/>
    <x v="87"/>
    <d v="2011-03-19T05:00:00"/>
    <b v="0"/>
    <x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"/>
    <s v="US"/>
    <x v="1"/>
    <n v="1429160400"/>
    <n v="1431061200"/>
    <x v="88"/>
    <d v="2015-05-08T05:00:00"/>
    <b v="0"/>
    <x v="0"/>
    <s v="publishing/translations"/>
    <x v="5"/>
    <s v="translations"/>
  </r>
  <r>
    <n v="89"/>
    <s v="White, Singleton and Zimmerman"/>
    <s v="Monitored scalable knowledgebase"/>
    <n v="3400"/>
    <n v="8588"/>
    <n v="2.52588235294118"/>
    <x v="1"/>
    <n v="96"/>
    <n v="89.46"/>
    <s v="US"/>
    <x v="1"/>
    <n v="1271307600"/>
    <n v="1271480400"/>
    <x v="89"/>
    <d v="2010-04-17T05:00:00"/>
    <b v="0"/>
    <x v="0"/>
    <s v="theater/plays"/>
    <x v="3"/>
    <s v="plays"/>
  </r>
  <r>
    <n v="90"/>
    <s v="Kramer Group"/>
    <s v="Synergistic explicit parallelism"/>
    <n v="7800"/>
    <n v="6132"/>
    <n v="0.78615384615384598"/>
    <x v="0"/>
    <n v="106"/>
    <n v="57.85"/>
    <s v="US"/>
    <x v="1"/>
    <n v="1456380000"/>
    <n v="1456380000"/>
    <x v="90"/>
    <d v="2016-02-25T06:00:00"/>
    <b v="0"/>
    <x v="1"/>
    <s v="theater/plays"/>
    <x v="3"/>
    <s v="plays"/>
  </r>
  <r>
    <n v="91"/>
    <s v="Frazier, Patrick and Smith"/>
    <s v="Enhanced systemic analyzer"/>
    <n v="154300"/>
    <n v="74688"/>
    <n v="0.48404406999351901"/>
    <x v="0"/>
    <n v="679"/>
    <n v="110"/>
    <s v="IT"/>
    <x v="6"/>
    <n v="1470459600"/>
    <n v="1472878800"/>
    <x v="91"/>
    <d v="2016-09-03T05:00:00"/>
    <b v="0"/>
    <x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7"/>
    <s v="CH"/>
    <x v="5"/>
    <n v="1277269200"/>
    <n v="1277355600"/>
    <x v="92"/>
    <d v="2010-06-24T05:00:00"/>
    <b v="0"/>
    <x v="1"/>
    <s v="games/video games"/>
    <x v="6"/>
    <s v="video games"/>
  </r>
  <r>
    <n v="93"/>
    <s v="Hall and Sons"/>
    <s v="Pre-emptive radical architecture"/>
    <n v="108800"/>
    <n v="65877"/>
    <n v="0.60548713235294105"/>
    <x v="3"/>
    <n v="610"/>
    <n v="108"/>
    <s v="US"/>
    <x v="1"/>
    <n v="1350709200"/>
    <n v="1351054800"/>
    <x v="93"/>
    <d v="2012-10-24T05:00:00"/>
    <b v="0"/>
    <x v="1"/>
    <s v="theater/plays"/>
    <x v="3"/>
    <s v="plays"/>
  </r>
  <r>
    <n v="94"/>
    <s v="Hanson Inc"/>
    <s v="Grass-roots web-enabled contingency"/>
    <n v="2900"/>
    <n v="8807"/>
    <n v="3.0368965517241402"/>
    <x v="1"/>
    <n v="180"/>
    <n v="48.93"/>
    <s v="GB"/>
    <x v="4"/>
    <n v="1554613200"/>
    <n v="1555563600"/>
    <x v="94"/>
    <d v="2019-04-18T05:00:00"/>
    <b v="0"/>
    <x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7"/>
    <s v="US"/>
    <x v="1"/>
    <n v="1571029200"/>
    <n v="1571634000"/>
    <x v="95"/>
    <d v="2019-10-21T05:00:00"/>
    <b v="0"/>
    <x v="0"/>
    <s v="film &amp; video/documentary"/>
    <x v="4"/>
    <s v="documentary"/>
  </r>
  <r>
    <n v="96"/>
    <s v="Howard Ltd"/>
    <s v="Down-sized systematic policy"/>
    <n v="69700"/>
    <n v="151513"/>
    <n v="2.1737876614060299"/>
    <x v="1"/>
    <n v="2331"/>
    <n v="65"/>
    <s v="US"/>
    <x v="1"/>
    <n v="1299736800"/>
    <n v="1300856400"/>
    <x v="96"/>
    <d v="2011-03-23T05:00:00"/>
    <b v="0"/>
    <x v="0"/>
    <s v="theater/plays"/>
    <x v="3"/>
    <s v="plays"/>
  </r>
  <r>
    <n v="97"/>
    <s v="Stewart LLC"/>
    <s v="Cloned bi-directional architecture"/>
    <n v="1300"/>
    <n v="12047"/>
    <n v="9.2669230769230797"/>
    <x v="1"/>
    <n v="113"/>
    <n v="106.61"/>
    <s v="US"/>
    <x v="1"/>
    <n v="1435208400"/>
    <n v="1439874000"/>
    <x v="48"/>
    <d v="2015-08-18T05:00:00"/>
    <b v="0"/>
    <x v="0"/>
    <s v="food/food trucks"/>
    <x v="0"/>
    <s v="food trucks"/>
  </r>
  <r>
    <n v="98"/>
    <s v="Arias, Allen and Miller"/>
    <s v="Seamless transitional portal"/>
    <n v="97800"/>
    <n v="32951"/>
    <n v="0.33692229038854798"/>
    <x v="0"/>
    <n v="1220"/>
    <n v="27.01"/>
    <s v="AU"/>
    <x v="2"/>
    <n v="1437973200"/>
    <n v="1438318800"/>
    <x v="97"/>
    <d v="2015-07-31T05:00:00"/>
    <b v="0"/>
    <x v="0"/>
    <s v="games/video games"/>
    <x v="6"/>
    <s v="video games"/>
  </r>
  <r>
    <n v="99"/>
    <s v="Baker-Morris"/>
    <s v="Fully-configurable motivating approach"/>
    <n v="7600"/>
    <n v="14951"/>
    <n v="1.96723684210526"/>
    <x v="1"/>
    <n v="164"/>
    <n v="91.16"/>
    <s v="US"/>
    <x v="1"/>
    <n v="1416895200"/>
    <n v="1419400800"/>
    <x v="98"/>
    <d v="2014-12-24T06:00:00"/>
    <b v="0"/>
    <x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x v="1"/>
    <n v="1319000400"/>
    <n v="1320555600"/>
    <x v="99"/>
    <d v="2011-11-06T05:00:00"/>
    <b v="0"/>
    <x v="0"/>
    <s v="theater/plays"/>
    <x v="3"/>
    <s v="plays"/>
  </r>
  <r>
    <n v="101"/>
    <s v="Douglas LLC"/>
    <s v="Reduced heuristic moratorium"/>
    <n v="900"/>
    <n v="9193"/>
    <n v="10.2144444444444"/>
    <x v="1"/>
    <n v="164"/>
    <n v="56.05"/>
    <s v="US"/>
    <x v="1"/>
    <n v="1424498400"/>
    <n v="1425103200"/>
    <x v="100"/>
    <d v="2015-02-28T06:00:00"/>
    <b v="0"/>
    <x v="1"/>
    <s v="music/electric music"/>
    <x v="1"/>
    <s v="electric music"/>
  </r>
  <r>
    <n v="102"/>
    <s v="Garcia Inc"/>
    <s v="Front-line web-enabled model"/>
    <n v="3700"/>
    <n v="10422"/>
    <n v="2.8167567567567602"/>
    <x v="1"/>
    <n v="336"/>
    <n v="31.02"/>
    <s v="US"/>
    <x v="1"/>
    <n v="1526274000"/>
    <n v="1526878800"/>
    <x v="101"/>
    <d v="2018-05-21T05:00:00"/>
    <b v="0"/>
    <x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0000000000005"/>
    <s v="IT"/>
    <x v="6"/>
    <n v="1287896400"/>
    <n v="1288674000"/>
    <x v="102"/>
    <d v="2010-11-02T05:00:00"/>
    <b v="0"/>
    <x v="0"/>
    <s v="music/electric music"/>
    <x v="1"/>
    <s v="electric music"/>
  </r>
  <r>
    <n v="104"/>
    <s v="Smith, Wells and Nguyen"/>
    <s v="Self-enabling grid-enabled initiative"/>
    <n v="119200"/>
    <n v="170623"/>
    <n v="1.43140100671141"/>
    <x v="1"/>
    <n v="1917"/>
    <n v="89.01"/>
    <s v="US"/>
    <x v="1"/>
    <n v="1495515600"/>
    <n v="1495602000"/>
    <x v="103"/>
    <d v="2017-05-24T05:00:00"/>
    <b v="0"/>
    <x v="0"/>
    <s v="music/indie rock"/>
    <x v="1"/>
    <s v="indie rock"/>
  </r>
  <r>
    <n v="105"/>
    <s v="Charles-Johnson"/>
    <s v="Total fresh-thinking system engine"/>
    <n v="6800"/>
    <n v="9829"/>
    <n v="1.4454411764705899"/>
    <x v="1"/>
    <n v="95"/>
    <n v="103.46"/>
    <s v="US"/>
    <x v="1"/>
    <n v="1364878800"/>
    <n v="1366434000"/>
    <x v="104"/>
    <d v="2013-04-20T05:00:00"/>
    <b v="0"/>
    <x v="0"/>
    <s v="technology/web"/>
    <x v="2"/>
    <s v="web"/>
  </r>
  <r>
    <n v="106"/>
    <s v="Brandt, Carter and Wood"/>
    <s v="Ameliorated clear-thinking circuit"/>
    <n v="3900"/>
    <n v="14006"/>
    <n v="3.5912820512820498"/>
    <x v="1"/>
    <n v="147"/>
    <n v="95.28"/>
    <s v="US"/>
    <x v="1"/>
    <n v="1567918800"/>
    <n v="1568350800"/>
    <x v="105"/>
    <d v="2019-09-13T05:00:00"/>
    <b v="0"/>
    <x v="0"/>
    <s v="theater/plays"/>
    <x v="3"/>
    <s v="plays"/>
  </r>
  <r>
    <n v="107"/>
    <s v="Tucker, Schmidt and Reid"/>
    <s v="Multi-layered encompassing installation"/>
    <n v="3500"/>
    <n v="6527"/>
    <n v="1.8648571428571401"/>
    <x v="1"/>
    <n v="86"/>
    <n v="75.900000000000006"/>
    <s v="US"/>
    <x v="1"/>
    <n v="1524459600"/>
    <n v="1525928400"/>
    <x v="106"/>
    <d v="2018-05-10T05:00:00"/>
    <b v="0"/>
    <x v="1"/>
    <s v="theater/plays"/>
    <x v="3"/>
    <s v="plays"/>
  </r>
  <r>
    <n v="108"/>
    <s v="Decker Inc"/>
    <s v="Universal encompassing implementation"/>
    <n v="1500"/>
    <n v="8929"/>
    <n v="5.9526666666666701"/>
    <x v="1"/>
    <n v="83"/>
    <n v="107.58"/>
    <s v="US"/>
    <x v="1"/>
    <n v="1333688400"/>
    <n v="1336885200"/>
    <x v="107"/>
    <d v="2012-05-13T05:00:00"/>
    <b v="0"/>
    <x v="0"/>
    <s v="film &amp; video/documentary"/>
    <x v="4"/>
    <s v="documentary"/>
  </r>
  <r>
    <n v="109"/>
    <s v="Romero and Sons"/>
    <s v="Object-based client-server application"/>
    <n v="5200"/>
    <n v="3079"/>
    <n v="0.59211538461538504"/>
    <x v="0"/>
    <n v="60"/>
    <n v="51.32"/>
    <s v="US"/>
    <x v="1"/>
    <n v="1389506400"/>
    <n v="1389679200"/>
    <x v="108"/>
    <d v="2014-01-14T06:00:00"/>
    <b v="0"/>
    <x v="0"/>
    <s v="film &amp; video/television"/>
    <x v="4"/>
    <s v="television"/>
  </r>
  <r>
    <n v="110"/>
    <s v="Castillo-Carey"/>
    <s v="Cross-platform solution-oriented process improvement"/>
    <n v="142400"/>
    <n v="21307"/>
    <n v="0.14962780898876399"/>
    <x v="0"/>
    <n v="296"/>
    <n v="71.98"/>
    <s v="US"/>
    <x v="1"/>
    <n v="1536642000"/>
    <n v="1538283600"/>
    <x v="109"/>
    <d v="2018-09-30T05:00:00"/>
    <b v="0"/>
    <x v="0"/>
    <s v="food/food trucks"/>
    <x v="0"/>
    <s v="food trucks"/>
  </r>
  <r>
    <n v="111"/>
    <s v="Hart-Briggs"/>
    <s v="Re-engineered user-facing approach"/>
    <n v="61400"/>
    <n v="73653"/>
    <n v="1.19956026058632"/>
    <x v="1"/>
    <n v="676"/>
    <n v="108.95"/>
    <s v="US"/>
    <x v="1"/>
    <n v="1348290000"/>
    <n v="1348808400"/>
    <x v="110"/>
    <d v="2012-09-28T05:00:00"/>
    <b v="0"/>
    <x v="0"/>
    <s v="publishing/radio &amp; podcasts"/>
    <x v="5"/>
    <s v="radio &amp; podcasts"/>
  </r>
  <r>
    <n v="112"/>
    <s v="Jones-Meyer"/>
    <s v="Re-engineered client-driven hub"/>
    <n v="4700"/>
    <n v="12635"/>
    <n v="2.6882978723404301"/>
    <x v="1"/>
    <n v="361"/>
    <n v="35"/>
    <s v="AU"/>
    <x v="2"/>
    <n v="1408856400"/>
    <n v="1410152400"/>
    <x v="111"/>
    <d v="2014-09-08T05:00:00"/>
    <b v="0"/>
    <x v="0"/>
    <s v="technology/web"/>
    <x v="2"/>
    <s v="web"/>
  </r>
  <r>
    <n v="113"/>
    <s v="Wright, Hartman and Yu"/>
    <s v="User-friendly tertiary array"/>
    <n v="3300"/>
    <n v="12437"/>
    <n v="3.7687878787878799"/>
    <x v="1"/>
    <n v="131"/>
    <n v="94.94"/>
    <s v="US"/>
    <x v="1"/>
    <n v="1505192400"/>
    <n v="1505797200"/>
    <x v="112"/>
    <d v="2017-09-19T05:00:00"/>
    <b v="0"/>
    <x v="0"/>
    <s v="food/food trucks"/>
    <x v="0"/>
    <s v="food trucks"/>
  </r>
  <r>
    <n v="114"/>
    <s v="Harper-Davis"/>
    <s v="Robust heuristic encoding"/>
    <n v="1900"/>
    <n v="13816"/>
    <n v="7.27157894736842"/>
    <x v="1"/>
    <n v="126"/>
    <n v="109.65"/>
    <s v="US"/>
    <x v="1"/>
    <n v="1554786000"/>
    <n v="1554872400"/>
    <x v="113"/>
    <d v="2019-04-10T05:00:00"/>
    <b v="0"/>
    <x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"/>
    <s v="IT"/>
    <x v="6"/>
    <n v="1510898400"/>
    <n v="1513922400"/>
    <x v="114"/>
    <d v="2017-12-22T06:00:00"/>
    <b v="0"/>
    <x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"/>
    <s v="US"/>
    <x v="1"/>
    <n v="1442552400"/>
    <n v="1442638800"/>
    <x v="115"/>
    <d v="2015-09-19T05:00:00"/>
    <b v="0"/>
    <x v="0"/>
    <s v="theater/plays"/>
    <x v="3"/>
    <s v="plays"/>
  </r>
  <r>
    <n v="117"/>
    <s v="Chaney-Dennis"/>
    <s v="Business-focused 24hour groupware"/>
    <n v="4900"/>
    <n v="8523"/>
    <n v="1.73938775510204"/>
    <x v="1"/>
    <n v="275"/>
    <n v="30.99"/>
    <s v="US"/>
    <x v="1"/>
    <n v="1316667600"/>
    <n v="1317186000"/>
    <x v="116"/>
    <d v="2011-09-28T05:00:00"/>
    <b v="0"/>
    <x v="0"/>
    <s v="film &amp; video/television"/>
    <x v="4"/>
    <s v="television"/>
  </r>
  <r>
    <n v="118"/>
    <s v="Robinson, Lopez and Christensen"/>
    <s v="Organic next generation protocol"/>
    <n v="5400"/>
    <n v="6351"/>
    <n v="1.17611111111111"/>
    <x v="1"/>
    <n v="67"/>
    <n v="94.79"/>
    <s v="US"/>
    <x v="1"/>
    <n v="1390716000"/>
    <n v="1391234400"/>
    <x v="117"/>
    <d v="2014-02-01T06:00:00"/>
    <b v="0"/>
    <x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0000000000006"/>
    <s v="US"/>
    <x v="1"/>
    <n v="1402894800"/>
    <n v="1404363600"/>
    <x v="118"/>
    <d v="2014-07-03T05:00:00"/>
    <b v="0"/>
    <x v="1"/>
    <s v="film &amp; video/documentary"/>
    <x v="4"/>
    <s v="documentary"/>
  </r>
  <r>
    <n v="120"/>
    <s v="Vega Group"/>
    <s v="Synchronized regional synergy"/>
    <n v="75100"/>
    <n v="112272"/>
    <n v="1.49496671105193"/>
    <x v="1"/>
    <n v="1782"/>
    <n v="63"/>
    <s v="US"/>
    <x v="1"/>
    <n v="1429246800"/>
    <n v="1429592400"/>
    <x v="119"/>
    <d v="2015-04-21T05:00:00"/>
    <b v="0"/>
    <x v="1"/>
    <s v="games/mobile games"/>
    <x v="6"/>
    <s v="mobile games"/>
  </r>
  <r>
    <n v="121"/>
    <s v="Brown-Brown"/>
    <s v="Multi-lateral homogeneous success"/>
    <n v="45300"/>
    <n v="99361"/>
    <n v="2.1933995584988999"/>
    <x v="1"/>
    <n v="903"/>
    <n v="110.03"/>
    <s v="US"/>
    <x v="1"/>
    <n v="1412485200"/>
    <n v="1413608400"/>
    <x v="33"/>
    <d v="2014-10-18T05:00:00"/>
    <b v="0"/>
    <x v="0"/>
    <s v="games/video games"/>
    <x v="6"/>
    <s v="video games"/>
  </r>
  <r>
    <n v="122"/>
    <s v="Taylor PLC"/>
    <s v="Seamless zero-defect solution"/>
    <n v="136800"/>
    <n v="88055"/>
    <n v="0.64367690058479499"/>
    <x v="0"/>
    <n v="3387"/>
    <n v="26"/>
    <s v="US"/>
    <x v="1"/>
    <n v="1417068000"/>
    <n v="1419400800"/>
    <x v="120"/>
    <d v="2014-12-24T06:00:00"/>
    <b v="0"/>
    <x v="0"/>
    <s v="publishing/fiction"/>
    <x v="5"/>
    <s v="fiction"/>
  </r>
  <r>
    <n v="123"/>
    <s v="Edwards-Lewis"/>
    <s v="Enhanced scalable concept"/>
    <n v="177700"/>
    <n v="33092"/>
    <n v="0.186223972988182"/>
    <x v="0"/>
    <n v="662"/>
    <n v="49.99"/>
    <s v="CA"/>
    <x v="0"/>
    <n v="1448344800"/>
    <n v="1448604000"/>
    <x v="121"/>
    <d v="2015-11-27T06:00:00"/>
    <b v="1"/>
    <x v="0"/>
    <s v="theater/plays"/>
    <x v="3"/>
    <s v="plays"/>
  </r>
  <r>
    <n v="124"/>
    <s v="Stanton, Neal and Rodriguez"/>
    <s v="Polarized uniform software"/>
    <n v="2600"/>
    <n v="9562"/>
    <n v="3.6776923076923098"/>
    <x v="1"/>
    <n v="94"/>
    <n v="101.72"/>
    <s v="IT"/>
    <x v="6"/>
    <n v="1557723600"/>
    <n v="1562302800"/>
    <x v="122"/>
    <d v="2019-07-05T05:00:00"/>
    <b v="0"/>
    <x v="0"/>
    <s v="photography/photography books"/>
    <x v="7"/>
    <s v="photography books"/>
  </r>
  <r>
    <n v="125"/>
    <s v="Pratt LLC"/>
    <s v="Stand-alone web-enabled moderator"/>
    <n v="5300"/>
    <n v="8475"/>
    <n v="1.5990566037735801"/>
    <x v="1"/>
    <n v="180"/>
    <n v="47.08"/>
    <s v="US"/>
    <x v="1"/>
    <n v="1537333200"/>
    <n v="1537678800"/>
    <x v="123"/>
    <d v="2018-09-23T05:00:00"/>
    <b v="0"/>
    <x v="0"/>
    <s v="theater/plays"/>
    <x v="3"/>
    <s v="plays"/>
  </r>
  <r>
    <n v="126"/>
    <s v="Gross PLC"/>
    <s v="Proactive methodical benchmark"/>
    <n v="180200"/>
    <n v="69617"/>
    <n v="0.38633185349611499"/>
    <x v="0"/>
    <n v="774"/>
    <n v="89.94"/>
    <s v="US"/>
    <x v="1"/>
    <n v="1471150800"/>
    <n v="1473570000"/>
    <x v="124"/>
    <d v="2016-09-11T05:00:00"/>
    <b v="0"/>
    <x v="1"/>
    <s v="theater/plays"/>
    <x v="3"/>
    <s v="plays"/>
  </r>
  <r>
    <n v="127"/>
    <s v="Martinez, Gomez and Dalton"/>
    <s v="Team-oriented 6thgeneration matrix"/>
    <n v="103200"/>
    <n v="53067"/>
    <n v="0.51421511627907002"/>
    <x v="0"/>
    <n v="672"/>
    <n v="78.97"/>
    <s v="CA"/>
    <x v="0"/>
    <n v="1273640400"/>
    <n v="1273899600"/>
    <x v="125"/>
    <d v="2010-05-15T05:00:00"/>
    <b v="0"/>
    <x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9999999999993"/>
    <s v="US"/>
    <x v="1"/>
    <n v="1282885200"/>
    <n v="1284008400"/>
    <x v="126"/>
    <d v="2010-09-09T05:00:00"/>
    <b v="0"/>
    <x v="0"/>
    <s v="music/rock"/>
    <x v="1"/>
    <s v="rock"/>
  </r>
  <r>
    <n v="129"/>
    <s v="Morgan-Martinez"/>
    <s v="Mandatory tertiary implementation"/>
    <n v="148500"/>
    <n v="4756"/>
    <n v="3.2026936026936001E-2"/>
    <x v="3"/>
    <n v="55"/>
    <n v="86.47"/>
    <s v="AU"/>
    <x v="2"/>
    <n v="1422943200"/>
    <n v="1425103200"/>
    <x v="127"/>
    <d v="2015-02-28T06:00:00"/>
    <b v="0"/>
    <x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"/>
    <s v="DK"/>
    <x v="3"/>
    <n v="1319605200"/>
    <n v="1320991200"/>
    <x v="128"/>
    <d v="2011-11-11T06:00:00"/>
    <b v="0"/>
    <x v="0"/>
    <s v="film &amp; video/drama"/>
    <x v="4"/>
    <s v="drama"/>
  </r>
  <r>
    <n v="131"/>
    <s v="Fleming, Zhang and Henderson"/>
    <s v="Distributed 5thgeneration implementation"/>
    <n v="164700"/>
    <n v="166116"/>
    <n v="1.0085974499089301"/>
    <x v="1"/>
    <n v="2443"/>
    <n v="68"/>
    <s v="GB"/>
    <x v="4"/>
    <n v="1385704800"/>
    <n v="1386828000"/>
    <x v="129"/>
    <d v="2013-12-12T06:00:00"/>
    <b v="0"/>
    <x v="0"/>
    <s v="technology/web"/>
    <x v="2"/>
    <s v="web"/>
  </r>
  <r>
    <n v="132"/>
    <s v="Flowers and Sons"/>
    <s v="Virtual static core"/>
    <n v="3300"/>
    <n v="3834"/>
    <n v="1.1618181818181801"/>
    <x v="1"/>
    <n v="89"/>
    <n v="43.08"/>
    <s v="US"/>
    <x v="1"/>
    <n v="1515736800"/>
    <n v="1517119200"/>
    <x v="130"/>
    <d v="2018-01-28T06:00:00"/>
    <b v="0"/>
    <x v="1"/>
    <s v="theater/plays"/>
    <x v="3"/>
    <s v="plays"/>
  </r>
  <r>
    <n v="133"/>
    <s v="Gates PLC"/>
    <s v="Secured content-based product"/>
    <n v="4500"/>
    <n v="13985"/>
    <n v="3.10777777777778"/>
    <x v="1"/>
    <n v="159"/>
    <n v="87.96"/>
    <s v="US"/>
    <x v="1"/>
    <n v="1313125200"/>
    <n v="1315026000"/>
    <x v="131"/>
    <d v="2011-09-03T05:00:00"/>
    <b v="0"/>
    <x v="0"/>
    <s v="music/world music"/>
    <x v="1"/>
    <s v="world music"/>
  </r>
  <r>
    <n v="134"/>
    <s v="Caldwell LLC"/>
    <s v="Secured executive concept"/>
    <n v="99500"/>
    <n v="89288"/>
    <n v="0.89736683417085406"/>
    <x v="0"/>
    <n v="940"/>
    <n v="94.99"/>
    <s v="CH"/>
    <x v="5"/>
    <n v="1308459600"/>
    <n v="1312693200"/>
    <x v="132"/>
    <d v="2011-08-07T05:00:00"/>
    <b v="0"/>
    <x v="1"/>
    <s v="film &amp; video/documentary"/>
    <x v="4"/>
    <s v="documentary"/>
  </r>
  <r>
    <n v="135"/>
    <s v="Le, Burton and Evans"/>
    <s v="Balanced zero-defect software"/>
    <n v="7700"/>
    <n v="5488"/>
    <n v="0.71272727272727299"/>
    <x v="0"/>
    <n v="117"/>
    <n v="46.91"/>
    <s v="US"/>
    <x v="1"/>
    <n v="1362636000"/>
    <n v="1363064400"/>
    <x v="133"/>
    <d v="2013-03-12T05:00:00"/>
    <b v="0"/>
    <x v="1"/>
    <s v="theater/plays"/>
    <x v="3"/>
    <s v="plays"/>
  </r>
  <r>
    <n v="136"/>
    <s v="Briggs PLC"/>
    <s v="Distributed context-sensitive flexibility"/>
    <n v="82800"/>
    <n v="2721"/>
    <n v="3.2862318840579698E-2"/>
    <x v="3"/>
    <n v="58"/>
    <n v="46.91"/>
    <s v="US"/>
    <x v="1"/>
    <n v="1402117200"/>
    <n v="1403154000"/>
    <x v="134"/>
    <d v="2014-06-19T05:00:00"/>
    <b v="0"/>
    <x v="1"/>
    <s v="film &amp; video/drama"/>
    <x v="4"/>
    <s v="drama"/>
  </r>
  <r>
    <n v="137"/>
    <s v="Hudson-Nguyen"/>
    <s v="Down-sized disintermediate support"/>
    <n v="1800"/>
    <n v="4712"/>
    <n v="2.6177777777777802"/>
    <x v="1"/>
    <n v="50"/>
    <n v="94.24"/>
    <s v="US"/>
    <x v="1"/>
    <n v="1286341200"/>
    <n v="1286859600"/>
    <x v="135"/>
    <d v="2010-10-12T05:00:00"/>
    <b v="0"/>
    <x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4"/>
    <s v="US"/>
    <x v="1"/>
    <n v="1348808400"/>
    <n v="1349326800"/>
    <x v="136"/>
    <d v="2012-10-04T05:00:00"/>
    <b v="0"/>
    <x v="0"/>
    <s v="games/mobile games"/>
    <x v="6"/>
    <s v="mobile games"/>
  </r>
  <r>
    <n v="139"/>
    <s v="Hamilton, Wright and Chavez"/>
    <s v="Down-sized empowering protocol"/>
    <n v="92100"/>
    <n v="19246"/>
    <n v="0.208968512486428"/>
    <x v="0"/>
    <n v="326"/>
    <n v="59.04"/>
    <s v="US"/>
    <x v="1"/>
    <n v="1429592400"/>
    <n v="1430974800"/>
    <x v="137"/>
    <d v="2015-05-07T05:00:00"/>
    <b v="0"/>
    <x v="1"/>
    <s v="technology/wearables"/>
    <x v="2"/>
    <s v="wearables"/>
  </r>
  <r>
    <n v="140"/>
    <s v="Bautista-Cross"/>
    <s v="Fully-configurable coherent Internet solution"/>
    <n v="5500"/>
    <n v="12274"/>
    <n v="2.2316363636363601"/>
    <x v="1"/>
    <n v="186"/>
    <n v="65.989999999999995"/>
    <s v="US"/>
    <x v="1"/>
    <n v="1519538400"/>
    <n v="1519970400"/>
    <x v="138"/>
    <d v="2018-03-02T06:00:00"/>
    <b v="0"/>
    <x v="0"/>
    <s v="film &amp; video/documentary"/>
    <x v="4"/>
    <s v="documentary"/>
  </r>
  <r>
    <n v="141"/>
    <s v="Jackson LLC"/>
    <s v="Distributed motivating algorithm"/>
    <n v="64300"/>
    <n v="65323"/>
    <n v="1.0159097978227101"/>
    <x v="1"/>
    <n v="1071"/>
    <n v="60.99"/>
    <s v="US"/>
    <x v="1"/>
    <n v="1434085200"/>
    <n v="1434603600"/>
    <x v="139"/>
    <d v="2015-06-18T05:00:00"/>
    <b v="0"/>
    <x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1"/>
    <s v="US"/>
    <x v="1"/>
    <n v="1333688400"/>
    <n v="1337230800"/>
    <x v="107"/>
    <d v="2012-05-17T05:00:00"/>
    <b v="0"/>
    <x v="0"/>
    <s v="technology/web"/>
    <x v="2"/>
    <s v="web"/>
  </r>
  <r>
    <n v="143"/>
    <s v="Avila-Jones"/>
    <s v="Implemented discrete secured line"/>
    <n v="5400"/>
    <n v="7322"/>
    <n v="1.35592592592593"/>
    <x v="1"/>
    <n v="70"/>
    <n v="104.6"/>
    <s v="US"/>
    <x v="1"/>
    <n v="1277701200"/>
    <n v="1279429200"/>
    <x v="140"/>
    <d v="2010-07-18T05:00:00"/>
    <b v="0"/>
    <x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7"/>
    <s v="US"/>
    <x v="1"/>
    <n v="1560747600"/>
    <n v="1561438800"/>
    <x v="141"/>
    <d v="2019-06-25T05:00:00"/>
    <b v="0"/>
    <x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999999999995"/>
    <s v="CH"/>
    <x v="5"/>
    <n v="1410066000"/>
    <n v="1410498000"/>
    <x v="142"/>
    <d v="2014-09-12T05:00:00"/>
    <b v="0"/>
    <x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"/>
    <s v="US"/>
    <x v="1"/>
    <n v="1320732000"/>
    <n v="1322460000"/>
    <x v="143"/>
    <d v="2011-11-28T06:00:00"/>
    <b v="0"/>
    <x v="0"/>
    <s v="theater/plays"/>
    <x v="3"/>
    <s v="plays"/>
  </r>
  <r>
    <n v="147"/>
    <s v="Moss, Norman and Dunlap"/>
    <s v="Upgradable upward-trending workforce"/>
    <n v="8300"/>
    <n v="9337"/>
    <n v="1.1249397590361401"/>
    <x v="1"/>
    <n v="199"/>
    <n v="46.92"/>
    <s v="US"/>
    <x v="1"/>
    <n v="1465794000"/>
    <n v="1466312400"/>
    <x v="144"/>
    <d v="2016-06-19T05:00:00"/>
    <b v="0"/>
    <x v="1"/>
    <s v="theater/plays"/>
    <x v="3"/>
    <s v="plays"/>
  </r>
  <r>
    <n v="148"/>
    <s v="White, Larson and Wright"/>
    <s v="Upgradable hybrid capability"/>
    <n v="9300"/>
    <n v="11255"/>
    <n v="1.21021505376344"/>
    <x v="1"/>
    <n v="107"/>
    <n v="105.19"/>
    <s v="US"/>
    <x v="1"/>
    <n v="1500958800"/>
    <n v="1501736400"/>
    <x v="145"/>
    <d v="2017-08-03T05:00:00"/>
    <b v="0"/>
    <x v="0"/>
    <s v="technology/wearables"/>
    <x v="2"/>
    <s v="wearables"/>
  </r>
  <r>
    <n v="149"/>
    <s v="Payne, Oliver and Burch"/>
    <s v="Managed fresh-thinking flexibility"/>
    <n v="6200"/>
    <n v="13632"/>
    <n v="2.19870967741935"/>
    <x v="1"/>
    <n v="195"/>
    <n v="69.91"/>
    <s v="US"/>
    <x v="1"/>
    <n v="1357020000"/>
    <n v="1361512800"/>
    <x v="146"/>
    <d v="2013-02-22T06:00:00"/>
    <b v="0"/>
    <x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x v="1"/>
    <n v="1544940000"/>
    <n v="1545026400"/>
    <x v="147"/>
    <d v="2018-12-17T06:00:00"/>
    <b v="0"/>
    <x v="0"/>
    <s v="music/rock"/>
    <x v="1"/>
    <s v="rock"/>
  </r>
  <r>
    <n v="151"/>
    <s v="Parker LLC"/>
    <s v="Customizable intermediate extranet"/>
    <n v="137200"/>
    <n v="88037"/>
    <n v="0.64166909620991297"/>
    <x v="0"/>
    <n v="1467"/>
    <n v="60.01"/>
    <s v="US"/>
    <x v="1"/>
    <n v="1402290000"/>
    <n v="1406696400"/>
    <x v="148"/>
    <d v="2014-07-30T05:00:00"/>
    <b v="0"/>
    <x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1"/>
    <s v="US"/>
    <x v="1"/>
    <n v="1487311200"/>
    <n v="1487916000"/>
    <x v="149"/>
    <d v="2017-02-24T06:00:00"/>
    <b v="0"/>
    <x v="0"/>
    <s v="music/indie rock"/>
    <x v="1"/>
    <s v="indie rock"/>
  </r>
  <r>
    <n v="153"/>
    <s v="Whitehead, Bell and Hughes"/>
    <s v="Multi-tiered radical definition"/>
    <n v="189400"/>
    <n v="176112"/>
    <n v="0.929841605068638"/>
    <x v="0"/>
    <n v="5681"/>
    <n v="31"/>
    <s v="US"/>
    <x v="1"/>
    <n v="1350622800"/>
    <n v="1351141200"/>
    <x v="150"/>
    <d v="2012-10-25T05:00:00"/>
    <b v="0"/>
    <x v="0"/>
    <s v="theater/plays"/>
    <x v="3"/>
    <s v="plays"/>
  </r>
  <r>
    <n v="154"/>
    <s v="Rodriguez-Brown"/>
    <s v="Devolved foreground benchmark"/>
    <n v="171300"/>
    <n v="100650"/>
    <n v="0.58756567425569195"/>
    <x v="0"/>
    <n v="1059"/>
    <n v="95.04"/>
    <s v="US"/>
    <x v="1"/>
    <n v="1463029200"/>
    <n v="1465016400"/>
    <x v="151"/>
    <d v="2016-06-04T05:00:00"/>
    <b v="0"/>
    <x v="1"/>
    <s v="music/indie rock"/>
    <x v="1"/>
    <s v="indie rock"/>
  </r>
  <r>
    <n v="155"/>
    <s v="Hall-Schaefer"/>
    <s v="Distributed eco-centric methodology"/>
    <n v="139500"/>
    <n v="90706"/>
    <n v="0.65022222222222203"/>
    <x v="0"/>
    <n v="1194"/>
    <n v="75.97"/>
    <s v="US"/>
    <x v="1"/>
    <n v="1269493200"/>
    <n v="1270789200"/>
    <x v="152"/>
    <d v="2010-04-09T05:00:00"/>
    <b v="0"/>
    <x v="0"/>
    <s v="theater/plays"/>
    <x v="3"/>
    <s v="plays"/>
  </r>
  <r>
    <n v="156"/>
    <s v="Meza-Rogers"/>
    <s v="Streamlined encompassing encryption"/>
    <n v="36400"/>
    <n v="26914"/>
    <n v="0.73939560439560403"/>
    <x v="3"/>
    <n v="379"/>
    <n v="71.010000000000005"/>
    <s v="AU"/>
    <x v="2"/>
    <n v="1570251600"/>
    <n v="1572325200"/>
    <x v="153"/>
    <d v="2019-10-29T05:00:00"/>
    <b v="0"/>
    <x v="0"/>
    <s v="music/rock"/>
    <x v="1"/>
    <s v="rock"/>
  </r>
  <r>
    <n v="157"/>
    <s v="Curtis-Curtis"/>
    <s v="User-friendly reciprocal initiative"/>
    <n v="4200"/>
    <n v="2212"/>
    <n v="0.52666666666666695"/>
    <x v="0"/>
    <n v="30"/>
    <n v="73.73"/>
    <s v="AU"/>
    <x v="2"/>
    <n v="1388383200"/>
    <n v="1389420000"/>
    <x v="154"/>
    <d v="2014-01-11T06:00:00"/>
    <b v="0"/>
    <x v="0"/>
    <s v="photography/photography books"/>
    <x v="7"/>
    <s v="photography books"/>
  </r>
  <r>
    <n v="158"/>
    <s v="Carlson Inc"/>
    <s v="Ergonomic fresh-thinking installation"/>
    <n v="2100"/>
    <n v="4640"/>
    <n v="2.2095238095238101"/>
    <x v="1"/>
    <n v="41"/>
    <n v="113.17"/>
    <s v="US"/>
    <x v="1"/>
    <n v="1449554400"/>
    <n v="1449640800"/>
    <x v="155"/>
    <d v="2015-12-09T06:00:00"/>
    <b v="0"/>
    <x v="0"/>
    <s v="music/rock"/>
    <x v="1"/>
    <s v="rock"/>
  </r>
  <r>
    <n v="159"/>
    <s v="Clarke, Anderson and Lee"/>
    <s v="Robust explicit hardware"/>
    <n v="191200"/>
    <n v="191222"/>
    <n v="1.0001150627615101"/>
    <x v="1"/>
    <n v="1821"/>
    <n v="105.01"/>
    <s v="US"/>
    <x v="1"/>
    <n v="1553662800"/>
    <n v="1555218000"/>
    <x v="156"/>
    <d v="2019-04-14T05:00:00"/>
    <b v="0"/>
    <x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80000000000007"/>
    <s v="US"/>
    <x v="1"/>
    <n v="1556341200"/>
    <n v="1557723600"/>
    <x v="157"/>
    <d v="2019-05-13T05:00:00"/>
    <b v="0"/>
    <x v="0"/>
    <s v="technology/wearables"/>
    <x v="2"/>
    <s v="wearables"/>
  </r>
  <r>
    <n v="161"/>
    <s v="Bruce Group"/>
    <s v="Cross-platform methodical process improvement"/>
    <n v="5500"/>
    <n v="4300"/>
    <n v="0.78181818181818197"/>
    <x v="0"/>
    <n v="75"/>
    <n v="57.33"/>
    <s v="US"/>
    <x v="1"/>
    <n v="1442984400"/>
    <n v="1443502800"/>
    <x v="158"/>
    <d v="2015-09-29T05:00:00"/>
    <b v="0"/>
    <x v="1"/>
    <s v="technology/web"/>
    <x v="2"/>
    <s v="web"/>
  </r>
  <r>
    <n v="162"/>
    <s v="Keith, Alvarez and Potter"/>
    <s v="Extended bottom-line open architecture"/>
    <n v="6100"/>
    <n v="9134"/>
    <n v="1.49737704918033"/>
    <x v="1"/>
    <n v="157"/>
    <n v="58.18"/>
    <s v="CH"/>
    <x v="5"/>
    <n v="1544248800"/>
    <n v="1546840800"/>
    <x v="159"/>
    <d v="2019-01-07T06:00:00"/>
    <b v="0"/>
    <x v="0"/>
    <s v="music/rock"/>
    <x v="1"/>
    <s v="rock"/>
  </r>
  <r>
    <n v="163"/>
    <s v="Burton-Watkins"/>
    <s v="Extended reciprocal circuit"/>
    <n v="3500"/>
    <n v="8864"/>
    <n v="2.5325714285714298"/>
    <x v="1"/>
    <n v="246"/>
    <n v="36.03"/>
    <s v="US"/>
    <x v="1"/>
    <n v="1508475600"/>
    <n v="1512712800"/>
    <x v="160"/>
    <d v="2017-12-08T06:00:00"/>
    <b v="0"/>
    <x v="1"/>
    <s v="photography/photography books"/>
    <x v="7"/>
    <s v="photography books"/>
  </r>
  <r>
    <n v="164"/>
    <s v="Lopez and Sons"/>
    <s v="Polarized human-resource protocol"/>
    <n v="150500"/>
    <n v="150755"/>
    <n v="1.0016943521594699"/>
    <x v="1"/>
    <n v="1396"/>
    <n v="107.99"/>
    <s v="US"/>
    <x v="1"/>
    <n v="1507438800"/>
    <n v="1507525200"/>
    <x v="161"/>
    <d v="2017-10-09T05:00:00"/>
    <b v="0"/>
    <x v="0"/>
    <s v="theater/plays"/>
    <x v="3"/>
    <s v="plays"/>
  </r>
  <r>
    <n v="165"/>
    <s v="Cordova Ltd"/>
    <s v="Synergized radical product"/>
    <n v="90400"/>
    <n v="110279"/>
    <n v="1.2199004424778801"/>
    <x v="1"/>
    <n v="2506"/>
    <n v="44.01"/>
    <s v="US"/>
    <x v="1"/>
    <n v="1501563600"/>
    <n v="1504328400"/>
    <x v="162"/>
    <d v="2017-09-02T05:00:00"/>
    <b v="0"/>
    <x v="0"/>
    <s v="technology/web"/>
    <x v="2"/>
    <s v="web"/>
  </r>
  <r>
    <n v="166"/>
    <s v="Brown-Vang"/>
    <s v="Robust heuristic artificial intelligence"/>
    <n v="9800"/>
    <n v="13439"/>
    <n v="1.37132653061224"/>
    <x v="1"/>
    <n v="244"/>
    <n v="55.08"/>
    <s v="US"/>
    <x v="1"/>
    <n v="1292997600"/>
    <n v="1293343200"/>
    <x v="163"/>
    <d v="2010-12-26T06:00:00"/>
    <b v="0"/>
    <x v="0"/>
    <s v="photography/photography books"/>
    <x v="7"/>
    <s v="photography books"/>
  </r>
  <r>
    <n v="167"/>
    <s v="Cruz-Ward"/>
    <s v="Robust content-based emulation"/>
    <n v="2600"/>
    <n v="10804"/>
    <n v="4.1553846153846203"/>
    <x v="1"/>
    <n v="146"/>
    <n v="74"/>
    <s v="AU"/>
    <x v="2"/>
    <n v="1370840400"/>
    <n v="1371704400"/>
    <x v="164"/>
    <d v="2013-06-20T05:00:00"/>
    <b v="0"/>
    <x v="0"/>
    <s v="theater/plays"/>
    <x v="3"/>
    <s v="plays"/>
  </r>
  <r>
    <n v="168"/>
    <s v="Hernandez Group"/>
    <s v="Ergonomic uniform open system"/>
    <n v="128100"/>
    <n v="40107"/>
    <n v="0.31309133489461399"/>
    <x v="0"/>
    <n v="955"/>
    <n v="42"/>
    <s v="DK"/>
    <x v="3"/>
    <n v="1550815200"/>
    <n v="1552798800"/>
    <x v="165"/>
    <d v="2019-03-17T05:00:00"/>
    <b v="0"/>
    <x v="1"/>
    <s v="music/indie rock"/>
    <x v="1"/>
    <s v="indie rock"/>
  </r>
  <r>
    <n v="169"/>
    <s v="Tran, Steele and Wilson"/>
    <s v="Profit-focused modular product"/>
    <n v="23300"/>
    <n v="98811"/>
    <n v="4.2408154506437796"/>
    <x v="1"/>
    <n v="1267"/>
    <n v="77.989999999999995"/>
    <s v="US"/>
    <x v="1"/>
    <n v="1339909200"/>
    <n v="1342328400"/>
    <x v="166"/>
    <d v="2012-07-15T05:00:00"/>
    <b v="0"/>
    <x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1"/>
    <s v="US"/>
    <x v="1"/>
    <n v="1501736400"/>
    <n v="1502341200"/>
    <x v="167"/>
    <d v="2017-08-10T05:00:00"/>
    <b v="0"/>
    <x v="0"/>
    <s v="music/indie rock"/>
    <x v="1"/>
    <s v="indie rock"/>
  </r>
  <r>
    <n v="171"/>
    <s v="Blair Group"/>
    <s v="Public-key 3rdgeneration budgetary management"/>
    <n v="4900"/>
    <n v="521"/>
    <n v="0.10632653061224499"/>
    <x v="0"/>
    <n v="5"/>
    <n v="104.2"/>
    <s v="US"/>
    <x v="1"/>
    <n v="1395291600"/>
    <n v="1397192400"/>
    <x v="168"/>
    <d v="2014-04-11T05:00:00"/>
    <b v="0"/>
    <x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x v="1"/>
    <n v="1405746000"/>
    <n v="1407042000"/>
    <x v="169"/>
    <d v="2014-08-03T05:00:00"/>
    <b v="0"/>
    <x v="1"/>
    <s v="film &amp; video/documentary"/>
    <x v="4"/>
    <s v="documentary"/>
  </r>
  <r>
    <n v="173"/>
    <s v="White LLC"/>
    <s v="Cross-group 4thgeneration middleware"/>
    <n v="96700"/>
    <n v="157635"/>
    <n v="1.6301447776628699"/>
    <x v="1"/>
    <n v="1561"/>
    <n v="100.98"/>
    <s v="US"/>
    <x v="1"/>
    <n v="1368853200"/>
    <n v="1369371600"/>
    <x v="170"/>
    <d v="2013-05-24T05:00:00"/>
    <b v="0"/>
    <x v="0"/>
    <s v="theater/plays"/>
    <x v="3"/>
    <s v="plays"/>
  </r>
  <r>
    <n v="174"/>
    <s v="Santos, Black and Donovan"/>
    <s v="Pre-emptive scalable access"/>
    <n v="600"/>
    <n v="5368"/>
    <n v="8.9466666666666708"/>
    <x v="1"/>
    <n v="48"/>
    <n v="111.83"/>
    <s v="US"/>
    <x v="1"/>
    <n v="1444021200"/>
    <n v="1444107600"/>
    <x v="171"/>
    <d v="2015-10-06T05:00:00"/>
    <b v="0"/>
    <x v="1"/>
    <s v="technology/wearables"/>
    <x v="2"/>
    <s v="wearables"/>
  </r>
  <r>
    <n v="175"/>
    <s v="Jones, Contreras and Burnett"/>
    <s v="Sharable intangible migration"/>
    <n v="181200"/>
    <n v="47459"/>
    <n v="0.26191501103752801"/>
    <x v="0"/>
    <n v="1130"/>
    <n v="42"/>
    <s v="US"/>
    <x v="1"/>
    <n v="1472619600"/>
    <n v="1474261200"/>
    <x v="172"/>
    <d v="2016-09-19T05:00:00"/>
    <b v="0"/>
    <x v="0"/>
    <s v="theater/plays"/>
    <x v="3"/>
    <s v="plays"/>
  </r>
  <r>
    <n v="176"/>
    <s v="Stone-Orozco"/>
    <s v="Proactive scalable Graphical User Interface"/>
    <n v="115000"/>
    <n v="86060"/>
    <n v="0.74834782608695605"/>
    <x v="0"/>
    <n v="782"/>
    <n v="110.05"/>
    <s v="US"/>
    <x v="1"/>
    <n v="1472878800"/>
    <n v="1473656400"/>
    <x v="173"/>
    <d v="2016-09-12T05:00:00"/>
    <b v="0"/>
    <x v="0"/>
    <s v="theater/plays"/>
    <x v="3"/>
    <s v="plays"/>
  </r>
  <r>
    <n v="177"/>
    <s v="Lee, Gibson and Morgan"/>
    <s v="Digitized solution-oriented product"/>
    <n v="38800"/>
    <n v="161593"/>
    <n v="4.1647680412371102"/>
    <x v="1"/>
    <n v="2739"/>
    <n v="59"/>
    <s v="US"/>
    <x v="1"/>
    <n v="1289800800"/>
    <n v="1291960800"/>
    <x v="174"/>
    <d v="2010-12-10T06:00:00"/>
    <b v="0"/>
    <x v="0"/>
    <s v="theater/plays"/>
    <x v="3"/>
    <s v="plays"/>
  </r>
  <r>
    <n v="178"/>
    <s v="Alexander-Williams"/>
    <s v="Triple-buffered cohesive structure"/>
    <n v="7200"/>
    <n v="6927"/>
    <n v="0.96208333333333296"/>
    <x v="0"/>
    <n v="210"/>
    <n v="32.99"/>
    <s v="US"/>
    <x v="1"/>
    <n v="1505970000"/>
    <n v="1506747600"/>
    <x v="175"/>
    <d v="2017-09-30T05:00:00"/>
    <b v="0"/>
    <x v="0"/>
    <s v="food/food trucks"/>
    <x v="0"/>
    <s v="food trucks"/>
  </r>
  <r>
    <n v="179"/>
    <s v="Marks Ltd"/>
    <s v="Realigned human-resource orchestration"/>
    <n v="44500"/>
    <n v="159185"/>
    <n v="3.57719101123595"/>
    <x v="1"/>
    <n v="3537"/>
    <n v="45.01"/>
    <s v="CA"/>
    <x v="0"/>
    <n v="1363496400"/>
    <n v="1363582800"/>
    <x v="176"/>
    <d v="2013-03-18T05:00:00"/>
    <b v="0"/>
    <x v="1"/>
    <s v="theater/plays"/>
    <x v="3"/>
    <s v="plays"/>
  </r>
  <r>
    <n v="180"/>
    <s v="Olsen, Edwards and Reid"/>
    <s v="Optional clear-thinking software"/>
    <n v="56000"/>
    <n v="172736"/>
    <n v="3.0845714285714299"/>
    <x v="1"/>
    <n v="2107"/>
    <n v="81.98"/>
    <s v="AU"/>
    <x v="2"/>
    <n v="1269234000"/>
    <n v="1269666000"/>
    <x v="177"/>
    <d v="2010-03-27T05:00:00"/>
    <b v="0"/>
    <x v="0"/>
    <s v="technology/wearables"/>
    <x v="2"/>
    <s v="wearables"/>
  </r>
  <r>
    <n v="181"/>
    <s v="Daniels, Rose and Tyler"/>
    <s v="Centralized global approach"/>
    <n v="8600"/>
    <n v="5315"/>
    <n v="0.61802325581395301"/>
    <x v="0"/>
    <n v="136"/>
    <n v="39.08"/>
    <s v="US"/>
    <x v="1"/>
    <n v="1507093200"/>
    <n v="1508648400"/>
    <x v="178"/>
    <d v="2017-10-22T05:00:00"/>
    <b v="0"/>
    <x v="0"/>
    <s v="technology/web"/>
    <x v="2"/>
    <s v="web"/>
  </r>
  <r>
    <n v="182"/>
    <s v="Adams Group"/>
    <s v="Reverse-engineered bandwidth-monitored contingency"/>
    <n v="27100"/>
    <n v="195750"/>
    <n v="7.2232472324723203"/>
    <x v="1"/>
    <n v="3318"/>
    <n v="59"/>
    <s v="DK"/>
    <x v="3"/>
    <n v="1560574800"/>
    <n v="1561957200"/>
    <x v="179"/>
    <d v="2019-07-01T05:00:00"/>
    <b v="0"/>
    <x v="0"/>
    <s v="theater/plays"/>
    <x v="3"/>
    <s v="plays"/>
  </r>
  <r>
    <n v="183"/>
    <s v="Rogers, Huerta and Medina"/>
    <s v="Pre-emptive bandwidth-monitored instruction set"/>
    <n v="5100"/>
    <n v="3525"/>
    <n v="0.69117647058823495"/>
    <x v="0"/>
    <n v="86"/>
    <n v="40.99"/>
    <s v="CA"/>
    <x v="0"/>
    <n v="1284008400"/>
    <n v="1285131600"/>
    <x v="180"/>
    <d v="2010-09-22T05:00:00"/>
    <b v="0"/>
    <x v="0"/>
    <s v="music/rock"/>
    <x v="1"/>
    <s v="rock"/>
  </r>
  <r>
    <n v="184"/>
    <s v="Howard, Carter and Griffith"/>
    <s v="Adaptive asynchronous emulation"/>
    <n v="3600"/>
    <n v="10550"/>
    <n v="2.9305555555555598"/>
    <x v="1"/>
    <n v="340"/>
    <n v="31.03"/>
    <s v="US"/>
    <x v="1"/>
    <n v="1556859600"/>
    <n v="1556946000"/>
    <x v="181"/>
    <d v="2019-05-04T05:00:00"/>
    <b v="0"/>
    <x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9"/>
    <s v="US"/>
    <x v="1"/>
    <n v="1526187600"/>
    <n v="1527138000"/>
    <x v="182"/>
    <d v="2018-05-24T05:00:00"/>
    <b v="0"/>
    <x v="0"/>
    <s v="film &amp; video/television"/>
    <x v="4"/>
    <s v="television"/>
  </r>
  <r>
    <n v="186"/>
    <s v="Parker Group"/>
    <s v="Grass-roots foreground policy"/>
    <n v="88800"/>
    <n v="28358"/>
    <n v="0.319346846846847"/>
    <x v="0"/>
    <n v="886"/>
    <n v="32.01"/>
    <s v="US"/>
    <x v="1"/>
    <n v="1400821200"/>
    <n v="1402117200"/>
    <x v="183"/>
    <d v="2014-06-07T05:00:00"/>
    <b v="0"/>
    <x v="0"/>
    <s v="theater/plays"/>
    <x v="3"/>
    <s v="plays"/>
  </r>
  <r>
    <n v="187"/>
    <s v="Fox Group"/>
    <s v="Horizontal transitional paradigm"/>
    <n v="60200"/>
    <n v="138384"/>
    <n v="2.2987375415282401"/>
    <x v="1"/>
    <n v="1442"/>
    <n v="95.97"/>
    <s v="CA"/>
    <x v="0"/>
    <n v="1361599200"/>
    <n v="1364014800"/>
    <x v="184"/>
    <d v="2013-03-23T05:00:00"/>
    <b v="0"/>
    <x v="1"/>
    <s v="film &amp; video/shorts"/>
    <x v="4"/>
    <s v="shorts"/>
  </r>
  <r>
    <n v="188"/>
    <s v="Walker, Jones and Rodriguez"/>
    <s v="Networked didactic info-mediaries"/>
    <n v="8200"/>
    <n v="2625"/>
    <n v="0.32012195121951198"/>
    <x v="0"/>
    <n v="35"/>
    <n v="75"/>
    <s v="IT"/>
    <x v="6"/>
    <n v="1417500000"/>
    <n v="1417586400"/>
    <x v="185"/>
    <d v="2014-12-03T06:00:00"/>
    <b v="0"/>
    <x v="0"/>
    <s v="theater/plays"/>
    <x v="3"/>
    <s v="plays"/>
  </r>
  <r>
    <n v="189"/>
    <s v="Anthony-Shaw"/>
    <s v="Switchable contextually-based access"/>
    <n v="191300"/>
    <n v="45004"/>
    <n v="0.23525352848928399"/>
    <x v="3"/>
    <n v="441"/>
    <n v="102.05"/>
    <s v="US"/>
    <x v="1"/>
    <n v="1457071200"/>
    <n v="1457071200"/>
    <x v="186"/>
    <d v="2016-03-04T06:00:00"/>
    <b v="0"/>
    <x v="0"/>
    <s v="theater/plays"/>
    <x v="3"/>
    <s v="plays"/>
  </r>
  <r>
    <n v="190"/>
    <s v="Cook LLC"/>
    <s v="Up-sized dynamic throughput"/>
    <n v="3700"/>
    <n v="2538"/>
    <n v="0.68594594594594605"/>
    <x v="0"/>
    <n v="24"/>
    <n v="105.75"/>
    <s v="US"/>
    <x v="1"/>
    <n v="1370322000"/>
    <n v="1370408400"/>
    <x v="187"/>
    <d v="2013-06-05T05:00:00"/>
    <b v="0"/>
    <x v="1"/>
    <s v="theater/plays"/>
    <x v="3"/>
    <s v="plays"/>
  </r>
  <r>
    <n v="191"/>
    <s v="Sutton PLC"/>
    <s v="Mandatory reciprocal superstructure"/>
    <n v="8400"/>
    <n v="3188"/>
    <n v="0.37952380952380999"/>
    <x v="0"/>
    <n v="86"/>
    <n v="37.07"/>
    <s v="IT"/>
    <x v="6"/>
    <n v="1552366800"/>
    <n v="1552626000"/>
    <x v="188"/>
    <d v="2019-03-15T05:00:00"/>
    <b v="0"/>
    <x v="0"/>
    <s v="theater/plays"/>
    <x v="3"/>
    <s v="plays"/>
  </r>
  <r>
    <n v="192"/>
    <s v="Long, Morgan and Mitchell"/>
    <s v="Upgradable 4thgeneration productivity"/>
    <n v="42600"/>
    <n v="8517"/>
    <n v="0.19992957746478901"/>
    <x v="0"/>
    <n v="243"/>
    <n v="35.049999999999997"/>
    <s v="US"/>
    <x v="1"/>
    <n v="1403845200"/>
    <n v="1404190800"/>
    <x v="189"/>
    <d v="2014-07-01T05:00:00"/>
    <b v="0"/>
    <x v="0"/>
    <s v="music/rock"/>
    <x v="1"/>
    <s v="rock"/>
  </r>
  <r>
    <n v="193"/>
    <s v="Calhoun, Rogers and Long"/>
    <s v="Progressive discrete hub"/>
    <n v="6600"/>
    <n v="3012"/>
    <n v="0.45636363636363603"/>
    <x v="0"/>
    <n v="65"/>
    <n v="46.34"/>
    <s v="US"/>
    <x v="1"/>
    <n v="1523163600"/>
    <n v="1523509200"/>
    <x v="190"/>
    <d v="2018-04-12T05:00:00"/>
    <b v="1"/>
    <x v="0"/>
    <s v="music/indie rock"/>
    <x v="1"/>
    <s v="indie rock"/>
  </r>
  <r>
    <n v="194"/>
    <s v="Sandoval Group"/>
    <s v="Assimilated multi-tasking archive"/>
    <n v="7100"/>
    <n v="8716"/>
    <n v="1.2276056338028201"/>
    <x v="1"/>
    <n v="126"/>
    <n v="69.17"/>
    <s v="US"/>
    <x v="1"/>
    <n v="1442206800"/>
    <n v="1443589200"/>
    <x v="191"/>
    <d v="2015-09-30T05:00:00"/>
    <b v="0"/>
    <x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8"/>
    <s v="US"/>
    <x v="1"/>
    <n v="1532840400"/>
    <n v="1533445200"/>
    <x v="192"/>
    <d v="2018-08-05T05:00:00"/>
    <b v="0"/>
    <x v="0"/>
    <s v="music/electric music"/>
    <x v="1"/>
    <s v="electric music"/>
  </r>
  <r>
    <n v="196"/>
    <s v="King Inc"/>
    <s v="Organic bandwidth-monitored frame"/>
    <n v="8200"/>
    <n v="5178"/>
    <n v="0.63146341463414601"/>
    <x v="0"/>
    <n v="100"/>
    <n v="51.78"/>
    <s v="DK"/>
    <x v="3"/>
    <n v="1472878800"/>
    <n v="1474520400"/>
    <x v="173"/>
    <d v="2016-09-22T05:00:00"/>
    <b v="0"/>
    <x v="0"/>
    <s v="technology/wearables"/>
    <x v="2"/>
    <s v="wearables"/>
  </r>
  <r>
    <n v="197"/>
    <s v="Perry and Sons"/>
    <s v="Business-focused logistical framework"/>
    <n v="54700"/>
    <n v="163118"/>
    <n v="2.98204753199269"/>
    <x v="1"/>
    <n v="1989"/>
    <n v="82.01"/>
    <s v="US"/>
    <x v="1"/>
    <n v="1498194000"/>
    <n v="1499403600"/>
    <x v="193"/>
    <d v="2017-07-07T05:00:00"/>
    <b v="0"/>
    <x v="0"/>
    <s v="film &amp; video/drama"/>
    <x v="4"/>
    <s v="drama"/>
  </r>
  <r>
    <n v="198"/>
    <s v="Palmer Inc"/>
    <s v="Universal multi-state capability"/>
    <n v="63200"/>
    <n v="6041"/>
    <n v="9.5585443037974699E-2"/>
    <x v="0"/>
    <n v="168"/>
    <n v="35.96"/>
    <s v="US"/>
    <x v="1"/>
    <n v="1281070800"/>
    <n v="1283576400"/>
    <x v="194"/>
    <d v="2010-09-04T05:00:00"/>
    <b v="0"/>
    <x v="0"/>
    <s v="music/electric music"/>
    <x v="1"/>
    <s v="electric music"/>
  </r>
  <r>
    <n v="199"/>
    <s v="Hull, Baker and Martinez"/>
    <s v="Digitized reciprocal infrastructure"/>
    <n v="1800"/>
    <n v="968"/>
    <n v="0.53777777777777802"/>
    <x v="0"/>
    <n v="13"/>
    <n v="74.459999999999994"/>
    <s v="US"/>
    <x v="1"/>
    <n v="1436245200"/>
    <n v="1436590800"/>
    <x v="195"/>
    <d v="2015-07-11T05:00:00"/>
    <b v="0"/>
    <x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x v="0"/>
    <n v="1269493200"/>
    <n v="1270443600"/>
    <x v="152"/>
    <d v="2010-04-05T05:00:00"/>
    <b v="0"/>
    <x v="0"/>
    <s v="theater/plays"/>
    <x v="3"/>
    <s v="plays"/>
  </r>
  <r>
    <n v="201"/>
    <s v="Osborne, Perkins and Knox"/>
    <s v="Cross-platform bi-directional workforce"/>
    <n v="2100"/>
    <n v="14305"/>
    <n v="6.8119047619047599"/>
    <x v="1"/>
    <n v="157"/>
    <n v="91.11"/>
    <s v="US"/>
    <x v="1"/>
    <n v="1406264400"/>
    <n v="1407819600"/>
    <x v="196"/>
    <d v="2014-08-12T05:00:00"/>
    <b v="0"/>
    <x v="0"/>
    <s v="technology/web"/>
    <x v="2"/>
    <s v="web"/>
  </r>
  <r>
    <n v="202"/>
    <s v="Mcknight-Freeman"/>
    <s v="Upgradable scalable methodology"/>
    <n v="8300"/>
    <n v="6543"/>
    <n v="0.78831325301204802"/>
    <x v="3"/>
    <n v="82"/>
    <n v="79.790000000000006"/>
    <s v="US"/>
    <x v="1"/>
    <n v="1317531600"/>
    <n v="1317877200"/>
    <x v="197"/>
    <d v="2011-10-06T05:00:00"/>
    <b v="0"/>
    <x v="0"/>
    <s v="food/food trucks"/>
    <x v="0"/>
    <s v="food trucks"/>
  </r>
  <r>
    <n v="203"/>
    <s v="Hayden, Shannon and Stein"/>
    <s v="Customer-focused client-server service-desk"/>
    <n v="143900"/>
    <n v="193413"/>
    <n v="1.3440792216817199"/>
    <x v="1"/>
    <n v="4498"/>
    <n v="43"/>
    <s v="AU"/>
    <x v="2"/>
    <n v="1484632800"/>
    <n v="1484805600"/>
    <x v="198"/>
    <d v="2017-01-19T06:00:00"/>
    <b v="0"/>
    <x v="0"/>
    <s v="theater/plays"/>
    <x v="3"/>
    <s v="plays"/>
  </r>
  <r>
    <n v="204"/>
    <s v="Daniel-Luna"/>
    <s v="Mandatory multimedia leverage"/>
    <n v="75000"/>
    <n v="2529"/>
    <n v="3.372E-2"/>
    <x v="0"/>
    <n v="40"/>
    <n v="63.23"/>
    <s v="US"/>
    <x v="1"/>
    <n v="1301806800"/>
    <n v="1302670800"/>
    <x v="199"/>
    <d v="2011-04-13T05:00:00"/>
    <b v="0"/>
    <x v="0"/>
    <s v="music/jazz"/>
    <x v="1"/>
    <s v="jazz"/>
  </r>
  <r>
    <n v="205"/>
    <s v="Weaver-Marquez"/>
    <s v="Focused analyzing circuit"/>
    <n v="1300"/>
    <n v="5614"/>
    <n v="4.3184615384615403"/>
    <x v="1"/>
    <n v="80"/>
    <n v="70.180000000000007"/>
    <s v="US"/>
    <x v="1"/>
    <n v="1539752400"/>
    <n v="1540789200"/>
    <x v="200"/>
    <d v="2018-10-29T05:00:00"/>
    <b v="1"/>
    <x v="0"/>
    <s v="theater/plays"/>
    <x v="3"/>
    <s v="plays"/>
  </r>
  <r>
    <n v="206"/>
    <s v="Austin, Baker and Kelley"/>
    <s v="Fundamental grid-enabled strategy"/>
    <n v="9000"/>
    <n v="3496"/>
    <n v="0.38844444444444398"/>
    <x v="3"/>
    <n v="57"/>
    <n v="61.33"/>
    <s v="US"/>
    <x v="1"/>
    <n v="1267250400"/>
    <n v="1268028000"/>
    <x v="201"/>
    <d v="2010-03-08T06:00:00"/>
    <b v="0"/>
    <x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x v="1"/>
    <n v="1535432400"/>
    <n v="1537160400"/>
    <x v="202"/>
    <d v="2018-09-17T05:00:00"/>
    <b v="0"/>
    <x v="1"/>
    <s v="music/rock"/>
    <x v="1"/>
    <s v="rock"/>
  </r>
  <r>
    <n v="208"/>
    <s v="Jackson Inc"/>
    <s v="Mandatory multi-tasking encryption"/>
    <n v="196900"/>
    <n v="199110"/>
    <n v="1.01122397155917"/>
    <x v="1"/>
    <n v="2053"/>
    <n v="96.98"/>
    <s v="US"/>
    <x v="1"/>
    <n v="1510207200"/>
    <n v="1512280800"/>
    <x v="203"/>
    <d v="2017-12-03T06:00:00"/>
    <b v="0"/>
    <x v="0"/>
    <s v="film &amp; video/documentary"/>
    <x v="4"/>
    <s v="documentary"/>
  </r>
  <r>
    <n v="209"/>
    <s v="Warren Ltd"/>
    <s v="Distributed system-worthy application"/>
    <n v="194500"/>
    <n v="41212"/>
    <n v="0.21188688946015399"/>
    <x v="2"/>
    <n v="808"/>
    <n v="51"/>
    <s v="AU"/>
    <x v="2"/>
    <n v="1462510800"/>
    <n v="1463115600"/>
    <x v="204"/>
    <d v="2016-05-13T05:00:00"/>
    <b v="0"/>
    <x v="0"/>
    <s v="film &amp; video/documentary"/>
    <x v="4"/>
    <s v="documentary"/>
  </r>
  <r>
    <n v="210"/>
    <s v="Schultz Inc"/>
    <s v="Synergistic tertiary time-frame"/>
    <n v="9400"/>
    <n v="6338"/>
    <n v="0.67425531914893599"/>
    <x v="0"/>
    <n v="226"/>
    <n v="28.04"/>
    <s v="DK"/>
    <x v="3"/>
    <n v="1488520800"/>
    <n v="1490850000"/>
    <x v="205"/>
    <d v="2017-03-30T05:00:00"/>
    <b v="0"/>
    <x v="0"/>
    <s v="film &amp; video/science fiction"/>
    <x v="4"/>
    <s v="science fiction"/>
  </r>
  <r>
    <n v="211"/>
    <s v="Thompson LLC"/>
    <s v="Customer-focused impactful benchmark"/>
    <n v="104400"/>
    <n v="99100"/>
    <n v="0.94923371647509602"/>
    <x v="0"/>
    <n v="1625"/>
    <n v="60.98"/>
    <s v="US"/>
    <x v="1"/>
    <n v="1377579600"/>
    <n v="1379653200"/>
    <x v="206"/>
    <d v="2013-09-20T05:00:00"/>
    <b v="0"/>
    <x v="0"/>
    <s v="theater/plays"/>
    <x v="3"/>
    <s v="plays"/>
  </r>
  <r>
    <n v="212"/>
    <s v="Johnson Inc"/>
    <s v="Profound next generation infrastructure"/>
    <n v="8100"/>
    <n v="12300"/>
    <n v="1.5185185185185199"/>
    <x v="1"/>
    <n v="168"/>
    <n v="73.209999999999994"/>
    <s v="US"/>
    <x v="1"/>
    <n v="1576389600"/>
    <n v="1580364000"/>
    <x v="207"/>
    <d v="2020-01-30T06:00:00"/>
    <b v="0"/>
    <x v="0"/>
    <s v="theater/plays"/>
    <x v="3"/>
    <s v="plays"/>
  </r>
  <r>
    <n v="213"/>
    <s v="Morgan-Warren"/>
    <s v="Face-to-face encompassing info-mediaries"/>
    <n v="87900"/>
    <n v="171549"/>
    <n v="1.9516382252559701"/>
    <x v="1"/>
    <n v="4289"/>
    <n v="40"/>
    <s v="US"/>
    <x v="1"/>
    <n v="1289019600"/>
    <n v="1289714400"/>
    <x v="208"/>
    <d v="2010-11-14T06:00:00"/>
    <b v="0"/>
    <x v="1"/>
    <s v="music/indie rock"/>
    <x v="1"/>
    <s v="indie rock"/>
  </r>
  <r>
    <n v="214"/>
    <s v="Sullivan Group"/>
    <s v="Open-source fresh-thinking policy"/>
    <n v="1400"/>
    <n v="14324"/>
    <n v="10.2314285714286"/>
    <x v="1"/>
    <n v="165"/>
    <n v="86.81"/>
    <s v="US"/>
    <x v="1"/>
    <n v="1282194000"/>
    <n v="1282712400"/>
    <x v="209"/>
    <d v="2010-08-25T05:00:00"/>
    <b v="0"/>
    <x v="0"/>
    <s v="music/rock"/>
    <x v="1"/>
    <s v="rock"/>
  </r>
  <r>
    <n v="215"/>
    <s v="Vargas, Banks and Palmer"/>
    <s v="Extended 24/7 implementation"/>
    <n v="156800"/>
    <n v="6024"/>
    <n v="3.8418367346938799E-2"/>
    <x v="0"/>
    <n v="143"/>
    <n v="42.13"/>
    <s v="US"/>
    <x v="1"/>
    <n v="1550037600"/>
    <n v="1550210400"/>
    <x v="210"/>
    <d v="2019-02-15T06:00:00"/>
    <b v="0"/>
    <x v="0"/>
    <s v="theater/plays"/>
    <x v="3"/>
    <s v="plays"/>
  </r>
  <r>
    <n v="216"/>
    <s v="Johnson, Dixon and Zimmerman"/>
    <s v="Organic dynamic algorithm"/>
    <n v="121700"/>
    <n v="188721"/>
    <n v="1.5507066557107601"/>
    <x v="1"/>
    <n v="1815"/>
    <n v="103.98"/>
    <s v="US"/>
    <x v="1"/>
    <n v="1321941600"/>
    <n v="1322114400"/>
    <x v="211"/>
    <d v="2011-11-24T06:00:00"/>
    <b v="0"/>
    <x v="0"/>
    <s v="theater/plays"/>
    <x v="3"/>
    <s v="plays"/>
  </r>
  <r>
    <n v="217"/>
    <s v="Moore, Dudley and Navarro"/>
    <s v="Organic multi-tasking focus group"/>
    <n v="129400"/>
    <n v="57911"/>
    <n v="0.44753477588871698"/>
    <x v="0"/>
    <n v="934"/>
    <n v="62"/>
    <s v="US"/>
    <x v="1"/>
    <n v="1556427600"/>
    <n v="1557205200"/>
    <x v="212"/>
    <d v="2019-05-07T05:00:00"/>
    <b v="0"/>
    <x v="0"/>
    <s v="film &amp; video/science fiction"/>
    <x v="4"/>
    <s v="science fiction"/>
  </r>
  <r>
    <n v="218"/>
    <s v="Price-Rodriguez"/>
    <s v="Adaptive logistical initiative"/>
    <n v="5700"/>
    <n v="12309"/>
    <n v="2.1594736842105302"/>
    <x v="1"/>
    <n v="397"/>
    <n v="31.01"/>
    <s v="GB"/>
    <x v="4"/>
    <n v="1320991200"/>
    <n v="1323928800"/>
    <x v="213"/>
    <d v="2011-12-15T06:00:00"/>
    <b v="0"/>
    <x v="1"/>
    <s v="film &amp; video/shorts"/>
    <x v="4"/>
    <s v="shorts"/>
  </r>
  <r>
    <n v="219"/>
    <s v="Huang-Henderson"/>
    <s v="Stand-alone mobile customer loyalty"/>
    <n v="41700"/>
    <n v="138497"/>
    <n v="3.32127098321343"/>
    <x v="1"/>
    <n v="1539"/>
    <n v="89.99"/>
    <s v="US"/>
    <x v="1"/>
    <n v="1345093200"/>
    <n v="1346130000"/>
    <x v="214"/>
    <d v="2012-08-28T05:00:00"/>
    <b v="0"/>
    <x v="0"/>
    <s v="film &amp; video/animation"/>
    <x v="4"/>
    <s v="animation"/>
  </r>
  <r>
    <n v="220"/>
    <s v="Owens-Le"/>
    <s v="Focused composite approach"/>
    <n v="7900"/>
    <n v="667"/>
    <n v="8.4430379746835399E-2"/>
    <x v="0"/>
    <n v="17"/>
    <n v="39.24"/>
    <s v="US"/>
    <x v="1"/>
    <n v="1309496400"/>
    <n v="1311051600"/>
    <x v="215"/>
    <d v="2011-07-19T05:00:00"/>
    <b v="1"/>
    <x v="0"/>
    <s v="theater/plays"/>
    <x v="3"/>
    <s v="plays"/>
  </r>
  <r>
    <n v="221"/>
    <s v="Huff LLC"/>
    <s v="Face-to-face clear-thinking Local Area Network"/>
    <n v="121500"/>
    <n v="119830"/>
    <n v="0.98625514403292203"/>
    <x v="0"/>
    <n v="2179"/>
    <n v="54.99"/>
    <s v="US"/>
    <x v="1"/>
    <n v="1340254800"/>
    <n v="1340427600"/>
    <x v="216"/>
    <d v="2012-06-23T05:00:00"/>
    <b v="1"/>
    <x v="0"/>
    <s v="food/food trucks"/>
    <x v="0"/>
    <s v="food trucks"/>
  </r>
  <r>
    <n v="222"/>
    <s v="Johnson LLC"/>
    <s v="Cross-group cohesive circuit"/>
    <n v="4800"/>
    <n v="6623"/>
    <n v="1.3797916666666701"/>
    <x v="1"/>
    <n v="138"/>
    <n v="47.99"/>
    <s v="US"/>
    <x v="1"/>
    <n v="1412226000"/>
    <n v="1412312400"/>
    <x v="217"/>
    <d v="2014-10-03T05:00:00"/>
    <b v="0"/>
    <x v="0"/>
    <s v="photography/photography books"/>
    <x v="7"/>
    <s v="photography books"/>
  </r>
  <r>
    <n v="223"/>
    <s v="Chavez, Garcia and Cantu"/>
    <s v="Synergistic explicit capability"/>
    <n v="87300"/>
    <n v="81897"/>
    <n v="0.93810996563573901"/>
    <x v="0"/>
    <n v="931"/>
    <n v="87.97"/>
    <s v="US"/>
    <x v="1"/>
    <n v="1458104400"/>
    <n v="1459314000"/>
    <x v="218"/>
    <d v="2016-03-30T05:00:00"/>
    <b v="0"/>
    <x v="0"/>
    <s v="theater/plays"/>
    <x v="3"/>
    <s v="plays"/>
  </r>
  <r>
    <n v="224"/>
    <s v="Lester-Moore"/>
    <s v="Diverse analyzing definition"/>
    <n v="46300"/>
    <n v="186885"/>
    <n v="4.03639308855292"/>
    <x v="1"/>
    <n v="3594"/>
    <n v="52"/>
    <s v="US"/>
    <x v="1"/>
    <n v="1411534800"/>
    <n v="1415426400"/>
    <x v="219"/>
    <d v="2014-11-08T06:00:00"/>
    <b v="0"/>
    <x v="0"/>
    <s v="film &amp; video/science fiction"/>
    <x v="4"/>
    <s v="science fiction"/>
  </r>
  <r>
    <n v="225"/>
    <s v="Fox-Quinn"/>
    <s v="Enterprise-wide reciprocal success"/>
    <n v="67800"/>
    <n v="176398"/>
    <n v="2.6017404129793502"/>
    <x v="1"/>
    <n v="5880"/>
    <n v="30"/>
    <s v="US"/>
    <x v="1"/>
    <n v="1399093200"/>
    <n v="1399093200"/>
    <x v="220"/>
    <d v="2014-05-03T05:00:00"/>
    <b v="1"/>
    <x v="0"/>
    <s v="music/rock"/>
    <x v="1"/>
    <s v="rock"/>
  </r>
  <r>
    <n v="226"/>
    <s v="Garcia Inc"/>
    <s v="Progressive neutral middleware"/>
    <n v="3000"/>
    <n v="10999"/>
    <n v="3.6663333333333301"/>
    <x v="1"/>
    <n v="112"/>
    <n v="98.21"/>
    <s v="US"/>
    <x v="1"/>
    <n v="1270702800"/>
    <n v="1273899600"/>
    <x v="221"/>
    <d v="2010-05-15T05:00:00"/>
    <b v="0"/>
    <x v="0"/>
    <s v="photography/photography books"/>
    <x v="7"/>
    <s v="photography books"/>
  </r>
  <r>
    <n v="227"/>
    <s v="Johnson-Lee"/>
    <s v="Intuitive exuding process improvement"/>
    <n v="60900"/>
    <n v="102751"/>
    <n v="1.6872085385878499"/>
    <x v="1"/>
    <n v="943"/>
    <n v="108.96"/>
    <s v="US"/>
    <x v="1"/>
    <n v="1431666000"/>
    <n v="1432184400"/>
    <x v="222"/>
    <d v="2015-05-21T05:00:00"/>
    <b v="0"/>
    <x v="0"/>
    <s v="games/mobile games"/>
    <x v="6"/>
    <s v="mobile games"/>
  </r>
  <r>
    <n v="228"/>
    <s v="Pineda Group"/>
    <s v="Exclusive real-time protocol"/>
    <n v="137900"/>
    <n v="165352"/>
    <n v="1.19907179115301"/>
    <x v="1"/>
    <n v="2468"/>
    <n v="67"/>
    <s v="US"/>
    <x v="1"/>
    <n v="1472619600"/>
    <n v="1474779600"/>
    <x v="172"/>
    <d v="2016-09-25T05:00:00"/>
    <b v="0"/>
    <x v="0"/>
    <s v="film &amp; video/animation"/>
    <x v="4"/>
    <s v="animation"/>
  </r>
  <r>
    <n v="229"/>
    <s v="Hoffman-Howard"/>
    <s v="Extended encompassing application"/>
    <n v="85600"/>
    <n v="165798"/>
    <n v="1.93689252336449"/>
    <x v="1"/>
    <n v="2551"/>
    <n v="64.989999999999995"/>
    <s v="US"/>
    <x v="1"/>
    <n v="1496293200"/>
    <n v="1500440400"/>
    <x v="223"/>
    <d v="2017-07-19T05:00:00"/>
    <b v="0"/>
    <x v="1"/>
    <s v="games/mobile games"/>
    <x v="6"/>
    <s v="mobile games"/>
  </r>
  <r>
    <n v="230"/>
    <s v="Miranda, Hall and Mcgrath"/>
    <s v="Progressive value-added ability"/>
    <n v="2400"/>
    <n v="10084"/>
    <n v="4.2016666666666698"/>
    <x v="1"/>
    <n v="101"/>
    <n v="99.84"/>
    <s v="US"/>
    <x v="1"/>
    <n v="1575612000"/>
    <n v="1575612000"/>
    <x v="224"/>
    <d v="2019-12-06T06:00:00"/>
    <b v="0"/>
    <x v="0"/>
    <s v="games/video games"/>
    <x v="6"/>
    <s v="video games"/>
  </r>
  <r>
    <n v="231"/>
    <s v="Williams, Carter and Gonzalez"/>
    <s v="Cross-platform uniform hardware"/>
    <n v="7200"/>
    <n v="5523"/>
    <n v="0.76708333333333301"/>
    <x v="3"/>
    <n v="67"/>
    <n v="82.43"/>
    <s v="US"/>
    <x v="1"/>
    <n v="1369112400"/>
    <n v="1374123600"/>
    <x v="225"/>
    <d v="2013-07-18T05:00:00"/>
    <b v="0"/>
    <x v="0"/>
    <s v="theater/plays"/>
    <x v="3"/>
    <s v="plays"/>
  </r>
  <r>
    <n v="232"/>
    <s v="Davis-Rodriguez"/>
    <s v="Progressive secondary portal"/>
    <n v="3400"/>
    <n v="5823"/>
    <n v="1.7126470588235301"/>
    <x v="1"/>
    <n v="92"/>
    <n v="63.29"/>
    <s v="US"/>
    <x v="1"/>
    <n v="1469422800"/>
    <n v="1469509200"/>
    <x v="226"/>
    <d v="2016-07-26T05:00:00"/>
    <b v="0"/>
    <x v="0"/>
    <s v="theater/plays"/>
    <x v="3"/>
    <s v="plays"/>
  </r>
  <r>
    <n v="233"/>
    <s v="Reid, Rivera and Perry"/>
    <s v="Multi-lateral national adapter"/>
    <n v="3800"/>
    <n v="6000"/>
    <n v="1.57894736842105"/>
    <x v="1"/>
    <n v="62"/>
    <n v="96.77"/>
    <s v="US"/>
    <x v="1"/>
    <n v="1307854800"/>
    <n v="1309237200"/>
    <x v="227"/>
    <d v="2011-06-28T05:00:00"/>
    <b v="0"/>
    <x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1"/>
    <s v="IT"/>
    <x v="6"/>
    <n v="1503378000"/>
    <n v="1503982800"/>
    <x v="228"/>
    <d v="2017-08-29T05:00:00"/>
    <b v="0"/>
    <x v="1"/>
    <s v="games/video games"/>
    <x v="6"/>
    <s v="video games"/>
  </r>
  <r>
    <n v="235"/>
    <s v="Lee, Ali and Guzman"/>
    <s v="Polarized upward-trending Local Area Network"/>
    <n v="8600"/>
    <n v="3589"/>
    <n v="0.41732558139534898"/>
    <x v="0"/>
    <n v="92"/>
    <n v="39.01"/>
    <s v="US"/>
    <x v="1"/>
    <n v="1486965600"/>
    <n v="1487397600"/>
    <x v="229"/>
    <d v="2017-02-18T06:00:00"/>
    <b v="0"/>
    <x v="0"/>
    <s v="film &amp; video/animation"/>
    <x v="4"/>
    <s v="animation"/>
  </r>
  <r>
    <n v="236"/>
    <s v="Gallegos-Cobb"/>
    <s v="Object-based directional function"/>
    <n v="39500"/>
    <n v="4323"/>
    <n v="0.10944303797468399"/>
    <x v="0"/>
    <n v="57"/>
    <n v="75.84"/>
    <s v="AU"/>
    <x v="2"/>
    <n v="1561438800"/>
    <n v="1562043600"/>
    <x v="230"/>
    <d v="2019-07-02T05:00:00"/>
    <b v="0"/>
    <x v="1"/>
    <s v="music/rock"/>
    <x v="1"/>
    <s v="rock"/>
  </r>
  <r>
    <n v="237"/>
    <s v="Ellison PLC"/>
    <s v="Re-contextualized tangible open architecture"/>
    <n v="9300"/>
    <n v="14822"/>
    <n v="1.5937634408602199"/>
    <x v="1"/>
    <n v="329"/>
    <n v="45.05"/>
    <s v="US"/>
    <x v="1"/>
    <n v="1398402000"/>
    <n v="1398574800"/>
    <x v="231"/>
    <d v="2014-04-27T05:00:00"/>
    <b v="0"/>
    <x v="0"/>
    <s v="film &amp; video/animation"/>
    <x v="4"/>
    <s v="animation"/>
  </r>
  <r>
    <n v="238"/>
    <s v="Bolton, Sanchez and Carrillo"/>
    <s v="Distributed systemic adapter"/>
    <n v="2400"/>
    <n v="10138"/>
    <n v="4.2241666666666697"/>
    <x v="1"/>
    <n v="97"/>
    <n v="104.52"/>
    <s v="DK"/>
    <x v="3"/>
    <n v="1513231200"/>
    <n v="1515391200"/>
    <x v="232"/>
    <d v="2018-01-08T06:00:00"/>
    <b v="0"/>
    <x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7"/>
    <s v="US"/>
    <x v="1"/>
    <n v="1440824400"/>
    <n v="1441170000"/>
    <x v="233"/>
    <d v="2015-09-02T05:00:00"/>
    <b v="0"/>
    <x v="0"/>
    <s v="technology/wearables"/>
    <x v="2"/>
    <s v="wearables"/>
  </r>
  <r>
    <n v="240"/>
    <s v="Pitts-Reed"/>
    <s v="Vision-oriented dynamic service-desk"/>
    <n v="29400"/>
    <n v="123124"/>
    <n v="4.1878911564625803"/>
    <x v="1"/>
    <n v="1784"/>
    <n v="69.02"/>
    <s v="US"/>
    <x v="1"/>
    <n v="1281070800"/>
    <n v="1281157200"/>
    <x v="194"/>
    <d v="2010-08-07T05:00:00"/>
    <b v="0"/>
    <x v="0"/>
    <s v="theater/plays"/>
    <x v="3"/>
    <s v="plays"/>
  </r>
  <r>
    <n v="241"/>
    <s v="Gonzalez-Martinez"/>
    <s v="Vision-oriented actuating open system"/>
    <n v="168500"/>
    <n v="171729"/>
    <n v="1.0191632047477699"/>
    <x v="1"/>
    <n v="1684"/>
    <n v="101.98"/>
    <s v="AU"/>
    <x v="2"/>
    <n v="1397365200"/>
    <n v="1398229200"/>
    <x v="234"/>
    <d v="2014-04-23T05:00:00"/>
    <b v="0"/>
    <x v="1"/>
    <s v="publishing/nonfiction"/>
    <x v="5"/>
    <s v="nonfiction"/>
  </r>
  <r>
    <n v="242"/>
    <s v="Hill, Martin and Garcia"/>
    <s v="Sharable scalable core"/>
    <n v="8400"/>
    <n v="10729"/>
    <n v="1.2772619047619"/>
    <x v="1"/>
    <n v="250"/>
    <n v="42.92"/>
    <s v="US"/>
    <x v="1"/>
    <n v="1494392400"/>
    <n v="1495256400"/>
    <x v="235"/>
    <d v="2017-05-20T05:00:00"/>
    <b v="0"/>
    <x v="1"/>
    <s v="music/rock"/>
    <x v="1"/>
    <s v="rock"/>
  </r>
  <r>
    <n v="243"/>
    <s v="Garcia PLC"/>
    <s v="Customer-focused attitude-oriented function"/>
    <n v="2300"/>
    <n v="10240"/>
    <n v="4.4521739130434801"/>
    <x v="1"/>
    <n v="238"/>
    <n v="43.03"/>
    <s v="US"/>
    <x v="1"/>
    <n v="1520143200"/>
    <n v="1520402400"/>
    <x v="236"/>
    <d v="2018-03-07T06:00:00"/>
    <b v="0"/>
    <x v="0"/>
    <s v="theater/plays"/>
    <x v="3"/>
    <s v="plays"/>
  </r>
  <r>
    <n v="244"/>
    <s v="Herring-Bailey"/>
    <s v="Reverse-engineered system-worthy extranet"/>
    <n v="700"/>
    <n v="3988"/>
    <n v="5.6971428571428602"/>
    <x v="1"/>
    <n v="53"/>
    <n v="75.25"/>
    <s v="US"/>
    <x v="1"/>
    <n v="1405314000"/>
    <n v="1409806800"/>
    <x v="237"/>
    <d v="2014-09-04T05:00:00"/>
    <b v="0"/>
    <x v="0"/>
    <s v="theater/plays"/>
    <x v="3"/>
    <s v="plays"/>
  </r>
  <r>
    <n v="245"/>
    <s v="Russell-Gardner"/>
    <s v="Re-engineered systematic monitoring"/>
    <n v="2900"/>
    <n v="14771"/>
    <n v="5.0934482758620696"/>
    <x v="1"/>
    <n v="214"/>
    <n v="69.02"/>
    <s v="US"/>
    <x v="1"/>
    <n v="1396846800"/>
    <n v="1396933200"/>
    <x v="238"/>
    <d v="2014-04-08T05:00:00"/>
    <b v="0"/>
    <x v="0"/>
    <s v="theater/plays"/>
    <x v="3"/>
    <s v="plays"/>
  </r>
  <r>
    <n v="246"/>
    <s v="Walters-Carter"/>
    <s v="Seamless value-added standardization"/>
    <n v="4500"/>
    <n v="14649"/>
    <n v="3.2553333333333301"/>
    <x v="1"/>
    <n v="222"/>
    <n v="65.989999999999995"/>
    <s v="US"/>
    <x v="1"/>
    <n v="1375678800"/>
    <n v="1376024400"/>
    <x v="239"/>
    <d v="2013-08-09T05:00:00"/>
    <b v="0"/>
    <x v="0"/>
    <s v="technology/web"/>
    <x v="2"/>
    <s v="web"/>
  </r>
  <r>
    <n v="247"/>
    <s v="Johnson, Patterson and Montoya"/>
    <s v="Triple-buffered fresh-thinking frame"/>
    <n v="19800"/>
    <n v="184658"/>
    <n v="9.3261616161616203"/>
    <x v="1"/>
    <n v="1884"/>
    <n v="98.01"/>
    <s v="US"/>
    <x v="1"/>
    <n v="1482386400"/>
    <n v="1483682400"/>
    <x v="240"/>
    <d v="2017-01-06T06:00:00"/>
    <b v="0"/>
    <x v="1"/>
    <s v="publishing/fiction"/>
    <x v="5"/>
    <s v="fiction"/>
  </r>
  <r>
    <n v="248"/>
    <s v="Roberts and Sons"/>
    <s v="Streamlined holistic knowledgebase"/>
    <n v="6200"/>
    <n v="13103"/>
    <n v="2.1133870967741899"/>
    <x v="1"/>
    <n v="218"/>
    <n v="60.11"/>
    <s v="AU"/>
    <x v="2"/>
    <n v="1420005600"/>
    <n v="1420437600"/>
    <x v="241"/>
    <d v="2015-01-05T06:00:00"/>
    <b v="0"/>
    <x v="0"/>
    <s v="games/mobile games"/>
    <x v="6"/>
    <s v="mobile games"/>
  </r>
  <r>
    <n v="249"/>
    <s v="Avila-Nelson"/>
    <s v="Up-sized intermediate website"/>
    <n v="61500"/>
    <n v="168095"/>
    <n v="2.7332520325203302"/>
    <x v="1"/>
    <n v="6465"/>
    <n v="26"/>
    <s v="US"/>
    <x v="1"/>
    <n v="1420178400"/>
    <n v="1420783200"/>
    <x v="242"/>
    <d v="2015-01-09T06:00:00"/>
    <b v="0"/>
    <x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x v="1"/>
    <n v="1264399200"/>
    <n v="1267423200"/>
    <x v="67"/>
    <d v="2010-03-01T06:00:00"/>
    <b v="0"/>
    <x v="0"/>
    <s v="music/rock"/>
    <x v="1"/>
    <s v="rock"/>
  </r>
  <r>
    <n v="251"/>
    <s v="Singleton Ltd"/>
    <s v="Enhanced user-facing function"/>
    <n v="7100"/>
    <n v="3840"/>
    <n v="0.54084507042253505"/>
    <x v="0"/>
    <n v="101"/>
    <n v="38.020000000000003"/>
    <s v="US"/>
    <x v="1"/>
    <n v="1355032800"/>
    <n v="1355205600"/>
    <x v="243"/>
    <d v="2012-12-11T06:00:00"/>
    <b v="0"/>
    <x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"/>
    <s v="US"/>
    <x v="1"/>
    <n v="1382677200"/>
    <n v="1383109200"/>
    <x v="244"/>
    <d v="2013-10-30T05:00:00"/>
    <b v="0"/>
    <x v="0"/>
    <s v="theater/plays"/>
    <x v="3"/>
    <s v="plays"/>
  </r>
  <r>
    <n v="253"/>
    <s v="Rogers, Jacobs and Jackson"/>
    <s v="Upgradable multi-state instruction set"/>
    <n v="121500"/>
    <n v="108161"/>
    <n v="0.89021399176954696"/>
    <x v="0"/>
    <n v="1335"/>
    <n v="81.02"/>
    <s v="CA"/>
    <x v="0"/>
    <n v="1302238800"/>
    <n v="1303275600"/>
    <x v="245"/>
    <d v="2011-04-20T05:00:00"/>
    <b v="0"/>
    <x v="0"/>
    <s v="film &amp; video/drama"/>
    <x v="4"/>
    <s v="drama"/>
  </r>
  <r>
    <n v="254"/>
    <s v="Barry Group"/>
    <s v="De-engineered static Local Area Network"/>
    <n v="4600"/>
    <n v="8505"/>
    <n v="1.8489130434782599"/>
    <x v="1"/>
    <n v="88"/>
    <n v="96.65"/>
    <s v="US"/>
    <x v="1"/>
    <n v="1487656800"/>
    <n v="1487829600"/>
    <x v="246"/>
    <d v="2017-02-23T06:00:00"/>
    <b v="0"/>
    <x v="0"/>
    <s v="publishing/nonfiction"/>
    <x v="5"/>
    <s v="nonfiction"/>
  </r>
  <r>
    <n v="255"/>
    <s v="Rosales, Branch and Harmon"/>
    <s v="Upgradable grid-enabled superstructure"/>
    <n v="80500"/>
    <n v="96735"/>
    <n v="1.2016770186335399"/>
    <x v="1"/>
    <n v="1697"/>
    <n v="57"/>
    <s v="US"/>
    <x v="1"/>
    <n v="1297836000"/>
    <n v="1298268000"/>
    <x v="247"/>
    <d v="2011-02-21T06:00:00"/>
    <b v="0"/>
    <x v="1"/>
    <s v="music/rock"/>
    <x v="1"/>
    <s v="rock"/>
  </r>
  <r>
    <n v="256"/>
    <s v="Smith-Reid"/>
    <s v="Optimized actuating toolset"/>
    <n v="4100"/>
    <n v="959"/>
    <n v="0.23390243902439001"/>
    <x v="0"/>
    <n v="15"/>
    <n v="63.93"/>
    <s v="GB"/>
    <x v="4"/>
    <n v="1453615200"/>
    <n v="1456812000"/>
    <x v="248"/>
    <d v="2016-03-01T06:00:00"/>
    <b v="0"/>
    <x v="0"/>
    <s v="music/rock"/>
    <x v="1"/>
    <s v="rock"/>
  </r>
  <r>
    <n v="257"/>
    <s v="Williams Inc"/>
    <s v="Decentralized exuding strategy"/>
    <n v="5700"/>
    <n v="8322"/>
    <n v="1.46"/>
    <x v="1"/>
    <n v="92"/>
    <n v="90.46"/>
    <s v="US"/>
    <x v="1"/>
    <n v="1362463200"/>
    <n v="1363669200"/>
    <x v="249"/>
    <d v="2013-03-19T05:00:00"/>
    <b v="0"/>
    <x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"/>
    <s v="US"/>
    <x v="1"/>
    <n v="1481176800"/>
    <n v="1482904800"/>
    <x v="250"/>
    <d v="2016-12-28T06:00:00"/>
    <b v="0"/>
    <x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0000000000007"/>
    <s v="US"/>
    <x v="1"/>
    <n v="1354946400"/>
    <n v="1356588000"/>
    <x v="251"/>
    <d v="2012-12-27T06:00:00"/>
    <b v="1"/>
    <x v="0"/>
    <s v="photography/photography books"/>
    <x v="7"/>
    <s v="photography books"/>
  </r>
  <r>
    <n v="260"/>
    <s v="Allen-Jones"/>
    <s v="Centralized modular initiative"/>
    <n v="6300"/>
    <n v="9935"/>
    <n v="1.57698412698413"/>
    <x v="1"/>
    <n v="261"/>
    <n v="38.07"/>
    <s v="US"/>
    <x v="1"/>
    <n v="1348808400"/>
    <n v="1349845200"/>
    <x v="136"/>
    <d v="2012-10-10T05:00:00"/>
    <b v="0"/>
    <x v="0"/>
    <s v="music/rock"/>
    <x v="1"/>
    <s v="rock"/>
  </r>
  <r>
    <n v="261"/>
    <s v="Mason-Smith"/>
    <s v="Reverse-engineered cohesive migration"/>
    <n v="84300"/>
    <n v="26303"/>
    <n v="0.312016607354686"/>
    <x v="0"/>
    <n v="454"/>
    <n v="57.94"/>
    <s v="US"/>
    <x v="1"/>
    <n v="1282712400"/>
    <n v="1283058000"/>
    <x v="252"/>
    <d v="2010-08-29T05:00:00"/>
    <b v="0"/>
    <x v="1"/>
    <s v="music/rock"/>
    <x v="1"/>
    <s v="rock"/>
  </r>
  <r>
    <n v="262"/>
    <s v="Lloyd, Kennedy and Davis"/>
    <s v="Compatible multimedia hub"/>
    <n v="1700"/>
    <n v="5328"/>
    <n v="3.1341176470588201"/>
    <x v="1"/>
    <n v="107"/>
    <n v="49.79"/>
    <s v="US"/>
    <x v="1"/>
    <n v="1301979600"/>
    <n v="1304226000"/>
    <x v="253"/>
    <d v="2011-05-01T05:00:00"/>
    <b v="0"/>
    <x v="1"/>
    <s v="music/indie rock"/>
    <x v="1"/>
    <s v="indie rock"/>
  </r>
  <r>
    <n v="263"/>
    <s v="Walker Ltd"/>
    <s v="Organic eco-centric success"/>
    <n v="2900"/>
    <n v="10756"/>
    <n v="3.70896551724138"/>
    <x v="1"/>
    <n v="199"/>
    <n v="54.05"/>
    <s v="US"/>
    <x v="1"/>
    <n v="1263016800"/>
    <n v="1263016800"/>
    <x v="254"/>
    <d v="2010-01-09T06:00:00"/>
    <b v="0"/>
    <x v="0"/>
    <s v="photography/photography books"/>
    <x v="7"/>
    <s v="photography books"/>
  </r>
  <r>
    <n v="264"/>
    <s v="Gordon PLC"/>
    <s v="Virtual reciprocal policy"/>
    <n v="45600"/>
    <n v="165375"/>
    <n v="3.6266447368421102"/>
    <x v="1"/>
    <n v="5512"/>
    <n v="30"/>
    <s v="US"/>
    <x v="1"/>
    <n v="1360648800"/>
    <n v="1362031200"/>
    <x v="255"/>
    <d v="2013-02-28T06:00:00"/>
    <b v="0"/>
    <x v="0"/>
    <s v="theater/plays"/>
    <x v="3"/>
    <s v="plays"/>
  </r>
  <r>
    <n v="265"/>
    <s v="Lee and Sons"/>
    <s v="Persevering interactive emulation"/>
    <n v="4900"/>
    <n v="6031"/>
    <n v="1.23081632653061"/>
    <x v="1"/>
    <n v="86"/>
    <n v="70.13"/>
    <s v="US"/>
    <x v="1"/>
    <n v="1451800800"/>
    <n v="1455602400"/>
    <x v="256"/>
    <d v="2016-02-16T06:00:00"/>
    <b v="0"/>
    <x v="0"/>
    <s v="theater/plays"/>
    <x v="3"/>
    <s v="plays"/>
  </r>
  <r>
    <n v="266"/>
    <s v="Cole LLC"/>
    <s v="Proactive responsive emulation"/>
    <n v="111900"/>
    <n v="85902"/>
    <n v="0.76766756032171601"/>
    <x v="0"/>
    <n v="3182"/>
    <n v="27"/>
    <s v="IT"/>
    <x v="6"/>
    <n v="1415340000"/>
    <n v="1418191200"/>
    <x v="257"/>
    <d v="2014-12-10T06:00:00"/>
    <b v="0"/>
    <x v="1"/>
    <s v="music/jazz"/>
    <x v="1"/>
    <s v="jazz"/>
  </r>
  <r>
    <n v="267"/>
    <s v="Acosta PLC"/>
    <s v="Extended eco-centric function"/>
    <n v="61600"/>
    <n v="143910"/>
    <n v="2.3362012987013001"/>
    <x v="1"/>
    <n v="2768"/>
    <n v="51.99"/>
    <s v="AU"/>
    <x v="2"/>
    <n v="1351054800"/>
    <n v="1352440800"/>
    <x v="258"/>
    <d v="2012-11-09T06:00:00"/>
    <b v="0"/>
    <x v="0"/>
    <s v="theater/plays"/>
    <x v="3"/>
    <s v="plays"/>
  </r>
  <r>
    <n v="268"/>
    <s v="Brown-Mckee"/>
    <s v="Networked optimal productivity"/>
    <n v="1500"/>
    <n v="2708"/>
    <n v="1.8053333333333299"/>
    <x v="1"/>
    <n v="48"/>
    <n v="56.42"/>
    <s v="US"/>
    <x v="1"/>
    <n v="1349326800"/>
    <n v="1353304800"/>
    <x v="259"/>
    <d v="2012-11-19T06:00:00"/>
    <b v="0"/>
    <x v="0"/>
    <s v="film &amp; video/documentary"/>
    <x v="4"/>
    <s v="documentary"/>
  </r>
  <r>
    <n v="269"/>
    <s v="Miles and Sons"/>
    <s v="Persistent attitude-oriented approach"/>
    <n v="3500"/>
    <n v="8842"/>
    <n v="2.5262857142857098"/>
    <x v="1"/>
    <n v="87"/>
    <n v="101.63"/>
    <s v="US"/>
    <x v="1"/>
    <n v="1548914400"/>
    <n v="1550728800"/>
    <x v="260"/>
    <d v="2019-02-21T06:00:00"/>
    <b v="0"/>
    <x v="0"/>
    <s v="film &amp; video/television"/>
    <x v="4"/>
    <s v="television"/>
  </r>
  <r>
    <n v="270"/>
    <s v="Sawyer, Horton and Williams"/>
    <s v="Triple-buffered 4thgeneration toolset"/>
    <n v="173900"/>
    <n v="47260"/>
    <n v="0.27176538240367998"/>
    <x v="3"/>
    <n v="1890"/>
    <n v="25.01"/>
    <s v="US"/>
    <x v="1"/>
    <n v="1291269600"/>
    <n v="1291442400"/>
    <x v="261"/>
    <d v="2010-12-04T06:00:00"/>
    <b v="0"/>
    <x v="0"/>
    <s v="games/video games"/>
    <x v="6"/>
    <s v="video games"/>
  </r>
  <r>
    <n v="271"/>
    <s v="Foley-Cox"/>
    <s v="Progressive zero administration leverage"/>
    <n v="153700"/>
    <n v="1953"/>
    <n v="1.2706571242680501E-2"/>
    <x v="2"/>
    <n v="61"/>
    <n v="32.020000000000003"/>
    <s v="US"/>
    <x v="1"/>
    <n v="1449468000"/>
    <n v="1452146400"/>
    <x v="262"/>
    <d v="2016-01-07T06:00:00"/>
    <b v="0"/>
    <x v="0"/>
    <s v="photography/photography books"/>
    <x v="7"/>
    <s v="photography books"/>
  </r>
  <r>
    <n v="272"/>
    <s v="Horton, Morrison and Clark"/>
    <s v="Networked radical neural-net"/>
    <n v="51100"/>
    <n v="155349"/>
    <n v="3.0400978473581199"/>
    <x v="1"/>
    <n v="1894"/>
    <n v="82.02"/>
    <s v="US"/>
    <x v="1"/>
    <n v="1562734800"/>
    <n v="1564894800"/>
    <x v="263"/>
    <d v="2019-08-04T05:00:00"/>
    <b v="0"/>
    <x v="1"/>
    <s v="theater/plays"/>
    <x v="3"/>
    <s v="plays"/>
  </r>
  <r>
    <n v="273"/>
    <s v="Thomas and Sons"/>
    <s v="Re-engineered heuristic forecast"/>
    <n v="7800"/>
    <n v="10704"/>
    <n v="1.37230769230769"/>
    <x v="1"/>
    <n v="282"/>
    <n v="37.96"/>
    <s v="CA"/>
    <x v="0"/>
    <n v="1505624400"/>
    <n v="1505883600"/>
    <x v="264"/>
    <d v="2017-09-20T05:00:00"/>
    <b v="0"/>
    <x v="0"/>
    <s v="theater/plays"/>
    <x v="3"/>
    <s v="plays"/>
  </r>
  <r>
    <n v="274"/>
    <s v="Morgan-Jenkins"/>
    <s v="Fully-configurable background algorithm"/>
    <n v="2400"/>
    <n v="773"/>
    <n v="0.322083333333333"/>
    <x v="0"/>
    <n v="15"/>
    <n v="51.53"/>
    <s v="US"/>
    <x v="1"/>
    <n v="1509948000"/>
    <n v="1510380000"/>
    <x v="265"/>
    <d v="2017-11-11T06:00:00"/>
    <b v="0"/>
    <x v="0"/>
    <s v="theater/plays"/>
    <x v="3"/>
    <s v="plays"/>
  </r>
  <r>
    <n v="275"/>
    <s v="Ward, Sanchez and Kemp"/>
    <s v="Stand-alone discrete Graphical User Interface"/>
    <n v="3900"/>
    <n v="9419"/>
    <n v="2.4151282051282101"/>
    <x v="1"/>
    <n v="116"/>
    <n v="81.2"/>
    <s v="US"/>
    <x v="1"/>
    <n v="1554526800"/>
    <n v="1555218000"/>
    <x v="266"/>
    <d v="2019-04-14T05:00:00"/>
    <b v="0"/>
    <x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"/>
    <s v="US"/>
    <x v="1"/>
    <n v="1334811600"/>
    <n v="1335243600"/>
    <x v="267"/>
    <d v="2012-04-24T05:00:00"/>
    <b v="0"/>
    <x v="1"/>
    <s v="games/video games"/>
    <x v="6"/>
    <s v="video games"/>
  </r>
  <r>
    <n v="277"/>
    <s v="Ramos-Mitchell"/>
    <s v="Persevering system-worthy info-mediaries"/>
    <n v="700"/>
    <n v="7465"/>
    <n v="10.6642857142857"/>
    <x v="1"/>
    <n v="83"/>
    <n v="89.94"/>
    <s v="US"/>
    <x v="1"/>
    <n v="1279515600"/>
    <n v="1279688400"/>
    <x v="268"/>
    <d v="2010-07-21T05:00:00"/>
    <b v="0"/>
    <x v="0"/>
    <s v="theater/plays"/>
    <x v="3"/>
    <s v="plays"/>
  </r>
  <r>
    <n v="278"/>
    <s v="Higgins, Davis and Salazar"/>
    <s v="Distributed multi-tasking strategy"/>
    <n v="2700"/>
    <n v="8799"/>
    <n v="3.2588888888888898"/>
    <x v="1"/>
    <n v="91"/>
    <n v="96.69"/>
    <s v="US"/>
    <x v="1"/>
    <n v="1353909600"/>
    <n v="1356069600"/>
    <x v="269"/>
    <d v="2012-12-21T06:00:00"/>
    <b v="0"/>
    <x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"/>
    <s v="US"/>
    <x v="1"/>
    <n v="1535950800"/>
    <n v="1536210000"/>
    <x v="270"/>
    <d v="2018-09-06T05:00:00"/>
    <b v="0"/>
    <x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9"/>
    <s v="US"/>
    <x v="1"/>
    <n v="1511244000"/>
    <n v="1511762400"/>
    <x v="271"/>
    <d v="2017-11-27T06:00:00"/>
    <b v="0"/>
    <x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0000000000005"/>
    <s v="US"/>
    <x v="1"/>
    <n v="1331445600"/>
    <n v="1333256400"/>
    <x v="272"/>
    <d v="2012-04-01T05:00:00"/>
    <b v="0"/>
    <x v="1"/>
    <s v="theater/plays"/>
    <x v="3"/>
    <s v="plays"/>
  </r>
  <r>
    <n v="282"/>
    <s v="Ross, Kelly and Brown"/>
    <s v="Virtual contextually-based circuit"/>
    <n v="8400"/>
    <n v="9076"/>
    <n v="1.0804761904761899"/>
    <x v="1"/>
    <n v="133"/>
    <n v="68.239999999999995"/>
    <s v="US"/>
    <x v="1"/>
    <n v="1480226400"/>
    <n v="1480744800"/>
    <x v="73"/>
    <d v="2016-12-03T06:00:00"/>
    <b v="0"/>
    <x v="1"/>
    <s v="film &amp; video/television"/>
    <x v="4"/>
    <s v="television"/>
  </r>
  <r>
    <n v="283"/>
    <s v="Lucas-Mullins"/>
    <s v="Business-focused dynamic instruction set"/>
    <n v="8100"/>
    <n v="1517"/>
    <n v="0.18728395061728401"/>
    <x v="0"/>
    <n v="29"/>
    <n v="52.31"/>
    <s v="DK"/>
    <x v="3"/>
    <n v="1464584400"/>
    <n v="1465016400"/>
    <x v="273"/>
    <d v="2016-06-04T05:00:00"/>
    <b v="0"/>
    <x v="0"/>
    <s v="music/rock"/>
    <x v="1"/>
    <s v="rock"/>
  </r>
  <r>
    <n v="284"/>
    <s v="Tran LLC"/>
    <s v="Ameliorated fresh-thinking protocol"/>
    <n v="9800"/>
    <n v="8153"/>
    <n v="0.83193877551020401"/>
    <x v="0"/>
    <n v="132"/>
    <n v="61.77"/>
    <s v="US"/>
    <x v="1"/>
    <n v="1335848400"/>
    <n v="1336280400"/>
    <x v="274"/>
    <d v="2012-05-06T05:00:00"/>
    <b v="0"/>
    <x v="0"/>
    <s v="technology/web"/>
    <x v="2"/>
    <s v="web"/>
  </r>
  <r>
    <n v="285"/>
    <s v="Dawson, Brady and Gilbert"/>
    <s v="Front-line optimizing emulation"/>
    <n v="900"/>
    <n v="6357"/>
    <n v="7.0633333333333299"/>
    <x v="1"/>
    <n v="254"/>
    <n v="25.03"/>
    <s v="US"/>
    <x v="1"/>
    <n v="1473483600"/>
    <n v="1476766800"/>
    <x v="275"/>
    <d v="2016-10-18T05:00:00"/>
    <b v="0"/>
    <x v="0"/>
    <s v="theater/plays"/>
    <x v="3"/>
    <s v="plays"/>
  </r>
  <r>
    <n v="286"/>
    <s v="Obrien-Aguirre"/>
    <s v="Devolved uniform complexity"/>
    <n v="112100"/>
    <n v="19557"/>
    <n v="0.17446030330062401"/>
    <x v="3"/>
    <n v="184"/>
    <n v="106.29"/>
    <s v="US"/>
    <x v="1"/>
    <n v="1479880800"/>
    <n v="1480485600"/>
    <x v="276"/>
    <d v="2016-11-30T06:00:00"/>
    <b v="0"/>
    <x v="0"/>
    <s v="theater/plays"/>
    <x v="3"/>
    <s v="plays"/>
  </r>
  <r>
    <n v="287"/>
    <s v="Ferguson PLC"/>
    <s v="Public-key intangible superstructure"/>
    <n v="6300"/>
    <n v="13213"/>
    <n v="2.0973015873015899"/>
    <x v="1"/>
    <n v="176"/>
    <n v="75.069999999999993"/>
    <s v="US"/>
    <x v="1"/>
    <n v="1430197200"/>
    <n v="1430197200"/>
    <x v="277"/>
    <d v="2015-04-28T05:00:00"/>
    <b v="0"/>
    <x v="0"/>
    <s v="music/electric music"/>
    <x v="1"/>
    <s v="electric music"/>
  </r>
  <r>
    <n v="288"/>
    <s v="Garcia Ltd"/>
    <s v="Secured global success"/>
    <n v="5600"/>
    <n v="5476"/>
    <n v="0.97785714285714298"/>
    <x v="0"/>
    <n v="137"/>
    <n v="39.97"/>
    <s v="DK"/>
    <x v="3"/>
    <n v="1331701200"/>
    <n v="1331787600"/>
    <x v="278"/>
    <d v="2012-03-15T05:00:00"/>
    <b v="0"/>
    <x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79999999999997"/>
    <s v="CA"/>
    <x v="0"/>
    <n v="1438578000"/>
    <n v="1438837200"/>
    <x v="279"/>
    <d v="2015-08-06T05:00:00"/>
    <b v="0"/>
    <x v="0"/>
    <s v="theater/plays"/>
    <x v="3"/>
    <s v="plays"/>
  </r>
  <r>
    <n v="290"/>
    <s v="Wilson, Hall and Osborne"/>
    <s v="Advanced global data-warehouse"/>
    <n v="168600"/>
    <n v="91722"/>
    <n v="0.54402135231316695"/>
    <x v="0"/>
    <n v="908"/>
    <n v="101.02"/>
    <s v="US"/>
    <x v="1"/>
    <n v="1368162000"/>
    <n v="1370926800"/>
    <x v="280"/>
    <d v="2013-06-11T05:00:00"/>
    <b v="0"/>
    <x v="1"/>
    <s v="film &amp; video/documentary"/>
    <x v="4"/>
    <s v="documentary"/>
  </r>
  <r>
    <n v="291"/>
    <s v="Bell, Grimes and Kerr"/>
    <s v="Self-enabling uniform complexity"/>
    <n v="1800"/>
    <n v="8219"/>
    <n v="4.5661111111111099"/>
    <x v="1"/>
    <n v="107"/>
    <n v="76.81"/>
    <s v="US"/>
    <x v="1"/>
    <n v="1318654800"/>
    <n v="1319000400"/>
    <x v="281"/>
    <d v="2011-10-19T05:00:00"/>
    <b v="1"/>
    <x v="0"/>
    <s v="technology/web"/>
    <x v="2"/>
    <s v="web"/>
  </r>
  <r>
    <n v="292"/>
    <s v="Ho-Harris"/>
    <s v="Versatile cohesive encoding"/>
    <n v="7300"/>
    <n v="717"/>
    <n v="9.8219178082191799E-2"/>
    <x v="0"/>
    <n v="10"/>
    <n v="71.7"/>
    <s v="US"/>
    <x v="1"/>
    <n v="1331874000"/>
    <n v="1333429200"/>
    <x v="282"/>
    <d v="2012-04-03T05:00:00"/>
    <b v="0"/>
    <x v="0"/>
    <s v="food/food trucks"/>
    <x v="0"/>
    <s v="food trucks"/>
  </r>
  <r>
    <n v="293"/>
    <s v="Ross Group"/>
    <s v="Organized executive solution"/>
    <n v="6500"/>
    <n v="1065"/>
    <n v="0.163846153846154"/>
    <x v="3"/>
    <n v="32"/>
    <n v="33.28"/>
    <s v="IT"/>
    <x v="6"/>
    <n v="1286254800"/>
    <n v="1287032400"/>
    <x v="283"/>
    <d v="2010-10-14T05:00:00"/>
    <b v="0"/>
    <x v="0"/>
    <s v="theater/plays"/>
    <x v="3"/>
    <s v="plays"/>
  </r>
  <r>
    <n v="294"/>
    <s v="Turner-Davis"/>
    <s v="Automated local emulation"/>
    <n v="600"/>
    <n v="8038"/>
    <n v="13.3966666666667"/>
    <x v="1"/>
    <n v="183"/>
    <n v="43.92"/>
    <s v="US"/>
    <x v="1"/>
    <n v="1540530000"/>
    <n v="1541570400"/>
    <x v="284"/>
    <d v="2018-11-07T06:00:00"/>
    <b v="0"/>
    <x v="0"/>
    <s v="theater/plays"/>
    <x v="3"/>
    <s v="plays"/>
  </r>
  <r>
    <n v="295"/>
    <s v="Smith, Jackson and Herrera"/>
    <s v="Enterprise-wide intermediate middleware"/>
    <n v="192900"/>
    <n v="68769"/>
    <n v="0.356500777604977"/>
    <x v="0"/>
    <n v="1910"/>
    <n v="36"/>
    <s v="CH"/>
    <x v="5"/>
    <n v="1381813200"/>
    <n v="1383976800"/>
    <x v="285"/>
    <d v="2013-11-09T06:00:00"/>
    <b v="0"/>
    <x v="0"/>
    <s v="theater/plays"/>
    <x v="3"/>
    <s v="plays"/>
  </r>
  <r>
    <n v="296"/>
    <s v="Smith-Hess"/>
    <s v="Grass-roots real-time Local Area Network"/>
    <n v="6100"/>
    <n v="3352"/>
    <n v="0.54950819672131102"/>
    <x v="0"/>
    <n v="38"/>
    <n v="88.21"/>
    <s v="AU"/>
    <x v="2"/>
    <n v="1548655200"/>
    <n v="1550556000"/>
    <x v="286"/>
    <d v="2019-02-19T06:00:00"/>
    <b v="0"/>
    <x v="0"/>
    <s v="theater/plays"/>
    <x v="3"/>
    <s v="plays"/>
  </r>
  <r>
    <n v="297"/>
    <s v="Brown, Herring and Bass"/>
    <s v="Organized client-driven capacity"/>
    <n v="7200"/>
    <n v="6785"/>
    <n v="0.94236111111111098"/>
    <x v="0"/>
    <n v="104"/>
    <n v="65.239999999999995"/>
    <s v="AU"/>
    <x v="2"/>
    <n v="1389679200"/>
    <n v="1390456800"/>
    <x v="287"/>
    <d v="2014-01-23T06:00:00"/>
    <b v="0"/>
    <x v="1"/>
    <s v="theater/plays"/>
    <x v="3"/>
    <s v="plays"/>
  </r>
  <r>
    <n v="298"/>
    <s v="Chase, Garcia and Johnson"/>
    <s v="Adaptive intangible database"/>
    <n v="3500"/>
    <n v="5037"/>
    <n v="1.4391428571428599"/>
    <x v="1"/>
    <n v="72"/>
    <n v="69.959999999999994"/>
    <s v="US"/>
    <x v="1"/>
    <n v="1456466400"/>
    <n v="1458018000"/>
    <x v="288"/>
    <d v="2016-03-15T05:00:00"/>
    <b v="0"/>
    <x v="1"/>
    <s v="music/rock"/>
    <x v="1"/>
    <s v="rock"/>
  </r>
  <r>
    <n v="299"/>
    <s v="Ramsey and Sons"/>
    <s v="Grass-roots contextually-based algorithm"/>
    <n v="3800"/>
    <n v="1954"/>
    <n v="0.51421052631578901"/>
    <x v="0"/>
    <n v="49"/>
    <n v="39.880000000000003"/>
    <s v="US"/>
    <x v="1"/>
    <n v="1456984800"/>
    <n v="1461819600"/>
    <x v="289"/>
    <d v="2016-04-28T05:00:00"/>
    <b v="0"/>
    <x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x v="3"/>
    <n v="1504069200"/>
    <n v="1504155600"/>
    <x v="290"/>
    <d v="2017-08-31T05:00:00"/>
    <b v="0"/>
    <x v="1"/>
    <s v="publishing/nonfiction"/>
    <x v="5"/>
    <s v="nonfiction"/>
  </r>
  <r>
    <n v="301"/>
    <s v="Wong-Walker"/>
    <s v="Multi-channeled disintermediate policy"/>
    <n v="900"/>
    <n v="12102"/>
    <n v="13.446666666666699"/>
    <x v="1"/>
    <n v="295"/>
    <n v="41.02"/>
    <s v="US"/>
    <x v="1"/>
    <n v="1424930400"/>
    <n v="1426395600"/>
    <x v="291"/>
    <d v="2015-03-15T05:00:00"/>
    <b v="0"/>
    <x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"/>
    <s v="US"/>
    <x v="1"/>
    <n v="1535864400"/>
    <n v="1537074000"/>
    <x v="292"/>
    <d v="2018-09-16T05:00:00"/>
    <b v="0"/>
    <x v="0"/>
    <s v="theater/plays"/>
    <x v="3"/>
    <s v="plays"/>
  </r>
  <r>
    <n v="303"/>
    <s v="Guerrero, Flores and Jenkins"/>
    <s v="Networked optimal architecture"/>
    <n v="3400"/>
    <n v="2809"/>
    <n v="0.82617647058823496"/>
    <x v="0"/>
    <n v="32"/>
    <n v="87.78"/>
    <s v="US"/>
    <x v="1"/>
    <n v="1452146400"/>
    <n v="1452578400"/>
    <x v="293"/>
    <d v="2016-01-12T06:00:00"/>
    <b v="0"/>
    <x v="0"/>
    <s v="music/indie rock"/>
    <x v="1"/>
    <s v="indie rock"/>
  </r>
  <r>
    <n v="304"/>
    <s v="Peterson PLC"/>
    <s v="User-friendly discrete benchmark"/>
    <n v="2100"/>
    <n v="11469"/>
    <n v="5.46142857142857"/>
    <x v="1"/>
    <n v="142"/>
    <n v="80.77"/>
    <s v="US"/>
    <x v="1"/>
    <n v="1470546000"/>
    <n v="1474088400"/>
    <x v="294"/>
    <d v="2016-09-17T05:00:00"/>
    <b v="0"/>
    <x v="0"/>
    <s v="film &amp; video/documentary"/>
    <x v="4"/>
    <s v="documentary"/>
  </r>
  <r>
    <n v="305"/>
    <s v="Townsend Ltd"/>
    <s v="Grass-roots actuating policy"/>
    <n v="2800"/>
    <n v="8014"/>
    <n v="2.8621428571428602"/>
    <x v="1"/>
    <n v="85"/>
    <n v="94.28"/>
    <s v="US"/>
    <x v="1"/>
    <n v="1458363600"/>
    <n v="1461906000"/>
    <x v="295"/>
    <d v="2016-04-29T05:00:00"/>
    <b v="0"/>
    <x v="0"/>
    <s v="theater/plays"/>
    <x v="3"/>
    <s v="plays"/>
  </r>
  <r>
    <n v="306"/>
    <s v="Rush, Reed and Hall"/>
    <s v="Enterprise-wide 3rdgeneration knowledge user"/>
    <n v="6500"/>
    <n v="514"/>
    <n v="7.90769230769231E-2"/>
    <x v="0"/>
    <n v="7"/>
    <n v="73.430000000000007"/>
    <s v="US"/>
    <x v="1"/>
    <n v="1500008400"/>
    <n v="1500267600"/>
    <x v="296"/>
    <d v="2017-07-17T05:00:00"/>
    <b v="0"/>
    <x v="1"/>
    <s v="theater/plays"/>
    <x v="3"/>
    <s v="plays"/>
  </r>
  <r>
    <n v="307"/>
    <s v="Salazar-Dodson"/>
    <s v="Face-to-face zero tolerance moderator"/>
    <n v="32900"/>
    <n v="43473"/>
    <n v="1.32136778115502"/>
    <x v="1"/>
    <n v="659"/>
    <n v="65.97"/>
    <s v="DK"/>
    <x v="3"/>
    <n v="1338958800"/>
    <n v="1340686800"/>
    <x v="297"/>
    <d v="2012-06-26T05:00:00"/>
    <b v="0"/>
    <x v="1"/>
    <s v="publishing/fiction"/>
    <x v="5"/>
    <s v="fiction"/>
  </r>
  <r>
    <n v="308"/>
    <s v="Davis Ltd"/>
    <s v="Grass-roots optimizing projection"/>
    <n v="118200"/>
    <n v="87560"/>
    <n v="0.74077834179357005"/>
    <x v="0"/>
    <n v="803"/>
    <n v="109.04"/>
    <s v="US"/>
    <x v="1"/>
    <n v="1303102800"/>
    <n v="1303189200"/>
    <x v="298"/>
    <d v="2011-04-19T05:00:00"/>
    <b v="0"/>
    <x v="0"/>
    <s v="theater/plays"/>
    <x v="3"/>
    <s v="plays"/>
  </r>
  <r>
    <n v="309"/>
    <s v="Harris-Perry"/>
    <s v="User-centric 6thgeneration attitude"/>
    <n v="4100"/>
    <n v="3087"/>
    <n v="0.75292682926829302"/>
    <x v="3"/>
    <n v="75"/>
    <n v="41.16"/>
    <s v="US"/>
    <x v="1"/>
    <n v="1316581200"/>
    <n v="1318309200"/>
    <x v="299"/>
    <d v="2011-10-11T05:00:00"/>
    <b v="0"/>
    <x v="1"/>
    <s v="music/indie rock"/>
    <x v="1"/>
    <s v="indie rock"/>
  </r>
  <r>
    <n v="310"/>
    <s v="Velazquez, Hunt and Ortiz"/>
    <s v="Switchable zero tolerance website"/>
    <n v="7800"/>
    <n v="1586"/>
    <n v="0.20333333333333301"/>
    <x v="0"/>
    <n v="16"/>
    <n v="99.13"/>
    <s v="US"/>
    <x v="1"/>
    <n v="1270789200"/>
    <n v="1272171600"/>
    <x v="300"/>
    <d v="2010-04-25T05:00:00"/>
    <b v="0"/>
    <x v="0"/>
    <s v="games/video games"/>
    <x v="6"/>
    <s v="video games"/>
  </r>
  <r>
    <n v="311"/>
    <s v="Flores PLC"/>
    <s v="Focused real-time help-desk"/>
    <n v="6300"/>
    <n v="12812"/>
    <n v="2.0336507936507902"/>
    <x v="1"/>
    <n v="121"/>
    <n v="105.88"/>
    <s v="US"/>
    <x v="1"/>
    <n v="1297836000"/>
    <n v="1298872800"/>
    <x v="247"/>
    <d v="2011-02-28T06:00:00"/>
    <b v="0"/>
    <x v="0"/>
    <s v="theater/plays"/>
    <x v="3"/>
    <s v="plays"/>
  </r>
  <r>
    <n v="312"/>
    <s v="Martinez LLC"/>
    <s v="Robust impactful approach"/>
    <n v="59100"/>
    <n v="183345"/>
    <n v="3.1022842639593899"/>
    <x v="1"/>
    <n v="3742"/>
    <n v="49"/>
    <s v="US"/>
    <x v="1"/>
    <n v="1382677200"/>
    <n v="1383282000"/>
    <x v="244"/>
    <d v="2013-11-01T05:00:00"/>
    <b v="0"/>
    <x v="0"/>
    <s v="theater/plays"/>
    <x v="3"/>
    <s v="plays"/>
  </r>
  <r>
    <n v="313"/>
    <s v="Miller-Irwin"/>
    <s v="Secured maximized policy"/>
    <n v="2200"/>
    <n v="8697"/>
    <n v="3.9531818181818199"/>
    <x v="1"/>
    <n v="223"/>
    <n v="39"/>
    <s v="US"/>
    <x v="1"/>
    <n v="1330322400"/>
    <n v="1330495200"/>
    <x v="301"/>
    <d v="2012-02-29T06:00:00"/>
    <b v="0"/>
    <x v="0"/>
    <s v="music/rock"/>
    <x v="1"/>
    <s v="rock"/>
  </r>
  <r>
    <n v="314"/>
    <s v="Sanchez-Morgan"/>
    <s v="Realigned upward-trending strategy"/>
    <n v="1400"/>
    <n v="4126"/>
    <n v="2.9471428571428602"/>
    <x v="1"/>
    <n v="133"/>
    <n v="31.02"/>
    <s v="US"/>
    <x v="1"/>
    <n v="1552366800"/>
    <n v="1552798800"/>
    <x v="188"/>
    <d v="2019-03-17T05:00:00"/>
    <b v="0"/>
    <x v="1"/>
    <s v="film &amp; video/documentary"/>
    <x v="4"/>
    <s v="documentary"/>
  </r>
  <r>
    <n v="315"/>
    <s v="Lopez, Adams and Johnson"/>
    <s v="Open-source interactive knowledge user"/>
    <n v="9500"/>
    <n v="3220"/>
    <n v="0.338947368421053"/>
    <x v="0"/>
    <n v="31"/>
    <n v="103.87"/>
    <s v="US"/>
    <x v="1"/>
    <n v="1400907600"/>
    <n v="1403413200"/>
    <x v="302"/>
    <d v="2014-06-22T05:00:00"/>
    <b v="0"/>
    <x v="0"/>
    <s v="theater/plays"/>
    <x v="3"/>
    <s v="plays"/>
  </r>
  <r>
    <n v="316"/>
    <s v="Martin-Marshall"/>
    <s v="Configurable demand-driven matrix"/>
    <n v="9600"/>
    <n v="6401"/>
    <n v="0.66677083333333298"/>
    <x v="0"/>
    <n v="108"/>
    <n v="59.27"/>
    <s v="IT"/>
    <x v="6"/>
    <n v="1574143200"/>
    <n v="1574229600"/>
    <x v="303"/>
    <d v="2019-11-20T06:00:00"/>
    <b v="0"/>
    <x v="1"/>
    <s v="food/food trucks"/>
    <x v="0"/>
    <s v="food trucks"/>
  </r>
  <r>
    <n v="317"/>
    <s v="Summers PLC"/>
    <s v="Cross-group coherent hierarchy"/>
    <n v="6600"/>
    <n v="1269"/>
    <n v="0.19227272727272701"/>
    <x v="0"/>
    <n v="30"/>
    <n v="42.3"/>
    <s v="US"/>
    <x v="1"/>
    <n v="1494738000"/>
    <n v="1495861200"/>
    <x v="304"/>
    <d v="2017-05-27T05:00:00"/>
    <b v="0"/>
    <x v="0"/>
    <s v="theater/plays"/>
    <x v="3"/>
    <s v="plays"/>
  </r>
  <r>
    <n v="318"/>
    <s v="Young, Hart and Ryan"/>
    <s v="Decentralized demand-driven open system"/>
    <n v="5700"/>
    <n v="903"/>
    <n v="0.15842105263157899"/>
    <x v="0"/>
    <n v="17"/>
    <n v="53.12"/>
    <s v="US"/>
    <x v="1"/>
    <n v="1392357600"/>
    <n v="1392530400"/>
    <x v="305"/>
    <d v="2014-02-16T06:00:00"/>
    <b v="0"/>
    <x v="0"/>
    <s v="music/rock"/>
    <x v="1"/>
    <s v="rock"/>
  </r>
  <r>
    <n v="319"/>
    <s v="Mills Group"/>
    <s v="Advanced empowering matrix"/>
    <n v="8400"/>
    <n v="3251"/>
    <n v="0.38702380952380999"/>
    <x v="3"/>
    <n v="64"/>
    <n v="50.8"/>
    <s v="US"/>
    <x v="1"/>
    <n v="1281589200"/>
    <n v="1283662800"/>
    <x v="306"/>
    <d v="2010-09-05T05:00:00"/>
    <b v="0"/>
    <x v="0"/>
    <s v="technology/web"/>
    <x v="2"/>
    <s v="web"/>
  </r>
  <r>
    <n v="320"/>
    <s v="Sandoval-Powell"/>
    <s v="Phased holistic implementation"/>
    <n v="84400"/>
    <n v="8092"/>
    <n v="9.5876777251184805E-2"/>
    <x v="0"/>
    <n v="80"/>
    <n v="101.15"/>
    <s v="US"/>
    <x v="1"/>
    <n v="1305003600"/>
    <n v="1305781200"/>
    <x v="307"/>
    <d v="2011-05-19T05:00:00"/>
    <b v="0"/>
    <x v="0"/>
    <s v="publishing/fiction"/>
    <x v="5"/>
    <s v="fiction"/>
  </r>
  <r>
    <n v="321"/>
    <s v="Mills, Frazier and Perez"/>
    <s v="Proactive attitude-oriented knowledge user"/>
    <n v="170400"/>
    <n v="160422"/>
    <n v="0.94144366197183105"/>
    <x v="0"/>
    <n v="2468"/>
    <n v="65"/>
    <s v="US"/>
    <x v="1"/>
    <n v="1301634000"/>
    <n v="1302325200"/>
    <x v="308"/>
    <d v="2011-04-09T05:00:00"/>
    <b v="0"/>
    <x v="0"/>
    <s v="film &amp; video/shorts"/>
    <x v="4"/>
    <s v="shorts"/>
  </r>
  <r>
    <n v="322"/>
    <s v="Hebert Group"/>
    <s v="Visionary asymmetric Graphical User Interface"/>
    <n v="117900"/>
    <n v="196377"/>
    <n v="1.66562340966921"/>
    <x v="1"/>
    <n v="5168"/>
    <n v="38"/>
    <s v="US"/>
    <x v="1"/>
    <n v="1290664800"/>
    <n v="1291788000"/>
    <x v="309"/>
    <d v="2010-12-08T06:00:00"/>
    <b v="0"/>
    <x v="0"/>
    <s v="theater/plays"/>
    <x v="3"/>
    <s v="plays"/>
  </r>
  <r>
    <n v="323"/>
    <s v="Cole, Smith and Wood"/>
    <s v="Integrated zero-defect help-desk"/>
    <n v="8900"/>
    <n v="2148"/>
    <n v="0.241348314606742"/>
    <x v="0"/>
    <n v="26"/>
    <n v="82.62"/>
    <s v="GB"/>
    <x v="4"/>
    <n v="1395896400"/>
    <n v="1396069200"/>
    <x v="310"/>
    <d v="2014-03-29T05:00:00"/>
    <b v="0"/>
    <x v="0"/>
    <s v="film &amp; video/documentary"/>
    <x v="4"/>
    <s v="documentary"/>
  </r>
  <r>
    <n v="324"/>
    <s v="Harris, Hall and Harris"/>
    <s v="Inverse analyzing matrices"/>
    <n v="7100"/>
    <n v="11648"/>
    <n v="1.6405633802816899"/>
    <x v="1"/>
    <n v="307"/>
    <n v="37.94"/>
    <s v="US"/>
    <x v="1"/>
    <n v="1434862800"/>
    <n v="1435899600"/>
    <x v="311"/>
    <d v="2015-07-03T05:00:00"/>
    <b v="0"/>
    <x v="1"/>
    <s v="theater/plays"/>
    <x v="3"/>
    <s v="plays"/>
  </r>
  <r>
    <n v="325"/>
    <s v="Saunders Group"/>
    <s v="Programmable systemic implementation"/>
    <n v="6500"/>
    <n v="5897"/>
    <n v="0.90723076923076895"/>
    <x v="0"/>
    <n v="73"/>
    <n v="80.78"/>
    <s v="US"/>
    <x v="1"/>
    <n v="1529125200"/>
    <n v="1531112400"/>
    <x v="79"/>
    <d v="2018-07-09T05:00:00"/>
    <b v="0"/>
    <x v="1"/>
    <s v="theater/plays"/>
    <x v="3"/>
    <s v="plays"/>
  </r>
  <r>
    <n v="326"/>
    <s v="Pham, Avila and Nash"/>
    <s v="Multi-channeled next generation architecture"/>
    <n v="7200"/>
    <n v="3326"/>
    <n v="0.46194444444444399"/>
    <x v="0"/>
    <n v="128"/>
    <n v="25.98"/>
    <s v="US"/>
    <x v="1"/>
    <n v="1451109600"/>
    <n v="1451628000"/>
    <x v="312"/>
    <d v="2016-01-01T06:00:00"/>
    <b v="0"/>
    <x v="0"/>
    <s v="film &amp; video/animation"/>
    <x v="4"/>
    <s v="animation"/>
  </r>
  <r>
    <n v="327"/>
    <s v="Patterson, Salinas and Lucas"/>
    <s v="Digitized 3rdgeneration encoding"/>
    <n v="2600"/>
    <n v="1002"/>
    <n v="0.38538461538461499"/>
    <x v="0"/>
    <n v="33"/>
    <n v="30.36"/>
    <s v="US"/>
    <x v="1"/>
    <n v="1566968400"/>
    <n v="1567314000"/>
    <x v="313"/>
    <d v="2019-09-01T05:00:00"/>
    <b v="0"/>
    <x v="1"/>
    <s v="theater/plays"/>
    <x v="3"/>
    <s v="plays"/>
  </r>
  <r>
    <n v="328"/>
    <s v="Young PLC"/>
    <s v="Innovative well-modulated functionalities"/>
    <n v="98700"/>
    <n v="131826"/>
    <n v="1.33562310030395"/>
    <x v="1"/>
    <n v="2441"/>
    <n v="54"/>
    <s v="US"/>
    <x v="1"/>
    <n v="1543557600"/>
    <n v="1544508000"/>
    <x v="314"/>
    <d v="2018-12-11T06:00:00"/>
    <b v="0"/>
    <x v="0"/>
    <s v="music/rock"/>
    <x v="1"/>
    <s v="rock"/>
  </r>
  <r>
    <n v="329"/>
    <s v="Willis and Sons"/>
    <s v="Fundamental incremental database"/>
    <n v="93800"/>
    <n v="21477"/>
    <n v="0.22896588486140701"/>
    <x v="2"/>
    <n v="211"/>
    <n v="101.79"/>
    <s v="US"/>
    <x v="1"/>
    <n v="1481522400"/>
    <n v="1482472800"/>
    <x v="315"/>
    <d v="2016-12-23T06:00:00"/>
    <b v="0"/>
    <x v="0"/>
    <s v="games/video games"/>
    <x v="6"/>
    <s v="video games"/>
  </r>
  <r>
    <n v="330"/>
    <s v="Thompson-Bates"/>
    <s v="Expanded encompassing open architecture"/>
    <n v="33700"/>
    <n v="62330"/>
    <n v="1.84955489614243"/>
    <x v="1"/>
    <n v="1385"/>
    <n v="45"/>
    <s v="GB"/>
    <x v="4"/>
    <n v="1512712800"/>
    <n v="1512799200"/>
    <x v="316"/>
    <d v="2017-12-09T06:00:00"/>
    <b v="0"/>
    <x v="0"/>
    <s v="film &amp; video/documentary"/>
    <x v="4"/>
    <s v="documentary"/>
  </r>
  <r>
    <n v="331"/>
    <s v="Rose-Silva"/>
    <s v="Intuitive static portal"/>
    <n v="3300"/>
    <n v="14643"/>
    <n v="4.4372727272727301"/>
    <x v="1"/>
    <n v="190"/>
    <n v="77.069999999999993"/>
    <s v="US"/>
    <x v="1"/>
    <n v="1324274400"/>
    <n v="1324360800"/>
    <x v="317"/>
    <d v="2011-12-20T06:00:00"/>
    <b v="0"/>
    <x v="0"/>
    <s v="food/food trucks"/>
    <x v="0"/>
    <s v="food trucks"/>
  </r>
  <r>
    <n v="332"/>
    <s v="Pacheco, Johnson and Torres"/>
    <s v="Optional bandwidth-monitored definition"/>
    <n v="20700"/>
    <n v="41396"/>
    <n v="1.9998067632850201"/>
    <x v="1"/>
    <n v="470"/>
    <n v="88.08"/>
    <s v="US"/>
    <x v="1"/>
    <n v="1364446800"/>
    <n v="1364533200"/>
    <x v="318"/>
    <d v="2013-03-29T05:00:00"/>
    <b v="0"/>
    <x v="0"/>
    <s v="technology/wearables"/>
    <x v="2"/>
    <s v="wearables"/>
  </r>
  <r>
    <n v="333"/>
    <s v="Carlson, Dixon and Jones"/>
    <s v="Persistent well-modulated synergy"/>
    <n v="9600"/>
    <n v="11900"/>
    <n v="1.2395833333333299"/>
    <x v="1"/>
    <n v="253"/>
    <n v="47.04"/>
    <s v="US"/>
    <x v="1"/>
    <n v="1542693600"/>
    <n v="1545112800"/>
    <x v="319"/>
    <d v="2018-12-18T06:00:00"/>
    <b v="0"/>
    <x v="0"/>
    <s v="theater/plays"/>
    <x v="3"/>
    <s v="plays"/>
  </r>
  <r>
    <n v="334"/>
    <s v="Mcgee Group"/>
    <s v="Assimilated discrete algorithm"/>
    <n v="66200"/>
    <n v="123538"/>
    <n v="1.8661329305136001"/>
    <x v="1"/>
    <n v="1113"/>
    <n v="111"/>
    <s v="US"/>
    <x v="1"/>
    <n v="1515564000"/>
    <n v="1516168800"/>
    <x v="32"/>
    <d v="2018-01-17T06:00:00"/>
    <b v="0"/>
    <x v="0"/>
    <s v="music/rock"/>
    <x v="1"/>
    <s v="rock"/>
  </r>
  <r>
    <n v="335"/>
    <s v="Jordan-Acosta"/>
    <s v="Operative uniform hub"/>
    <n v="173800"/>
    <n v="198628"/>
    <n v="1.1428538550057501"/>
    <x v="1"/>
    <n v="2283"/>
    <n v="87"/>
    <s v="US"/>
    <x v="1"/>
    <n v="1573797600"/>
    <n v="1574920800"/>
    <x v="320"/>
    <d v="2019-11-28T06:00:00"/>
    <b v="0"/>
    <x v="0"/>
    <s v="music/rock"/>
    <x v="1"/>
    <s v="rock"/>
  </r>
  <r>
    <n v="336"/>
    <s v="Nunez Inc"/>
    <s v="Customizable intangible capability"/>
    <n v="70700"/>
    <n v="68602"/>
    <n v="0.97032531824611001"/>
    <x v="0"/>
    <n v="1072"/>
    <n v="63.99"/>
    <s v="US"/>
    <x v="1"/>
    <n v="1292392800"/>
    <n v="1292479200"/>
    <x v="321"/>
    <d v="2010-12-16T06:00:00"/>
    <b v="0"/>
    <x v="1"/>
    <s v="music/rock"/>
    <x v="1"/>
    <s v="rock"/>
  </r>
  <r>
    <n v="337"/>
    <s v="Hayden Ltd"/>
    <s v="Innovative didactic analyzer"/>
    <n v="94500"/>
    <n v="116064"/>
    <n v="1.2281904761904801"/>
    <x v="1"/>
    <n v="1095"/>
    <n v="105.99"/>
    <s v="US"/>
    <x v="1"/>
    <n v="1573452000"/>
    <n v="1573538400"/>
    <x v="322"/>
    <d v="2019-11-12T06:00:00"/>
    <b v="0"/>
    <x v="0"/>
    <s v="theater/plays"/>
    <x v="3"/>
    <s v="plays"/>
  </r>
  <r>
    <n v="338"/>
    <s v="Gonzalez-Burton"/>
    <s v="Decentralized intangible encoding"/>
    <n v="69800"/>
    <n v="125042"/>
    <n v="1.79143266475645"/>
    <x v="1"/>
    <n v="1690"/>
    <n v="73.989999999999995"/>
    <s v="US"/>
    <x v="1"/>
    <n v="1317790800"/>
    <n v="1320382800"/>
    <x v="323"/>
    <d v="2011-11-04T05:00:00"/>
    <b v="0"/>
    <x v="0"/>
    <s v="theater/plays"/>
    <x v="3"/>
    <s v="plays"/>
  </r>
  <r>
    <n v="339"/>
    <s v="Lewis, Taylor and Rivers"/>
    <s v="Front-line transitional algorithm"/>
    <n v="136300"/>
    <n v="108974"/>
    <n v="0.79951577402787999"/>
    <x v="3"/>
    <n v="1297"/>
    <n v="84.02"/>
    <s v="CA"/>
    <x v="0"/>
    <n v="1501650000"/>
    <n v="1502859600"/>
    <x v="324"/>
    <d v="2017-08-16T05:00:00"/>
    <b v="0"/>
    <x v="0"/>
    <s v="theater/plays"/>
    <x v="3"/>
    <s v="plays"/>
  </r>
  <r>
    <n v="340"/>
    <s v="Butler, Henry and Espinoza"/>
    <s v="Switchable didactic matrices"/>
    <n v="37100"/>
    <n v="34964"/>
    <n v="0.94242587601078198"/>
    <x v="0"/>
    <n v="393"/>
    <n v="88.97"/>
    <s v="US"/>
    <x v="1"/>
    <n v="1323669600"/>
    <n v="1323756000"/>
    <x v="325"/>
    <d v="2011-12-13T06:00:00"/>
    <b v="0"/>
    <x v="0"/>
    <s v="photography/photography books"/>
    <x v="7"/>
    <s v="photography books"/>
  </r>
  <r>
    <n v="341"/>
    <s v="Guzman Group"/>
    <s v="Ameliorated disintermediate utilization"/>
    <n v="114300"/>
    <n v="96777"/>
    <n v="0.84669291338582697"/>
    <x v="0"/>
    <n v="1257"/>
    <n v="76.989999999999995"/>
    <s v="US"/>
    <x v="1"/>
    <n v="1440738000"/>
    <n v="1441342800"/>
    <x v="326"/>
    <d v="2015-09-04T05:00:00"/>
    <b v="0"/>
    <x v="0"/>
    <s v="music/indie rock"/>
    <x v="1"/>
    <s v="indie rock"/>
  </r>
  <r>
    <n v="342"/>
    <s v="Gibson-Hernandez"/>
    <s v="Visionary foreground middleware"/>
    <n v="47900"/>
    <n v="31864"/>
    <n v="0.66521920668058498"/>
    <x v="0"/>
    <n v="328"/>
    <n v="97.15"/>
    <s v="US"/>
    <x v="1"/>
    <n v="1374296400"/>
    <n v="1375333200"/>
    <x v="327"/>
    <d v="2013-08-01T05:00:00"/>
    <b v="0"/>
    <x v="0"/>
    <s v="theater/plays"/>
    <x v="3"/>
    <s v="plays"/>
  </r>
  <r>
    <n v="343"/>
    <s v="Spencer-Weber"/>
    <s v="Optional zero-defect task-force"/>
    <n v="9000"/>
    <n v="4853"/>
    <n v="0.53922222222222205"/>
    <x v="0"/>
    <n v="147"/>
    <n v="33.01"/>
    <s v="US"/>
    <x v="1"/>
    <n v="1384840800"/>
    <n v="1389420000"/>
    <x v="328"/>
    <d v="2014-01-11T06:00:00"/>
    <b v="0"/>
    <x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"/>
    <s v="US"/>
    <x v="1"/>
    <n v="1516600800"/>
    <n v="1520056800"/>
    <x v="329"/>
    <d v="2018-03-03T06:00:00"/>
    <b v="0"/>
    <x v="0"/>
    <s v="games/video games"/>
    <x v="6"/>
    <s v="video games"/>
  </r>
  <r>
    <n v="345"/>
    <s v="Taylor, Cisneros and Romero"/>
    <s v="Open-source neutral task-force"/>
    <n v="157600"/>
    <n v="23159"/>
    <n v="0.14694796954314701"/>
    <x v="0"/>
    <n v="331"/>
    <n v="69.97"/>
    <s v="GB"/>
    <x v="4"/>
    <n v="1436418000"/>
    <n v="1436504400"/>
    <x v="330"/>
    <d v="2015-07-10T05:00:00"/>
    <b v="0"/>
    <x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x v="1"/>
    <n v="1503550800"/>
    <n v="1508302800"/>
    <x v="331"/>
    <d v="2017-10-18T05:00:00"/>
    <b v="0"/>
    <x v="1"/>
    <s v="music/indie rock"/>
    <x v="1"/>
    <s v="indie rock"/>
  </r>
  <r>
    <n v="347"/>
    <s v="Petersen and Sons"/>
    <s v="Open-source full-range portal"/>
    <n v="900"/>
    <n v="12607"/>
    <n v="14.0077777777778"/>
    <x v="1"/>
    <n v="191"/>
    <n v="66.010000000000005"/>
    <s v="US"/>
    <x v="1"/>
    <n v="1423634400"/>
    <n v="1425708000"/>
    <x v="332"/>
    <d v="2015-03-07T06:00:00"/>
    <b v="0"/>
    <x v="0"/>
    <s v="technology/web"/>
    <x v="2"/>
    <s v="web"/>
  </r>
  <r>
    <n v="348"/>
    <s v="Hensley Ltd"/>
    <s v="Versatile cohesive open system"/>
    <n v="199000"/>
    <n v="142823"/>
    <n v="0.71770351758794004"/>
    <x v="0"/>
    <n v="3483"/>
    <n v="41.01"/>
    <s v="US"/>
    <x v="1"/>
    <n v="1487224800"/>
    <n v="1488348000"/>
    <x v="333"/>
    <d v="2017-03-01T06:00:00"/>
    <b v="0"/>
    <x v="0"/>
    <s v="food/food trucks"/>
    <x v="0"/>
    <s v="food trucks"/>
  </r>
  <r>
    <n v="349"/>
    <s v="Navarro and Sons"/>
    <s v="Multi-layered bottom-line frame"/>
    <n v="180800"/>
    <n v="95958"/>
    <n v="0.53074115044247805"/>
    <x v="0"/>
    <n v="923"/>
    <n v="103.96"/>
    <s v="US"/>
    <x v="1"/>
    <n v="1500008400"/>
    <n v="1502600400"/>
    <x v="296"/>
    <d v="2017-08-13T05:00:00"/>
    <b v="0"/>
    <x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x v="1"/>
    <n v="1432098000"/>
    <n v="1433653200"/>
    <x v="334"/>
    <d v="2015-06-07T05:00:00"/>
    <b v="0"/>
    <x v="1"/>
    <s v="music/jazz"/>
    <x v="1"/>
    <s v="jazz"/>
  </r>
  <r>
    <n v="351"/>
    <s v="Young LLC"/>
    <s v="Universal maximized methodology"/>
    <n v="74100"/>
    <n v="94631"/>
    <n v="1.2770715249662601"/>
    <x v="1"/>
    <n v="2013"/>
    <n v="47.01"/>
    <s v="US"/>
    <x v="1"/>
    <n v="1440392400"/>
    <n v="1441602000"/>
    <x v="335"/>
    <d v="2015-09-07T05:00:00"/>
    <b v="0"/>
    <x v="0"/>
    <s v="music/rock"/>
    <x v="1"/>
    <s v="rock"/>
  </r>
  <r>
    <n v="352"/>
    <s v="Adams, Willis and Sanchez"/>
    <s v="Expanded hybrid hardware"/>
    <n v="2800"/>
    <n v="977"/>
    <n v="0.34892857142857098"/>
    <x v="0"/>
    <n v="33"/>
    <n v="29.61"/>
    <s v="CA"/>
    <x v="0"/>
    <n v="1446876000"/>
    <n v="1447567200"/>
    <x v="336"/>
    <d v="2015-11-15T06:00:00"/>
    <b v="0"/>
    <x v="0"/>
    <s v="theater/plays"/>
    <x v="3"/>
    <s v="plays"/>
  </r>
  <r>
    <n v="353"/>
    <s v="Mills-Roy"/>
    <s v="Profit-focused multi-tasking access"/>
    <n v="33600"/>
    <n v="137961"/>
    <n v="4.1059821428571404"/>
    <x v="1"/>
    <n v="1703"/>
    <n v="81.010000000000005"/>
    <s v="US"/>
    <x v="1"/>
    <n v="1562302800"/>
    <n v="1562389200"/>
    <x v="337"/>
    <d v="2019-07-06T05:00:00"/>
    <b v="0"/>
    <x v="0"/>
    <s v="theater/plays"/>
    <x v="3"/>
    <s v="plays"/>
  </r>
  <r>
    <n v="354"/>
    <s v="Brown Group"/>
    <s v="Profit-focused transitional capability"/>
    <n v="6100"/>
    <n v="7548"/>
    <n v="1.23737704918033"/>
    <x v="1"/>
    <n v="80"/>
    <n v="94.35"/>
    <s v="DK"/>
    <x v="3"/>
    <n v="1378184400"/>
    <n v="1378789200"/>
    <x v="338"/>
    <d v="2013-09-10T05:00:00"/>
    <b v="0"/>
    <x v="0"/>
    <s v="film &amp; video/documentary"/>
    <x v="4"/>
    <s v="documentary"/>
  </r>
  <r>
    <n v="355"/>
    <s v="Burns-Burnett"/>
    <s v="Front-line scalable definition"/>
    <n v="3800"/>
    <n v="2241"/>
    <n v="0.589736842105263"/>
    <x v="2"/>
    <n v="86"/>
    <n v="26.06"/>
    <s v="US"/>
    <x v="1"/>
    <n v="1485064800"/>
    <n v="1488520800"/>
    <x v="339"/>
    <d v="2017-03-03T06:00:00"/>
    <b v="0"/>
    <x v="0"/>
    <s v="technology/wearables"/>
    <x v="2"/>
    <s v="wearables"/>
  </r>
  <r>
    <n v="356"/>
    <s v="Glass, Nunez and Mcdonald"/>
    <s v="Open-source systematic protocol"/>
    <n v="9300"/>
    <n v="3431"/>
    <n v="0.36892473118279601"/>
    <x v="0"/>
    <n v="40"/>
    <n v="85.78"/>
    <s v="IT"/>
    <x v="6"/>
    <n v="1326520800"/>
    <n v="1327298400"/>
    <x v="340"/>
    <d v="2012-01-23T06:00:00"/>
    <b v="0"/>
    <x v="0"/>
    <s v="theater/plays"/>
    <x v="3"/>
    <s v="plays"/>
  </r>
  <r>
    <n v="357"/>
    <s v="Perez, Davis and Wilson"/>
    <s v="Implemented tangible algorithm"/>
    <n v="2300"/>
    <n v="4253"/>
    <n v="1.8491304347826101"/>
    <x v="1"/>
    <n v="41"/>
    <n v="103.73"/>
    <s v="US"/>
    <x v="1"/>
    <n v="1441256400"/>
    <n v="1443416400"/>
    <x v="341"/>
    <d v="2015-09-28T05:00:00"/>
    <b v="0"/>
    <x v="0"/>
    <s v="games/video games"/>
    <x v="6"/>
    <s v="video games"/>
  </r>
  <r>
    <n v="358"/>
    <s v="Diaz-Garcia"/>
    <s v="Profit-focused 3rdgeneration circuit"/>
    <n v="9700"/>
    <n v="1146"/>
    <n v="0.118144329896907"/>
    <x v="0"/>
    <n v="23"/>
    <n v="49.83"/>
    <s v="CA"/>
    <x v="0"/>
    <n v="1533877200"/>
    <n v="1534136400"/>
    <x v="342"/>
    <d v="2018-08-13T05:00:00"/>
    <b v="1"/>
    <x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"/>
    <s v="US"/>
    <x v="1"/>
    <n v="1314421200"/>
    <n v="1315026000"/>
    <x v="343"/>
    <d v="2011-09-03T05:00:00"/>
    <b v="0"/>
    <x v="0"/>
    <s v="film &amp; video/animation"/>
    <x v="4"/>
    <s v="animation"/>
  </r>
  <r>
    <n v="360"/>
    <s v="Larsen-Chung"/>
    <s v="Right-sized zero tolerance migration"/>
    <n v="59700"/>
    <n v="135132"/>
    <n v="2.2635175879396998"/>
    <x v="1"/>
    <n v="2875"/>
    <n v="47"/>
    <s v="GB"/>
    <x v="4"/>
    <n v="1293861600"/>
    <n v="1295071200"/>
    <x v="344"/>
    <d v="2011-01-15T06:00:00"/>
    <b v="0"/>
    <x v="1"/>
    <s v="theater/plays"/>
    <x v="3"/>
    <s v="plays"/>
  </r>
  <r>
    <n v="361"/>
    <s v="Anderson and Sons"/>
    <s v="Quality-focused reciprocal structure"/>
    <n v="5500"/>
    <n v="9546"/>
    <n v="1.7356363636363601"/>
    <x v="1"/>
    <n v="88"/>
    <n v="108.48"/>
    <s v="US"/>
    <x v="1"/>
    <n v="1507352400"/>
    <n v="1509426000"/>
    <x v="345"/>
    <d v="2017-10-31T05:00:00"/>
    <b v="0"/>
    <x v="0"/>
    <s v="theater/plays"/>
    <x v="3"/>
    <s v="plays"/>
  </r>
  <r>
    <n v="362"/>
    <s v="Lawrence Group"/>
    <s v="Automated actuating conglomeration"/>
    <n v="3700"/>
    <n v="13755"/>
    <n v="3.7175675675675701"/>
    <x v="1"/>
    <n v="191"/>
    <n v="72.02"/>
    <s v="US"/>
    <x v="1"/>
    <n v="1296108000"/>
    <n v="1299391200"/>
    <x v="65"/>
    <d v="2011-03-06T06:00:00"/>
    <b v="0"/>
    <x v="0"/>
    <s v="music/rock"/>
    <x v="1"/>
    <s v="rock"/>
  </r>
  <r>
    <n v="363"/>
    <s v="Gray-Davis"/>
    <s v="Re-contextualized local initiative"/>
    <n v="5200"/>
    <n v="8330"/>
    <n v="1.6019230769230799"/>
    <x v="1"/>
    <n v="139"/>
    <n v="59.93"/>
    <s v="US"/>
    <x v="1"/>
    <n v="1324965600"/>
    <n v="1325052000"/>
    <x v="346"/>
    <d v="2011-12-28T06:00:00"/>
    <b v="0"/>
    <x v="0"/>
    <s v="music/rock"/>
    <x v="1"/>
    <s v="rock"/>
  </r>
  <r>
    <n v="364"/>
    <s v="Ramirez-Myers"/>
    <s v="Switchable intangible definition"/>
    <n v="900"/>
    <n v="14547"/>
    <n v="16.163333333333298"/>
    <x v="1"/>
    <n v="186"/>
    <n v="78.209999999999994"/>
    <s v="US"/>
    <x v="1"/>
    <n v="1520229600"/>
    <n v="1522818000"/>
    <x v="347"/>
    <d v="2018-04-04T05:00:00"/>
    <b v="0"/>
    <x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8"/>
    <s v="AU"/>
    <x v="2"/>
    <n v="1482991200"/>
    <n v="1485324000"/>
    <x v="348"/>
    <d v="2017-01-25T06:00:00"/>
    <b v="0"/>
    <x v="0"/>
    <s v="theater/plays"/>
    <x v="3"/>
    <s v="plays"/>
  </r>
  <r>
    <n v="366"/>
    <s v="Williams, Perez and Villegas"/>
    <s v="Robust directional system engine"/>
    <n v="1800"/>
    <n v="10658"/>
    <n v="5.9211111111111103"/>
    <x v="1"/>
    <n v="101"/>
    <n v="105.52"/>
    <s v="US"/>
    <x v="1"/>
    <n v="1294034400"/>
    <n v="1294120800"/>
    <x v="349"/>
    <d v="2011-01-04T06:00:00"/>
    <b v="0"/>
    <x v="1"/>
    <s v="theater/plays"/>
    <x v="3"/>
    <s v="plays"/>
  </r>
  <r>
    <n v="367"/>
    <s v="Brooks, Jones and Ingram"/>
    <s v="Triple-buffered explicit methodology"/>
    <n v="9900"/>
    <n v="1870"/>
    <n v="0.18888888888888899"/>
    <x v="0"/>
    <n v="75"/>
    <n v="24.93"/>
    <s v="US"/>
    <x v="1"/>
    <n v="1413608400"/>
    <n v="1415685600"/>
    <x v="350"/>
    <d v="2014-11-11T06:00:00"/>
    <b v="0"/>
    <x v="1"/>
    <s v="theater/plays"/>
    <x v="3"/>
    <s v="plays"/>
  </r>
  <r>
    <n v="368"/>
    <s v="Whitaker, Wallace and Daniels"/>
    <s v="Reactive directional capacity"/>
    <n v="5200"/>
    <n v="14394"/>
    <n v="2.76807692307692"/>
    <x v="1"/>
    <n v="206"/>
    <n v="69.87"/>
    <s v="GB"/>
    <x v="4"/>
    <n v="1286946000"/>
    <n v="1288933200"/>
    <x v="351"/>
    <d v="2010-11-05T05:00:00"/>
    <b v="0"/>
    <x v="1"/>
    <s v="film &amp; video/documentary"/>
    <x v="4"/>
    <s v="documentary"/>
  </r>
  <r>
    <n v="369"/>
    <s v="Smith-Gonzalez"/>
    <s v="Polarized needs-based approach"/>
    <n v="5400"/>
    <n v="14743"/>
    <n v="2.7301851851851899"/>
    <x v="1"/>
    <n v="154"/>
    <n v="95.73"/>
    <s v="US"/>
    <x v="1"/>
    <n v="1359871200"/>
    <n v="1363237200"/>
    <x v="352"/>
    <d v="2013-03-14T05:00:00"/>
    <b v="0"/>
    <x v="1"/>
    <s v="film &amp; video/television"/>
    <x v="4"/>
    <s v="television"/>
  </r>
  <r>
    <n v="370"/>
    <s v="Skinner PLC"/>
    <s v="Intuitive well-modulated middleware"/>
    <n v="112300"/>
    <n v="178965"/>
    <n v="1.5936331255565499"/>
    <x v="1"/>
    <n v="5966"/>
    <n v="30"/>
    <s v="US"/>
    <x v="1"/>
    <n v="1555304400"/>
    <n v="1555822800"/>
    <x v="353"/>
    <d v="2019-04-21T05:00:00"/>
    <b v="0"/>
    <x v="0"/>
    <s v="theater/plays"/>
    <x v="3"/>
    <s v="plays"/>
  </r>
  <r>
    <n v="371"/>
    <s v="Nolan, Smith and Sanchez"/>
    <s v="Multi-channeled logistical matrices"/>
    <n v="189200"/>
    <n v="128410"/>
    <n v="0.67869978858350999"/>
    <x v="0"/>
    <n v="2176"/>
    <n v="59.01"/>
    <s v="US"/>
    <x v="1"/>
    <n v="1423375200"/>
    <n v="1427778000"/>
    <x v="354"/>
    <d v="2015-03-31T05:00:00"/>
    <b v="0"/>
    <x v="0"/>
    <s v="theater/plays"/>
    <x v="3"/>
    <s v="plays"/>
  </r>
  <r>
    <n v="372"/>
    <s v="Green-Carr"/>
    <s v="Pre-emptive bifurcated artificial intelligence"/>
    <n v="900"/>
    <n v="14324"/>
    <n v="15.915555555555599"/>
    <x v="1"/>
    <n v="169"/>
    <n v="84.76"/>
    <s v="US"/>
    <x v="1"/>
    <n v="1420696800"/>
    <n v="1422424800"/>
    <x v="355"/>
    <d v="2015-01-28T06:00:00"/>
    <b v="0"/>
    <x v="1"/>
    <s v="film &amp; video/documentary"/>
    <x v="4"/>
    <s v="documentary"/>
  </r>
  <r>
    <n v="373"/>
    <s v="Brown-Parker"/>
    <s v="Down-sized coherent toolset"/>
    <n v="22500"/>
    <n v="164291"/>
    <n v="7.3018222222222198"/>
    <x v="1"/>
    <n v="2106"/>
    <n v="78.010000000000005"/>
    <s v="US"/>
    <x v="1"/>
    <n v="1502946000"/>
    <n v="1503637200"/>
    <x v="356"/>
    <d v="2017-08-25T05:00:00"/>
    <b v="0"/>
    <x v="0"/>
    <s v="theater/plays"/>
    <x v="3"/>
    <s v="plays"/>
  </r>
  <r>
    <n v="374"/>
    <s v="Marshall Inc"/>
    <s v="Open-source multi-tasking data-warehouse"/>
    <n v="167400"/>
    <n v="22073"/>
    <n v="0.131857825567503"/>
    <x v="0"/>
    <n v="441"/>
    <n v="50.05"/>
    <s v="US"/>
    <x v="1"/>
    <n v="1547186400"/>
    <n v="1547618400"/>
    <x v="357"/>
    <d v="2019-01-16T06:00:00"/>
    <b v="0"/>
    <x v="1"/>
    <s v="film &amp; video/documentary"/>
    <x v="4"/>
    <s v="documentary"/>
  </r>
  <r>
    <n v="375"/>
    <s v="Leblanc-Pineda"/>
    <s v="Future-proofed upward-trending contingency"/>
    <n v="2700"/>
    <n v="1479"/>
    <n v="0.54777777777777803"/>
    <x v="0"/>
    <n v="25"/>
    <n v="59.16"/>
    <s v="US"/>
    <x v="1"/>
    <n v="1444971600"/>
    <n v="1449900000"/>
    <x v="358"/>
    <d v="2015-12-12T06:00:00"/>
    <b v="0"/>
    <x v="0"/>
    <s v="music/indie rock"/>
    <x v="1"/>
    <s v="indie rock"/>
  </r>
  <r>
    <n v="376"/>
    <s v="Perry PLC"/>
    <s v="Mandatory uniform matrix"/>
    <n v="3400"/>
    <n v="12275"/>
    <n v="3.6102941176470602"/>
    <x v="1"/>
    <n v="131"/>
    <n v="93.7"/>
    <s v="US"/>
    <x v="1"/>
    <n v="1404622800"/>
    <n v="1405141200"/>
    <x v="359"/>
    <d v="2014-07-12T05:00:00"/>
    <b v="0"/>
    <x v="0"/>
    <s v="music/rock"/>
    <x v="1"/>
    <s v="rock"/>
  </r>
  <r>
    <n v="377"/>
    <s v="Klein, Stark and Livingston"/>
    <s v="Phased methodical initiative"/>
    <n v="49700"/>
    <n v="5098"/>
    <n v="0.102575452716298"/>
    <x v="0"/>
    <n v="127"/>
    <n v="40.14"/>
    <s v="US"/>
    <x v="1"/>
    <n v="1571720400"/>
    <n v="1572933600"/>
    <x v="12"/>
    <d v="2019-11-05T06:00:00"/>
    <b v="0"/>
    <x v="0"/>
    <s v="theater/plays"/>
    <x v="3"/>
    <s v="plays"/>
  </r>
  <r>
    <n v="378"/>
    <s v="Fleming-Oliver"/>
    <s v="Managed stable function"/>
    <n v="178200"/>
    <n v="24882"/>
    <n v="0.13962962962962999"/>
    <x v="0"/>
    <n v="355"/>
    <n v="70.09"/>
    <s v="US"/>
    <x v="1"/>
    <n v="1526878800"/>
    <n v="1530162000"/>
    <x v="360"/>
    <d v="2018-06-28T05:00:00"/>
    <b v="0"/>
    <x v="0"/>
    <s v="film &amp; video/documentary"/>
    <x v="4"/>
    <s v="documentary"/>
  </r>
  <r>
    <n v="379"/>
    <s v="Reilly, Aguirre and Johnson"/>
    <s v="Realigned clear-thinking migration"/>
    <n v="7200"/>
    <n v="2912"/>
    <n v="0.404444444444444"/>
    <x v="0"/>
    <n v="44"/>
    <n v="66.180000000000007"/>
    <s v="GB"/>
    <x v="4"/>
    <n v="1319691600"/>
    <n v="1320904800"/>
    <x v="361"/>
    <d v="2011-11-10T06:00:00"/>
    <b v="0"/>
    <x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"/>
    <s v="US"/>
    <x v="1"/>
    <n v="1371963600"/>
    <n v="1372395600"/>
    <x v="362"/>
    <d v="2013-06-28T05:00:00"/>
    <b v="0"/>
    <x v="0"/>
    <s v="theater/plays"/>
    <x v="3"/>
    <s v="plays"/>
  </r>
  <r>
    <n v="381"/>
    <s v="Michael, Anderson and Vincent"/>
    <s v="Cross-group global moratorium"/>
    <n v="5300"/>
    <n v="9749"/>
    <n v="1.83943396226415"/>
    <x v="1"/>
    <n v="155"/>
    <n v="62.9"/>
    <s v="US"/>
    <x v="1"/>
    <n v="1433739600"/>
    <n v="1437714000"/>
    <x v="363"/>
    <d v="2015-07-24T05:00:00"/>
    <b v="0"/>
    <x v="0"/>
    <s v="theater/plays"/>
    <x v="3"/>
    <s v="plays"/>
  </r>
  <r>
    <n v="382"/>
    <s v="King Ltd"/>
    <s v="Visionary systemic process improvement"/>
    <n v="9100"/>
    <n v="5803"/>
    <n v="0.637692307692308"/>
    <x v="0"/>
    <n v="67"/>
    <n v="86.61"/>
    <s v="US"/>
    <x v="1"/>
    <n v="1508130000"/>
    <n v="1509771600"/>
    <x v="364"/>
    <d v="2017-11-04T05:00:00"/>
    <b v="0"/>
    <x v="0"/>
    <s v="photography/photography books"/>
    <x v="7"/>
    <s v="photography books"/>
  </r>
  <r>
    <n v="383"/>
    <s v="Baker Ltd"/>
    <s v="Progressive intangible flexibility"/>
    <n v="6300"/>
    <n v="14199"/>
    <n v="2.2538095238095202"/>
    <x v="1"/>
    <n v="189"/>
    <n v="75.13"/>
    <s v="US"/>
    <x v="1"/>
    <n v="1550037600"/>
    <n v="1550556000"/>
    <x v="210"/>
    <d v="2019-02-19T06:00:00"/>
    <b v="0"/>
    <x v="1"/>
    <s v="food/food trucks"/>
    <x v="0"/>
    <s v="food trucks"/>
  </r>
  <r>
    <n v="384"/>
    <s v="Baker, Collins and Smith"/>
    <s v="Reactive real-time software"/>
    <n v="114400"/>
    <n v="196779"/>
    <n v="1.7200961538461499"/>
    <x v="1"/>
    <n v="4799"/>
    <n v="41"/>
    <s v="US"/>
    <x v="1"/>
    <n v="1486706400"/>
    <n v="1489039200"/>
    <x v="365"/>
    <d v="2017-03-09T06:00:00"/>
    <b v="1"/>
    <x v="1"/>
    <s v="film &amp; video/documentary"/>
    <x v="4"/>
    <s v="documentary"/>
  </r>
  <r>
    <n v="385"/>
    <s v="Warren-Harrison"/>
    <s v="Programmable incremental knowledge user"/>
    <n v="38900"/>
    <n v="56859"/>
    <n v="1.46167095115681"/>
    <x v="1"/>
    <n v="1137"/>
    <n v="50.01"/>
    <s v="US"/>
    <x v="1"/>
    <n v="1553835600"/>
    <n v="1556600400"/>
    <x v="366"/>
    <d v="2019-04-30T05:00:00"/>
    <b v="0"/>
    <x v="0"/>
    <s v="publishing/nonfiction"/>
    <x v="5"/>
    <s v="nonfiction"/>
  </r>
  <r>
    <n v="386"/>
    <s v="Gardner Group"/>
    <s v="Progressive 5thgeneration customer loyalty"/>
    <n v="135500"/>
    <n v="103554"/>
    <n v="0.76423616236162395"/>
    <x v="0"/>
    <n v="1068"/>
    <n v="96.96"/>
    <s v="US"/>
    <x v="1"/>
    <n v="1277528400"/>
    <n v="1278565200"/>
    <x v="367"/>
    <d v="2010-07-08T05:00:00"/>
    <b v="0"/>
    <x v="0"/>
    <s v="theater/plays"/>
    <x v="3"/>
    <s v="plays"/>
  </r>
  <r>
    <n v="387"/>
    <s v="Flores-Lambert"/>
    <s v="Triple-buffered logistical frame"/>
    <n v="109000"/>
    <n v="42795"/>
    <n v="0.39261467889908302"/>
    <x v="0"/>
    <n v="424"/>
    <n v="100.93"/>
    <s v="US"/>
    <x v="1"/>
    <n v="1339477200"/>
    <n v="1339909200"/>
    <x v="368"/>
    <d v="2012-06-17T05:00:00"/>
    <b v="0"/>
    <x v="0"/>
    <s v="technology/wearables"/>
    <x v="2"/>
    <s v="wearables"/>
  </r>
  <r>
    <n v="388"/>
    <s v="Cruz Ltd"/>
    <s v="Exclusive dynamic adapter"/>
    <n v="114800"/>
    <n v="12938"/>
    <n v="0.11270034843205599"/>
    <x v="3"/>
    <n v="145"/>
    <n v="89.23"/>
    <s v="CH"/>
    <x v="5"/>
    <n v="1325656800"/>
    <n v="1325829600"/>
    <x v="369"/>
    <d v="2012-01-06T06:00:00"/>
    <b v="0"/>
    <x v="0"/>
    <s v="music/indie rock"/>
    <x v="1"/>
    <s v="indie rock"/>
  </r>
  <r>
    <n v="389"/>
    <s v="Knox-Garner"/>
    <s v="Automated systemic hierarchy"/>
    <n v="83000"/>
    <n v="101352"/>
    <n v="1.22110843373494"/>
    <x v="1"/>
    <n v="1152"/>
    <n v="87.98"/>
    <s v="US"/>
    <x v="1"/>
    <n v="1288242000"/>
    <n v="1290578400"/>
    <x v="370"/>
    <d v="2010-11-24T06:00:00"/>
    <b v="0"/>
    <x v="0"/>
    <s v="theater/plays"/>
    <x v="3"/>
    <s v="plays"/>
  </r>
  <r>
    <n v="390"/>
    <s v="Davis-Allen"/>
    <s v="Digitized eco-centric core"/>
    <n v="2400"/>
    <n v="4477"/>
    <n v="1.8654166666666701"/>
    <x v="1"/>
    <n v="50"/>
    <n v="89.54"/>
    <s v="US"/>
    <x v="1"/>
    <n v="1379048400"/>
    <n v="1380344400"/>
    <x v="371"/>
    <d v="2013-09-28T05:00:00"/>
    <b v="0"/>
    <x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"/>
    <s v="US"/>
    <x v="1"/>
    <n v="1389679200"/>
    <n v="1389852000"/>
    <x v="287"/>
    <d v="2014-01-16T06:00:00"/>
    <b v="0"/>
    <x v="0"/>
    <s v="publishing/nonfiction"/>
    <x v="5"/>
    <s v="nonfiction"/>
  </r>
  <r>
    <n v="392"/>
    <s v="Hernandez-Grimes"/>
    <s v="Profit-focused zero administration forecast"/>
    <n v="102900"/>
    <n v="67546"/>
    <n v="0.65642371234207997"/>
    <x v="0"/>
    <n v="1608"/>
    <n v="42.01"/>
    <s v="US"/>
    <x v="1"/>
    <n v="1294293600"/>
    <n v="1294466400"/>
    <x v="372"/>
    <d v="2011-01-08T06:00:00"/>
    <b v="0"/>
    <x v="0"/>
    <s v="technology/wearables"/>
    <x v="2"/>
    <s v="wearables"/>
  </r>
  <r>
    <n v="393"/>
    <s v="Owens, Hall and Gonzalez"/>
    <s v="De-engineered static orchestration"/>
    <n v="62800"/>
    <n v="143788"/>
    <n v="2.2896178343949001"/>
    <x v="1"/>
    <n v="3059"/>
    <n v="47"/>
    <s v="CA"/>
    <x v="0"/>
    <n v="1500267600"/>
    <n v="1500354000"/>
    <x v="373"/>
    <d v="2017-07-18T05:00:00"/>
    <b v="0"/>
    <x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"/>
    <s v="US"/>
    <x v="1"/>
    <n v="1375074000"/>
    <n v="1375938000"/>
    <x v="374"/>
    <d v="2013-08-08T05:00:00"/>
    <b v="0"/>
    <x v="1"/>
    <s v="film &amp; video/documentary"/>
    <x v="4"/>
    <s v="documentary"/>
  </r>
  <r>
    <n v="395"/>
    <s v="Taylor PLC"/>
    <s v="Enhanced incremental budgetary management"/>
    <n v="7100"/>
    <n v="9238"/>
    <n v="1.3011267605633801"/>
    <x v="1"/>
    <n v="220"/>
    <n v="41.99"/>
    <s v="US"/>
    <x v="1"/>
    <n v="1323324000"/>
    <n v="1323410400"/>
    <x v="375"/>
    <d v="2011-12-09T06:00:00"/>
    <b v="1"/>
    <x v="0"/>
    <s v="theater/plays"/>
    <x v="3"/>
    <s v="plays"/>
  </r>
  <r>
    <n v="396"/>
    <s v="Holmes PLC"/>
    <s v="Digitized local info-mediaries"/>
    <n v="46100"/>
    <n v="77012"/>
    <n v="1.67054229934924"/>
    <x v="1"/>
    <n v="1604"/>
    <n v="48.01"/>
    <s v="AU"/>
    <x v="2"/>
    <n v="1538715600"/>
    <n v="1539406800"/>
    <x v="376"/>
    <d v="2018-10-13T05:00:00"/>
    <b v="0"/>
    <x v="0"/>
    <s v="film &amp; video/drama"/>
    <x v="4"/>
    <s v="drama"/>
  </r>
  <r>
    <n v="397"/>
    <s v="Jones-Martin"/>
    <s v="Virtual systematic monitoring"/>
    <n v="8100"/>
    <n v="14083"/>
    <n v="1.73864197530864"/>
    <x v="1"/>
    <n v="454"/>
    <n v="31.02"/>
    <s v="US"/>
    <x v="1"/>
    <n v="1369285200"/>
    <n v="1369803600"/>
    <x v="377"/>
    <d v="2013-05-29T05:00:00"/>
    <b v="0"/>
    <x v="0"/>
    <s v="music/rock"/>
    <x v="1"/>
    <s v="rock"/>
  </r>
  <r>
    <n v="398"/>
    <s v="Myers LLC"/>
    <s v="Reactive bottom-line open architecture"/>
    <n v="1700"/>
    <n v="12202"/>
    <n v="7.1776470588235304"/>
    <x v="1"/>
    <n v="123"/>
    <n v="99.2"/>
    <s v="IT"/>
    <x v="6"/>
    <n v="1525755600"/>
    <n v="1525928400"/>
    <x v="378"/>
    <d v="2018-05-10T05:00:00"/>
    <b v="0"/>
    <x v="1"/>
    <s v="film &amp; video/animation"/>
    <x v="4"/>
    <s v="animation"/>
  </r>
  <r>
    <n v="399"/>
    <s v="Acosta, Mullins and Morris"/>
    <s v="Pre-emptive interactive model"/>
    <n v="97300"/>
    <n v="62127"/>
    <n v="0.63850976361767697"/>
    <x v="0"/>
    <n v="941"/>
    <n v="66.02"/>
    <s v="US"/>
    <x v="1"/>
    <n v="1296626400"/>
    <n v="1297231200"/>
    <x v="379"/>
    <d v="2011-02-09T06:00:00"/>
    <b v="0"/>
    <x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x v="1"/>
    <n v="1376629200"/>
    <n v="1378530000"/>
    <x v="380"/>
    <d v="2013-09-07T05:00:00"/>
    <b v="0"/>
    <x v="1"/>
    <s v="photography/photography books"/>
    <x v="7"/>
    <s v="photography books"/>
  </r>
  <r>
    <n v="401"/>
    <s v="Smith-Schmidt"/>
    <s v="Inverse radical hierarchy"/>
    <n v="900"/>
    <n v="13772"/>
    <n v="15.3022222222222"/>
    <x v="1"/>
    <n v="299"/>
    <n v="46.06"/>
    <s v="US"/>
    <x v="1"/>
    <n v="1572152400"/>
    <n v="1572152400"/>
    <x v="381"/>
    <d v="2019-10-27T05:00:00"/>
    <b v="0"/>
    <x v="0"/>
    <s v="theater/plays"/>
    <x v="3"/>
    <s v="plays"/>
  </r>
  <r>
    <n v="402"/>
    <s v="Ruiz, Richardson and Cole"/>
    <s v="Team-oriented static interface"/>
    <n v="7300"/>
    <n v="2946"/>
    <n v="0.40356164383561599"/>
    <x v="0"/>
    <n v="40"/>
    <n v="73.650000000000006"/>
    <s v="US"/>
    <x v="1"/>
    <n v="1325829600"/>
    <n v="1329890400"/>
    <x v="382"/>
    <d v="2012-02-22T06:00:00"/>
    <b v="0"/>
    <x v="1"/>
    <s v="film &amp; video/shorts"/>
    <x v="4"/>
    <s v="shorts"/>
  </r>
  <r>
    <n v="403"/>
    <s v="Leonard-Mcclain"/>
    <s v="Virtual foreground throughput"/>
    <n v="195800"/>
    <n v="168820"/>
    <n v="0.86220633299284999"/>
    <x v="0"/>
    <n v="3015"/>
    <n v="55.99"/>
    <s v="CA"/>
    <x v="0"/>
    <n v="1273640400"/>
    <n v="1276750800"/>
    <x v="125"/>
    <d v="2010-06-17T05:00:00"/>
    <b v="0"/>
    <x v="1"/>
    <s v="theater/plays"/>
    <x v="3"/>
    <s v="plays"/>
  </r>
  <r>
    <n v="404"/>
    <s v="Bailey-Boyer"/>
    <s v="Visionary exuding Internet solution"/>
    <n v="48900"/>
    <n v="154321"/>
    <n v="3.15584867075665"/>
    <x v="1"/>
    <n v="2237"/>
    <n v="68.989999999999995"/>
    <s v="US"/>
    <x v="1"/>
    <n v="1510639200"/>
    <n v="1510898400"/>
    <x v="383"/>
    <d v="2017-11-17T06:00:00"/>
    <b v="0"/>
    <x v="0"/>
    <s v="theater/plays"/>
    <x v="3"/>
    <s v="plays"/>
  </r>
  <r>
    <n v="405"/>
    <s v="Lee LLC"/>
    <s v="Synchronized secondary analyzer"/>
    <n v="29600"/>
    <n v="26527"/>
    <n v="0.89618243243243201"/>
    <x v="0"/>
    <n v="435"/>
    <n v="60.98"/>
    <s v="US"/>
    <x v="1"/>
    <n v="1528088400"/>
    <n v="1532408400"/>
    <x v="384"/>
    <d v="2018-07-24T05:00:00"/>
    <b v="0"/>
    <x v="0"/>
    <s v="theater/plays"/>
    <x v="3"/>
    <s v="plays"/>
  </r>
  <r>
    <n v="406"/>
    <s v="Lyons Inc"/>
    <s v="Balanced attitude-oriented parallelism"/>
    <n v="39300"/>
    <n v="71583"/>
    <n v="1.8214503816793901"/>
    <x v="1"/>
    <n v="645"/>
    <n v="110.98"/>
    <s v="US"/>
    <x v="1"/>
    <n v="1359525600"/>
    <n v="1360562400"/>
    <x v="385"/>
    <d v="2013-02-11T06:00:00"/>
    <b v="1"/>
    <x v="0"/>
    <s v="film &amp; video/documentary"/>
    <x v="4"/>
    <s v="documentary"/>
  </r>
  <r>
    <n v="407"/>
    <s v="Herrera-Wilson"/>
    <s v="Organized bandwidth-monitored core"/>
    <n v="3400"/>
    <n v="12100"/>
    <n v="3.5588235294117601"/>
    <x v="1"/>
    <n v="484"/>
    <n v="25"/>
    <s v="DK"/>
    <x v="3"/>
    <n v="1570942800"/>
    <n v="1571547600"/>
    <x v="386"/>
    <d v="2019-10-20T05:00:00"/>
    <b v="0"/>
    <x v="0"/>
    <s v="theater/plays"/>
    <x v="3"/>
    <s v="plays"/>
  </r>
  <r>
    <n v="408"/>
    <s v="Mahoney, Adams and Lucas"/>
    <s v="Cloned leadingedge utilization"/>
    <n v="9200"/>
    <n v="12129"/>
    <n v="1.3183695652173899"/>
    <x v="1"/>
    <n v="154"/>
    <n v="78.760000000000005"/>
    <s v="CA"/>
    <x v="0"/>
    <n v="1466398800"/>
    <n v="1468126800"/>
    <x v="387"/>
    <d v="2016-07-10T05:00:00"/>
    <b v="0"/>
    <x v="0"/>
    <s v="film &amp; video/documentary"/>
    <x v="4"/>
    <s v="documentary"/>
  </r>
  <r>
    <n v="409"/>
    <s v="Stewart LLC"/>
    <s v="Secured asymmetric projection"/>
    <n v="135600"/>
    <n v="62804"/>
    <n v="0.46315634218289098"/>
    <x v="0"/>
    <n v="714"/>
    <n v="87.96"/>
    <s v="US"/>
    <x v="1"/>
    <n v="1492491600"/>
    <n v="1492837200"/>
    <x v="388"/>
    <d v="2017-04-22T05:00:00"/>
    <b v="0"/>
    <x v="0"/>
    <s v="music/rock"/>
    <x v="1"/>
    <s v="rock"/>
  </r>
  <r>
    <n v="410"/>
    <s v="Mcmillan Group"/>
    <s v="Advanced cohesive Graphic Interface"/>
    <n v="153700"/>
    <n v="55536"/>
    <n v="0.361327260897853"/>
    <x v="2"/>
    <n v="1111"/>
    <n v="49.99"/>
    <s v="US"/>
    <x v="1"/>
    <n v="1430197200"/>
    <n v="1430197200"/>
    <x v="277"/>
    <d v="2015-04-28T05:00:00"/>
    <b v="0"/>
    <x v="0"/>
    <s v="games/mobile games"/>
    <x v="6"/>
    <s v="mobile games"/>
  </r>
  <r>
    <n v="411"/>
    <s v="Beck, Thompson and Martinez"/>
    <s v="Down-sized maximized function"/>
    <n v="7800"/>
    <n v="8161"/>
    <n v="1.0462820512820501"/>
    <x v="1"/>
    <n v="82"/>
    <n v="99.52"/>
    <s v="US"/>
    <x v="1"/>
    <n v="1496034000"/>
    <n v="1496206800"/>
    <x v="389"/>
    <d v="2017-05-31T05:00:00"/>
    <b v="0"/>
    <x v="0"/>
    <s v="theater/plays"/>
    <x v="3"/>
    <s v="plays"/>
  </r>
  <r>
    <n v="412"/>
    <s v="Rodriguez-Scott"/>
    <s v="Realigned zero tolerance software"/>
    <n v="2100"/>
    <n v="14046"/>
    <n v="6.6885714285714304"/>
    <x v="1"/>
    <n v="134"/>
    <n v="104.82"/>
    <s v="US"/>
    <x v="1"/>
    <n v="1388728800"/>
    <n v="1389592800"/>
    <x v="390"/>
    <d v="2014-01-13T06:00:00"/>
    <b v="0"/>
    <x v="0"/>
    <s v="publishing/fiction"/>
    <x v="5"/>
    <s v="fiction"/>
  </r>
  <r>
    <n v="413"/>
    <s v="Rush-Bowers"/>
    <s v="Persevering analyzing extranet"/>
    <n v="189500"/>
    <n v="117628"/>
    <n v="0.62072823218997397"/>
    <x v="2"/>
    <n v="1089"/>
    <n v="108.01"/>
    <s v="US"/>
    <x v="1"/>
    <n v="1543298400"/>
    <n v="1545631200"/>
    <x v="391"/>
    <d v="2018-12-24T06:00:00"/>
    <b v="0"/>
    <x v="0"/>
    <s v="film &amp; video/animation"/>
    <x v="4"/>
    <s v="animation"/>
  </r>
  <r>
    <n v="414"/>
    <s v="Davis and Sons"/>
    <s v="Innovative human-resource migration"/>
    <n v="188200"/>
    <n v="159405"/>
    <n v="0.84699787460148801"/>
    <x v="0"/>
    <n v="5497"/>
    <n v="29"/>
    <s v="US"/>
    <x v="1"/>
    <n v="1271739600"/>
    <n v="1272430800"/>
    <x v="392"/>
    <d v="2010-04-28T05:00:00"/>
    <b v="0"/>
    <x v="1"/>
    <s v="food/food trucks"/>
    <x v="0"/>
    <s v="food trucks"/>
  </r>
  <r>
    <n v="415"/>
    <s v="Anderson-Pham"/>
    <s v="Intuitive needs-based monitoring"/>
    <n v="113500"/>
    <n v="12552"/>
    <n v="0.11059030837004399"/>
    <x v="0"/>
    <n v="418"/>
    <n v="30.03"/>
    <s v="US"/>
    <x v="1"/>
    <n v="1326434400"/>
    <n v="1327903200"/>
    <x v="393"/>
    <d v="2012-01-30T06:00:00"/>
    <b v="0"/>
    <x v="0"/>
    <s v="theater/plays"/>
    <x v="3"/>
    <s v="plays"/>
  </r>
  <r>
    <n v="416"/>
    <s v="Stewart-Coleman"/>
    <s v="Customer-focused disintermediate toolset"/>
    <n v="134600"/>
    <n v="59007"/>
    <n v="0.438387815750371"/>
    <x v="0"/>
    <n v="1439"/>
    <n v="41.01"/>
    <s v="US"/>
    <x v="1"/>
    <n v="1295244000"/>
    <n v="1296021600"/>
    <x v="394"/>
    <d v="2011-01-26T06:00:00"/>
    <b v="0"/>
    <x v="1"/>
    <s v="film &amp; video/documentary"/>
    <x v="4"/>
    <s v="documentary"/>
  </r>
  <r>
    <n v="417"/>
    <s v="Bradshaw, Smith and Ryan"/>
    <s v="Upgradable 24/7 emulation"/>
    <n v="1700"/>
    <n v="943"/>
    <n v="0.55470588235294105"/>
    <x v="0"/>
    <n v="15"/>
    <n v="62.87"/>
    <s v="US"/>
    <x v="1"/>
    <n v="1541221200"/>
    <n v="1543298400"/>
    <x v="395"/>
    <d v="2018-11-27T06:00:00"/>
    <b v="0"/>
    <x v="0"/>
    <s v="theater/plays"/>
    <x v="3"/>
    <s v="plays"/>
  </r>
  <r>
    <n v="418"/>
    <s v="Jackson PLC"/>
    <s v="Quality-focused client-server core"/>
    <n v="163700"/>
    <n v="93963"/>
    <n v="0.57399511301160699"/>
    <x v="0"/>
    <n v="1999"/>
    <n v="47.01"/>
    <s v="CA"/>
    <x v="0"/>
    <n v="1336280400"/>
    <n v="1336366800"/>
    <x v="396"/>
    <d v="2012-05-07T05:00:00"/>
    <b v="0"/>
    <x v="0"/>
    <s v="film &amp; video/documentary"/>
    <x v="4"/>
    <s v="documentary"/>
  </r>
  <r>
    <n v="419"/>
    <s v="Ware-Arias"/>
    <s v="Upgradable maximized protocol"/>
    <n v="113800"/>
    <n v="140469"/>
    <n v="1.2343497363796101"/>
    <x v="1"/>
    <n v="5203"/>
    <n v="27"/>
    <s v="US"/>
    <x v="1"/>
    <n v="1324533600"/>
    <n v="1325052000"/>
    <x v="397"/>
    <d v="2011-12-28T06:00:00"/>
    <b v="0"/>
    <x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3"/>
    <s v="US"/>
    <x v="1"/>
    <n v="1498366800"/>
    <n v="1499576400"/>
    <x v="398"/>
    <d v="2017-07-09T05:00:00"/>
    <b v="0"/>
    <x v="0"/>
    <s v="theater/plays"/>
    <x v="3"/>
    <s v="plays"/>
  </r>
  <r>
    <n v="421"/>
    <s v="Thomas-Lopez"/>
    <s v="User-centric fault-tolerant archive"/>
    <n v="9400"/>
    <n v="6015"/>
    <n v="0.63989361702127701"/>
    <x v="0"/>
    <n v="118"/>
    <n v="50.97"/>
    <s v="US"/>
    <x v="1"/>
    <n v="1498712400"/>
    <n v="1501304400"/>
    <x v="399"/>
    <d v="2017-07-29T05:00:00"/>
    <b v="0"/>
    <x v="1"/>
    <s v="technology/wearables"/>
    <x v="2"/>
    <s v="wearables"/>
  </r>
  <r>
    <n v="422"/>
    <s v="Brown, Davies and Pacheco"/>
    <s v="Reverse-engineered regional knowledge user"/>
    <n v="8700"/>
    <n v="11075"/>
    <n v="1.27298850574713"/>
    <x v="1"/>
    <n v="205"/>
    <n v="54.02"/>
    <s v="US"/>
    <x v="1"/>
    <n v="1271480400"/>
    <n v="1273208400"/>
    <x v="400"/>
    <d v="2010-05-07T05:00:00"/>
    <b v="0"/>
    <x v="1"/>
    <s v="theater/plays"/>
    <x v="3"/>
    <s v="plays"/>
  </r>
  <r>
    <n v="423"/>
    <s v="Jones-Riddle"/>
    <s v="Self-enabling real-time definition"/>
    <n v="147800"/>
    <n v="15723"/>
    <n v="0.10638024357239501"/>
    <x v="0"/>
    <n v="162"/>
    <n v="97.06"/>
    <s v="US"/>
    <x v="1"/>
    <n v="1316667600"/>
    <n v="1316840400"/>
    <x v="116"/>
    <d v="2011-09-24T05:00:00"/>
    <b v="0"/>
    <x v="1"/>
    <s v="food/food trucks"/>
    <x v="0"/>
    <s v="food trucks"/>
  </r>
  <r>
    <n v="424"/>
    <s v="Schmidt-Gomez"/>
    <s v="User-centric impactful projection"/>
    <n v="5100"/>
    <n v="2064"/>
    <n v="0.40470588235294103"/>
    <x v="0"/>
    <n v="83"/>
    <n v="24.87"/>
    <s v="US"/>
    <x v="1"/>
    <n v="1524027600"/>
    <n v="1524546000"/>
    <x v="401"/>
    <d v="2018-04-24T05:00:00"/>
    <b v="0"/>
    <x v="0"/>
    <s v="music/indie rock"/>
    <x v="1"/>
    <s v="indie rock"/>
  </r>
  <r>
    <n v="425"/>
    <s v="Sullivan, Davis and Booth"/>
    <s v="Vision-oriented actuating hardware"/>
    <n v="2700"/>
    <n v="7767"/>
    <n v="2.87666666666667"/>
    <x v="1"/>
    <n v="92"/>
    <n v="84.42"/>
    <s v="US"/>
    <x v="1"/>
    <n v="1438059600"/>
    <n v="1438578000"/>
    <x v="402"/>
    <d v="2015-08-03T05:00:00"/>
    <b v="0"/>
    <x v="0"/>
    <s v="photography/photography books"/>
    <x v="7"/>
    <s v="photography books"/>
  </r>
  <r>
    <n v="426"/>
    <s v="Edwards-Kane"/>
    <s v="Virtual leadingedge framework"/>
    <n v="1800"/>
    <n v="10313"/>
    <n v="5.7294444444444403"/>
    <x v="1"/>
    <n v="219"/>
    <n v="47.09"/>
    <s v="US"/>
    <x v="1"/>
    <n v="1361944800"/>
    <n v="1362549600"/>
    <x v="403"/>
    <d v="2013-03-06T06:00:00"/>
    <b v="0"/>
    <x v="0"/>
    <s v="theater/plays"/>
    <x v="3"/>
    <s v="plays"/>
  </r>
  <r>
    <n v="427"/>
    <s v="Hicks, Wall and Webb"/>
    <s v="Managed discrete framework"/>
    <n v="174500"/>
    <n v="197018"/>
    <n v="1.12904297994269"/>
    <x v="1"/>
    <n v="2526"/>
    <n v="78"/>
    <s v="US"/>
    <x v="1"/>
    <n v="1410584400"/>
    <n v="1413349200"/>
    <x v="404"/>
    <d v="2014-10-15T05:00:00"/>
    <b v="0"/>
    <x v="1"/>
    <s v="theater/plays"/>
    <x v="3"/>
    <s v="plays"/>
  </r>
  <r>
    <n v="428"/>
    <s v="Mayer-Richmond"/>
    <s v="Progressive zero-defect capability"/>
    <n v="101400"/>
    <n v="47037"/>
    <n v="0.46387573964496998"/>
    <x v="0"/>
    <n v="747"/>
    <n v="62.97"/>
    <s v="US"/>
    <x v="1"/>
    <n v="1297404000"/>
    <n v="1298008800"/>
    <x v="405"/>
    <d v="2011-02-18T06:00:00"/>
    <b v="0"/>
    <x v="0"/>
    <s v="film &amp; video/animation"/>
    <x v="4"/>
    <s v="animation"/>
  </r>
  <r>
    <n v="429"/>
    <s v="Robles Ltd"/>
    <s v="Right-sized demand-driven adapter"/>
    <n v="191000"/>
    <n v="173191"/>
    <n v="0.90675916230366505"/>
    <x v="3"/>
    <n v="2138"/>
    <n v="81.010000000000005"/>
    <s v="US"/>
    <x v="1"/>
    <n v="1392012000"/>
    <n v="1394427600"/>
    <x v="406"/>
    <d v="2014-03-10T05:00:00"/>
    <b v="0"/>
    <x v="1"/>
    <s v="photography/photography books"/>
    <x v="7"/>
    <s v="photography books"/>
  </r>
  <r>
    <n v="430"/>
    <s v="Cochran Ltd"/>
    <s v="Re-engineered attitude-oriented frame"/>
    <n v="8100"/>
    <n v="5487"/>
    <n v="0.67740740740740701"/>
    <x v="0"/>
    <n v="84"/>
    <n v="65.319999999999993"/>
    <s v="US"/>
    <x v="1"/>
    <n v="1569733200"/>
    <n v="1572670800"/>
    <x v="407"/>
    <d v="2019-11-02T05:00:00"/>
    <b v="0"/>
    <x v="0"/>
    <s v="theater/plays"/>
    <x v="3"/>
    <s v="plays"/>
  </r>
  <r>
    <n v="431"/>
    <s v="Rosales LLC"/>
    <s v="Compatible multimedia utilization"/>
    <n v="5100"/>
    <n v="9817"/>
    <n v="1.9249019607843101"/>
    <x v="1"/>
    <n v="94"/>
    <n v="104.44"/>
    <s v="US"/>
    <x v="1"/>
    <n v="1529643600"/>
    <n v="1531112400"/>
    <x v="408"/>
    <d v="2018-07-09T05:00:00"/>
    <b v="1"/>
    <x v="0"/>
    <s v="theater/plays"/>
    <x v="3"/>
    <s v="plays"/>
  </r>
  <r>
    <n v="432"/>
    <s v="Harper-Bryan"/>
    <s v="Re-contextualized dedicated hardware"/>
    <n v="7700"/>
    <n v="6369"/>
    <n v="0.82714285714285696"/>
    <x v="0"/>
    <n v="91"/>
    <n v="69.989999999999995"/>
    <s v="US"/>
    <x v="1"/>
    <n v="1399006800"/>
    <n v="1400734800"/>
    <x v="409"/>
    <d v="2014-05-22T05:00:00"/>
    <b v="0"/>
    <x v="0"/>
    <s v="theater/plays"/>
    <x v="3"/>
    <s v="plays"/>
  </r>
  <r>
    <n v="433"/>
    <s v="Potter, Harper and Everett"/>
    <s v="Decentralized composite paradigm"/>
    <n v="121400"/>
    <n v="65755"/>
    <n v="0.54163920922569997"/>
    <x v="0"/>
    <n v="792"/>
    <n v="83.02"/>
    <s v="US"/>
    <x v="1"/>
    <n v="1385359200"/>
    <n v="1386741600"/>
    <x v="410"/>
    <d v="2013-12-11T06:00:00"/>
    <b v="0"/>
    <x v="1"/>
    <s v="film &amp; video/documentary"/>
    <x v="4"/>
    <s v="documentary"/>
  </r>
  <r>
    <n v="434"/>
    <s v="Floyd-Sims"/>
    <s v="Cloned transitional hierarchy"/>
    <n v="5400"/>
    <n v="903"/>
    <n v="0.16722222222222199"/>
    <x v="3"/>
    <n v="10"/>
    <n v="90.3"/>
    <s v="CA"/>
    <x v="0"/>
    <n v="1480572000"/>
    <n v="1481781600"/>
    <x v="411"/>
    <d v="2016-12-15T06:00:00"/>
    <b v="1"/>
    <x v="0"/>
    <s v="theater/plays"/>
    <x v="3"/>
    <s v="plays"/>
  </r>
  <r>
    <n v="435"/>
    <s v="Spence, Jackson and Kelly"/>
    <s v="Advanced discrete leverage"/>
    <n v="152400"/>
    <n v="178120"/>
    <n v="1.1687664041994701"/>
    <x v="1"/>
    <n v="1713"/>
    <n v="103.98"/>
    <s v="IT"/>
    <x v="6"/>
    <n v="1418623200"/>
    <n v="1419660000"/>
    <x v="412"/>
    <d v="2014-12-27T06:00:00"/>
    <b v="0"/>
    <x v="1"/>
    <s v="theater/plays"/>
    <x v="3"/>
    <s v="plays"/>
  </r>
  <r>
    <n v="436"/>
    <s v="King-Nguyen"/>
    <s v="Open-source incremental throughput"/>
    <n v="1300"/>
    <n v="13678"/>
    <n v="10.521538461538499"/>
    <x v="1"/>
    <n v="249"/>
    <n v="54.93"/>
    <s v="US"/>
    <x v="1"/>
    <n v="1555736400"/>
    <n v="1555822800"/>
    <x v="413"/>
    <d v="2019-04-21T05:00:00"/>
    <b v="0"/>
    <x v="0"/>
    <s v="music/jazz"/>
    <x v="1"/>
    <s v="jazz"/>
  </r>
  <r>
    <n v="437"/>
    <s v="Hansen Group"/>
    <s v="Centralized regional interface"/>
    <n v="8100"/>
    <n v="9969"/>
    <n v="1.23074074074074"/>
    <x v="1"/>
    <n v="192"/>
    <n v="51.92"/>
    <s v="US"/>
    <x v="1"/>
    <n v="1442120400"/>
    <n v="1442379600"/>
    <x v="414"/>
    <d v="2015-09-16T05:00:00"/>
    <b v="0"/>
    <x v="1"/>
    <s v="film &amp; video/animation"/>
    <x v="4"/>
    <s v="animation"/>
  </r>
  <r>
    <n v="438"/>
    <s v="Mathis, Hall and Hansen"/>
    <s v="Streamlined web-enabled knowledgebase"/>
    <n v="8300"/>
    <n v="14827"/>
    <n v="1.7863855421686701"/>
    <x v="1"/>
    <n v="247"/>
    <n v="60.03"/>
    <s v="US"/>
    <x v="1"/>
    <n v="1362376800"/>
    <n v="1364965200"/>
    <x v="415"/>
    <d v="2013-04-03T05:00:00"/>
    <b v="0"/>
    <x v="0"/>
    <s v="theater/plays"/>
    <x v="3"/>
    <s v="plays"/>
  </r>
  <r>
    <n v="439"/>
    <s v="Cummings Inc"/>
    <s v="Digitized transitional monitoring"/>
    <n v="28400"/>
    <n v="100900"/>
    <n v="3.5528169014084501"/>
    <x v="1"/>
    <n v="2293"/>
    <n v="44"/>
    <s v="US"/>
    <x v="1"/>
    <n v="1478408400"/>
    <n v="1479016800"/>
    <x v="416"/>
    <d v="2016-11-13T06:00:00"/>
    <b v="0"/>
    <x v="0"/>
    <s v="film &amp; video/science fiction"/>
    <x v="4"/>
    <s v="science fiction"/>
  </r>
  <r>
    <n v="440"/>
    <s v="Miller-Poole"/>
    <s v="Networked optimal adapter"/>
    <n v="102500"/>
    <n v="165954"/>
    <n v="1.61906341463415"/>
    <x v="1"/>
    <n v="3131"/>
    <n v="53"/>
    <s v="US"/>
    <x v="1"/>
    <n v="1498798800"/>
    <n v="1499662800"/>
    <x v="417"/>
    <d v="2017-07-10T05:00:00"/>
    <b v="0"/>
    <x v="0"/>
    <s v="film &amp; video/television"/>
    <x v="4"/>
    <s v="television"/>
  </r>
  <r>
    <n v="441"/>
    <s v="Rodriguez-West"/>
    <s v="Automated optimal function"/>
    <n v="7000"/>
    <n v="1744"/>
    <n v="0.249142857142857"/>
    <x v="0"/>
    <n v="32"/>
    <n v="54.5"/>
    <s v="US"/>
    <x v="1"/>
    <n v="1335416400"/>
    <n v="1337835600"/>
    <x v="418"/>
    <d v="2012-05-24T05:00:00"/>
    <b v="0"/>
    <x v="0"/>
    <s v="technology/wearables"/>
    <x v="2"/>
    <s v="wearables"/>
  </r>
  <r>
    <n v="442"/>
    <s v="Calderon, Bradford and Dean"/>
    <s v="Devolved system-worthy framework"/>
    <n v="5400"/>
    <n v="10731"/>
    <n v="1.98722222222222"/>
    <x v="1"/>
    <n v="143"/>
    <n v="75.040000000000006"/>
    <s v="IT"/>
    <x v="6"/>
    <n v="1504328400"/>
    <n v="1505710800"/>
    <x v="419"/>
    <d v="2017-09-18T05:00:00"/>
    <b v="0"/>
    <x v="0"/>
    <s v="theater/plays"/>
    <x v="3"/>
    <s v="plays"/>
  </r>
  <r>
    <n v="443"/>
    <s v="Clark-Bowman"/>
    <s v="Stand-alone user-facing service-desk"/>
    <n v="9300"/>
    <n v="3232"/>
    <n v="0.34752688172043"/>
    <x v="3"/>
    <n v="90"/>
    <n v="35.909999999999997"/>
    <s v="US"/>
    <x v="1"/>
    <n v="1285822800"/>
    <n v="1287464400"/>
    <x v="420"/>
    <d v="2010-10-19T05:00:00"/>
    <b v="0"/>
    <x v="0"/>
    <s v="theater/plays"/>
    <x v="3"/>
    <s v="plays"/>
  </r>
  <r>
    <n v="444"/>
    <s v="Hensley Ltd"/>
    <s v="Versatile global attitude"/>
    <n v="6200"/>
    <n v="10938"/>
    <n v="1.7641935483871001"/>
    <x v="1"/>
    <n v="296"/>
    <n v="36.950000000000003"/>
    <s v="US"/>
    <x v="1"/>
    <n v="1311483600"/>
    <n v="1311656400"/>
    <x v="421"/>
    <d v="2011-07-26T05:00:00"/>
    <b v="0"/>
    <x v="1"/>
    <s v="music/indie rock"/>
    <x v="1"/>
    <s v="indie rock"/>
  </r>
  <r>
    <n v="445"/>
    <s v="Anderson-Pearson"/>
    <s v="Intuitive demand-driven Local Area Network"/>
    <n v="2100"/>
    <n v="10739"/>
    <n v="5.11380952380952"/>
    <x v="1"/>
    <n v="170"/>
    <n v="63.17"/>
    <s v="US"/>
    <x v="1"/>
    <n v="1291356000"/>
    <n v="1293170400"/>
    <x v="422"/>
    <d v="2010-12-24T06:00:00"/>
    <b v="0"/>
    <x v="1"/>
    <s v="theater/plays"/>
    <x v="3"/>
    <s v="plays"/>
  </r>
  <r>
    <n v="446"/>
    <s v="Martin, Martin and Solis"/>
    <s v="Assimilated uniform methodology"/>
    <n v="6800"/>
    <n v="5579"/>
    <n v="0.82044117647058801"/>
    <x v="0"/>
    <n v="186"/>
    <n v="29.99"/>
    <s v="US"/>
    <x v="1"/>
    <n v="1355810400"/>
    <n v="1355983200"/>
    <x v="423"/>
    <d v="2012-12-20T06:00:00"/>
    <b v="0"/>
    <x v="0"/>
    <s v="technology/wearables"/>
    <x v="2"/>
    <s v="wearables"/>
  </r>
  <r>
    <n v="447"/>
    <s v="Harrington-Harper"/>
    <s v="Self-enabling next generation algorithm"/>
    <n v="155200"/>
    <n v="37754"/>
    <n v="0.24326030927835099"/>
    <x v="3"/>
    <n v="439"/>
    <n v="86"/>
    <s v="GB"/>
    <x v="4"/>
    <n v="1513663200"/>
    <n v="1515045600"/>
    <x v="424"/>
    <d v="2018-01-04T06:00:00"/>
    <b v="0"/>
    <x v="0"/>
    <s v="film &amp; video/television"/>
    <x v="4"/>
    <s v="television"/>
  </r>
  <r>
    <n v="448"/>
    <s v="Price and Sons"/>
    <s v="Object-based demand-driven strategy"/>
    <n v="89900"/>
    <n v="45384"/>
    <n v="0.50482758620689705"/>
    <x v="0"/>
    <n v="605"/>
    <n v="75.010000000000005"/>
    <s v="US"/>
    <x v="1"/>
    <n v="1365915600"/>
    <n v="1366088400"/>
    <x v="425"/>
    <d v="2013-04-16T05:00:00"/>
    <b v="0"/>
    <x v="1"/>
    <s v="games/video games"/>
    <x v="6"/>
    <s v="video games"/>
  </r>
  <r>
    <n v="449"/>
    <s v="Cuevas-Morales"/>
    <s v="Public-key coherent ability"/>
    <n v="900"/>
    <n v="8703"/>
    <n v="9.67"/>
    <x v="1"/>
    <n v="86"/>
    <n v="101.2"/>
    <s v="DK"/>
    <x v="3"/>
    <n v="1551852000"/>
    <n v="1553317200"/>
    <x v="426"/>
    <d v="2019-03-23T05:00:00"/>
    <b v="0"/>
    <x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x v="0"/>
    <n v="1540098000"/>
    <n v="1542088800"/>
    <x v="427"/>
    <d v="2018-11-13T06:00:00"/>
    <b v="0"/>
    <x v="0"/>
    <s v="film &amp; video/animation"/>
    <x v="4"/>
    <s v="animation"/>
  </r>
  <r>
    <n v="451"/>
    <s v="Padilla-Porter"/>
    <s v="Innovative exuding matrix"/>
    <n v="148400"/>
    <n v="182302"/>
    <n v="1.22845013477089"/>
    <x v="1"/>
    <n v="6286"/>
    <n v="29"/>
    <s v="US"/>
    <x v="1"/>
    <n v="1500440400"/>
    <n v="1503118800"/>
    <x v="428"/>
    <d v="2017-08-19T05:00:00"/>
    <b v="0"/>
    <x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3"/>
    <s v="US"/>
    <x v="1"/>
    <n v="1278392400"/>
    <n v="1278478800"/>
    <x v="429"/>
    <d v="2010-07-07T05:00:00"/>
    <b v="0"/>
    <x v="0"/>
    <s v="film &amp; video/drama"/>
    <x v="4"/>
    <s v="drama"/>
  </r>
  <r>
    <n v="453"/>
    <s v="Saunders Ltd"/>
    <s v="Multi-layered multi-tasking secured line"/>
    <n v="182400"/>
    <n v="102749"/>
    <n v="0.56331688596491203"/>
    <x v="0"/>
    <n v="1181"/>
    <n v="87"/>
    <s v="US"/>
    <x v="1"/>
    <n v="1480572000"/>
    <n v="1484114400"/>
    <x v="411"/>
    <d v="2017-01-11T06:00:00"/>
    <b v="0"/>
    <x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1"/>
    <s v="US"/>
    <x v="1"/>
    <n v="1382331600"/>
    <n v="1385445600"/>
    <x v="430"/>
    <d v="2013-11-26T06:00:00"/>
    <b v="0"/>
    <x v="1"/>
    <s v="film &amp; video/drama"/>
    <x v="4"/>
    <s v="drama"/>
  </r>
  <r>
    <n v="455"/>
    <s v="Villanueva, Wright and Richardson"/>
    <s v="Profit-focused global product"/>
    <n v="116500"/>
    <n v="137904"/>
    <n v="1.1837253218884101"/>
    <x v="1"/>
    <n v="3727"/>
    <n v="37"/>
    <s v="US"/>
    <x v="1"/>
    <n v="1316754000"/>
    <n v="1318741200"/>
    <x v="431"/>
    <d v="2011-10-16T05:00:00"/>
    <b v="0"/>
    <x v="0"/>
    <s v="theater/plays"/>
    <x v="3"/>
    <s v="plays"/>
  </r>
  <r>
    <n v="456"/>
    <s v="Wilson, Brooks and Clark"/>
    <s v="Operative well-modulated data-warehouse"/>
    <n v="146400"/>
    <n v="152438"/>
    <n v="1.0412431693989099"/>
    <x v="1"/>
    <n v="1605"/>
    <n v="94.98"/>
    <s v="US"/>
    <x v="1"/>
    <n v="1518242400"/>
    <n v="1518242400"/>
    <x v="432"/>
    <d v="2018-02-10T06:00:00"/>
    <b v="0"/>
    <x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6"/>
    <s v="US"/>
    <x v="1"/>
    <n v="1476421200"/>
    <n v="1476594000"/>
    <x v="433"/>
    <d v="2016-10-16T05:00:00"/>
    <b v="0"/>
    <x v="0"/>
    <s v="theater/plays"/>
    <x v="3"/>
    <s v="plays"/>
  </r>
  <r>
    <n v="458"/>
    <s v="Wise, Thompson and Allen"/>
    <s v="Pre-emptive neutral portal"/>
    <n v="33800"/>
    <n v="118706"/>
    <n v="3.5120118343195301"/>
    <x v="1"/>
    <n v="2120"/>
    <n v="55.99"/>
    <s v="US"/>
    <x v="1"/>
    <n v="1269752400"/>
    <n v="1273554000"/>
    <x v="434"/>
    <d v="2010-05-11T05:00:00"/>
    <b v="0"/>
    <x v="0"/>
    <s v="theater/plays"/>
    <x v="3"/>
    <s v="plays"/>
  </r>
  <r>
    <n v="459"/>
    <s v="Lane, Ryan and Chapman"/>
    <s v="Switchable demand-driven help-desk"/>
    <n v="6300"/>
    <n v="5674"/>
    <n v="0.90063492063492101"/>
    <x v="0"/>
    <n v="105"/>
    <n v="54.04"/>
    <s v="US"/>
    <x v="1"/>
    <n v="1419746400"/>
    <n v="1421906400"/>
    <x v="435"/>
    <d v="2015-01-22T06:00:00"/>
    <b v="0"/>
    <x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x v="1"/>
    <n v="1281330000"/>
    <n v="1281589200"/>
    <x v="8"/>
    <d v="2010-08-12T05:00:00"/>
    <b v="0"/>
    <x v="0"/>
    <s v="theater/plays"/>
    <x v="3"/>
    <s v="plays"/>
  </r>
  <r>
    <n v="461"/>
    <s v="Terry-Salinas"/>
    <s v="Networked secondary structure"/>
    <n v="98800"/>
    <n v="139354"/>
    <n v="1.41046558704453"/>
    <x v="1"/>
    <n v="2080"/>
    <n v="67"/>
    <s v="US"/>
    <x v="1"/>
    <n v="1398661200"/>
    <n v="1400389200"/>
    <x v="436"/>
    <d v="2014-05-18T05:00:00"/>
    <b v="0"/>
    <x v="0"/>
    <s v="film &amp; video/drama"/>
    <x v="4"/>
    <s v="drama"/>
  </r>
  <r>
    <n v="462"/>
    <s v="Wang-Rodriguez"/>
    <s v="Total multimedia website"/>
    <n v="188800"/>
    <n v="57734"/>
    <n v="0.30579449152542398"/>
    <x v="0"/>
    <n v="535"/>
    <n v="107.91"/>
    <s v="US"/>
    <x v="1"/>
    <n v="1359525600"/>
    <n v="1362808800"/>
    <x v="385"/>
    <d v="2013-03-09T06:00:00"/>
    <b v="0"/>
    <x v="0"/>
    <s v="games/mobile games"/>
    <x v="6"/>
    <s v="mobile games"/>
  </r>
  <r>
    <n v="463"/>
    <s v="Mckee-Hill"/>
    <s v="Cross-platform upward-trending parallelism"/>
    <n v="134300"/>
    <n v="145265"/>
    <n v="1.08164556962025"/>
    <x v="1"/>
    <n v="2105"/>
    <n v="69.010000000000005"/>
    <s v="US"/>
    <x v="1"/>
    <n v="1388469600"/>
    <n v="1388815200"/>
    <x v="437"/>
    <d v="2014-01-04T06:00:00"/>
    <b v="0"/>
    <x v="0"/>
    <s v="film &amp; video/animation"/>
    <x v="4"/>
    <s v="animation"/>
  </r>
  <r>
    <n v="464"/>
    <s v="Gomez LLC"/>
    <s v="Pre-emptive mission-critical hardware"/>
    <n v="71200"/>
    <n v="95020"/>
    <n v="1.33455056179775"/>
    <x v="1"/>
    <n v="2436"/>
    <n v="39.01"/>
    <s v="US"/>
    <x v="1"/>
    <n v="1518328800"/>
    <n v="1519538400"/>
    <x v="438"/>
    <d v="2018-02-25T06:00:00"/>
    <b v="0"/>
    <x v="0"/>
    <s v="theater/plays"/>
    <x v="3"/>
    <s v="plays"/>
  </r>
  <r>
    <n v="465"/>
    <s v="Gonzalez-Robbins"/>
    <s v="Up-sized responsive protocol"/>
    <n v="4700"/>
    <n v="8829"/>
    <n v="1.87851063829787"/>
    <x v="1"/>
    <n v="80"/>
    <n v="110.36"/>
    <s v="US"/>
    <x v="1"/>
    <n v="1517032800"/>
    <n v="1517810400"/>
    <x v="439"/>
    <d v="2018-02-05T06:00:00"/>
    <b v="0"/>
    <x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6"/>
    <s v="US"/>
    <x v="1"/>
    <n v="1368594000"/>
    <n v="1370581200"/>
    <x v="440"/>
    <d v="2013-06-07T05:00:00"/>
    <b v="0"/>
    <x v="1"/>
    <s v="technology/wearables"/>
    <x v="2"/>
    <s v="wearables"/>
  </r>
  <r>
    <n v="467"/>
    <s v="Shaw Ltd"/>
    <s v="Profit-focused content-based application"/>
    <n v="1400"/>
    <n v="8053"/>
    <n v="5.7521428571428599"/>
    <x v="1"/>
    <n v="139"/>
    <n v="57.94"/>
    <s v="CA"/>
    <x v="0"/>
    <n v="1448258400"/>
    <n v="1448863200"/>
    <x v="441"/>
    <d v="2015-11-30T06:00:00"/>
    <b v="0"/>
    <x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x v="1"/>
    <n v="1555218000"/>
    <n v="1556600400"/>
    <x v="442"/>
    <d v="2019-04-30T05:00:00"/>
    <b v="0"/>
    <x v="0"/>
    <s v="theater/plays"/>
    <x v="3"/>
    <s v="plays"/>
  </r>
  <r>
    <n v="469"/>
    <s v="Olsen-Ryan"/>
    <s v="Assimilated neutral utilization"/>
    <n v="5600"/>
    <n v="10328"/>
    <n v="1.8442857142857101"/>
    <x v="1"/>
    <n v="159"/>
    <n v="64.959999999999994"/>
    <s v="US"/>
    <x v="1"/>
    <n v="1431925200"/>
    <n v="1432098000"/>
    <x v="443"/>
    <d v="2015-05-20T05:00:00"/>
    <b v="0"/>
    <x v="0"/>
    <s v="film &amp; video/drama"/>
    <x v="4"/>
    <s v="drama"/>
  </r>
  <r>
    <n v="470"/>
    <s v="Grimes, Holland and Sloan"/>
    <s v="Extended dedicated archive"/>
    <n v="3600"/>
    <n v="10289"/>
    <n v="2.85805555555556"/>
    <x v="1"/>
    <n v="381"/>
    <n v="27.01"/>
    <s v="US"/>
    <x v="1"/>
    <n v="1481522400"/>
    <n v="1482127200"/>
    <x v="315"/>
    <d v="2016-12-19T06:00:00"/>
    <b v="0"/>
    <x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"/>
    <s v="GB"/>
    <x v="4"/>
    <n v="1335934800"/>
    <n v="1335934800"/>
    <x v="444"/>
    <d v="2012-05-02T05:00:00"/>
    <b v="0"/>
    <x v="1"/>
    <s v="food/food trucks"/>
    <x v="0"/>
    <s v="food trucks"/>
  </r>
  <r>
    <n v="472"/>
    <s v="Turner, Young and Collins"/>
    <s v="Self-enabling clear-thinking framework"/>
    <n v="153800"/>
    <n v="60342"/>
    <n v="0.39234070221066297"/>
    <x v="0"/>
    <n v="575"/>
    <n v="104.94"/>
    <s v="US"/>
    <x v="1"/>
    <n v="1552280400"/>
    <n v="1556946000"/>
    <x v="445"/>
    <d v="2019-05-04T05:00:00"/>
    <b v="0"/>
    <x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3"/>
    <s v="US"/>
    <x v="1"/>
    <n v="1529989200"/>
    <n v="1530075600"/>
    <x v="446"/>
    <d v="2018-06-27T05:00:00"/>
    <b v="0"/>
    <x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6"/>
    <s v="US"/>
    <x v="1"/>
    <n v="1418709600"/>
    <n v="1418796000"/>
    <x v="447"/>
    <d v="2014-12-17T06:00:00"/>
    <b v="0"/>
    <x v="0"/>
    <s v="film &amp; video/television"/>
    <x v="4"/>
    <s v="television"/>
  </r>
  <r>
    <n v="475"/>
    <s v="Nichols Ltd"/>
    <s v="Function-based attitude-oriented groupware"/>
    <n v="7400"/>
    <n v="8432"/>
    <n v="1.13945945945946"/>
    <x v="1"/>
    <n v="211"/>
    <n v="39.96"/>
    <s v="US"/>
    <x v="1"/>
    <n v="1372136400"/>
    <n v="1372482000"/>
    <x v="448"/>
    <d v="2013-06-29T05:00:00"/>
    <b v="0"/>
    <x v="1"/>
    <s v="publishing/translations"/>
    <x v="5"/>
    <s v="translations"/>
  </r>
  <r>
    <n v="476"/>
    <s v="Murphy PLC"/>
    <s v="Optional solution-oriented instruction set"/>
    <n v="191500"/>
    <n v="57122"/>
    <n v="0.29828720626631899"/>
    <x v="0"/>
    <n v="1120"/>
    <n v="51"/>
    <s v="US"/>
    <x v="1"/>
    <n v="1533877200"/>
    <n v="1534395600"/>
    <x v="342"/>
    <d v="2018-08-16T05:00:00"/>
    <b v="0"/>
    <x v="0"/>
    <s v="publishing/fiction"/>
    <x v="5"/>
    <s v="fiction"/>
  </r>
  <r>
    <n v="477"/>
    <s v="Hogan, Porter and Rivera"/>
    <s v="Organic object-oriented core"/>
    <n v="8500"/>
    <n v="4613"/>
    <n v="0.54270588235294104"/>
    <x v="0"/>
    <n v="113"/>
    <n v="40.82"/>
    <s v="US"/>
    <x v="1"/>
    <n v="1309064400"/>
    <n v="1311397200"/>
    <x v="449"/>
    <d v="2011-07-23T05:00:00"/>
    <b v="0"/>
    <x v="0"/>
    <s v="film &amp; video/science fiction"/>
    <x v="4"/>
    <s v="science fiction"/>
  </r>
  <r>
    <n v="478"/>
    <s v="Lyons LLC"/>
    <s v="Balanced impactful circuit"/>
    <n v="68800"/>
    <n v="162603"/>
    <n v="2.3634156976744198"/>
    <x v="1"/>
    <n v="2756"/>
    <n v="59"/>
    <s v="US"/>
    <x v="1"/>
    <n v="1425877200"/>
    <n v="1426914000"/>
    <x v="450"/>
    <d v="2015-03-21T05:00:00"/>
    <b v="0"/>
    <x v="0"/>
    <s v="technology/wearables"/>
    <x v="2"/>
    <s v="wearables"/>
  </r>
  <r>
    <n v="479"/>
    <s v="Long-Greene"/>
    <s v="Future-proofed heuristic encryption"/>
    <n v="2400"/>
    <n v="12310"/>
    <n v="5.12916666666667"/>
    <x v="1"/>
    <n v="173"/>
    <n v="71.16"/>
    <s v="GB"/>
    <x v="4"/>
    <n v="1501304400"/>
    <n v="1501477200"/>
    <x v="451"/>
    <d v="2017-07-31T05:00:00"/>
    <b v="0"/>
    <x v="0"/>
    <s v="food/food trucks"/>
    <x v="0"/>
    <s v="food trucks"/>
  </r>
  <r>
    <n v="480"/>
    <s v="Robles-Hudson"/>
    <s v="Balanced bifurcated leverage"/>
    <n v="8600"/>
    <n v="8656"/>
    <n v="1.0065116279069799"/>
    <x v="1"/>
    <n v="87"/>
    <n v="99.49"/>
    <s v="US"/>
    <x v="1"/>
    <n v="1268287200"/>
    <n v="1269061200"/>
    <x v="452"/>
    <d v="2010-03-20T05:00:00"/>
    <b v="0"/>
    <x v="1"/>
    <s v="photography/photography books"/>
    <x v="7"/>
    <s v="photography books"/>
  </r>
  <r>
    <n v="481"/>
    <s v="Mcclure LLC"/>
    <s v="Sharable discrete budgetary management"/>
    <n v="196600"/>
    <n v="159931"/>
    <n v="0.81348423194303199"/>
    <x v="0"/>
    <n v="1538"/>
    <n v="103.99"/>
    <s v="US"/>
    <x v="1"/>
    <n v="1412139600"/>
    <n v="1415772000"/>
    <x v="453"/>
    <d v="2014-11-12T06:00:00"/>
    <b v="0"/>
    <x v="1"/>
    <s v="theater/plays"/>
    <x v="3"/>
    <s v="plays"/>
  </r>
  <r>
    <n v="482"/>
    <s v="Martin, Russell and Baker"/>
    <s v="Focused solution-oriented instruction set"/>
    <n v="4200"/>
    <n v="689"/>
    <n v="0.164047619047619"/>
    <x v="0"/>
    <n v="9"/>
    <n v="76.56"/>
    <s v="US"/>
    <x v="1"/>
    <n v="1330063200"/>
    <n v="1331013600"/>
    <x v="454"/>
    <d v="2012-03-06T06:00:00"/>
    <b v="0"/>
    <x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7"/>
    <s v="US"/>
    <x v="1"/>
    <n v="1576130400"/>
    <n v="1576735200"/>
    <x v="455"/>
    <d v="2019-12-19T06:00:00"/>
    <b v="0"/>
    <x v="0"/>
    <s v="theater/plays"/>
    <x v="3"/>
    <s v="plays"/>
  </r>
  <r>
    <n v="484"/>
    <s v="Landry Inc"/>
    <s v="Synergistic cohesive adapter"/>
    <n v="29600"/>
    <n v="77021"/>
    <n v="2.6020608108108099"/>
    <x v="1"/>
    <n v="1572"/>
    <n v="49"/>
    <s v="GB"/>
    <x v="4"/>
    <n v="1407128400"/>
    <n v="1411362000"/>
    <x v="456"/>
    <d v="2014-09-22T05:00:00"/>
    <b v="0"/>
    <x v="1"/>
    <s v="food/food trucks"/>
    <x v="0"/>
    <s v="food trucks"/>
  </r>
  <r>
    <n v="485"/>
    <s v="Richards-Davis"/>
    <s v="Quality-focused mission-critical structure"/>
    <n v="90600"/>
    <n v="27844"/>
    <n v="0.30732891832229597"/>
    <x v="0"/>
    <n v="648"/>
    <n v="42.97"/>
    <s v="GB"/>
    <x v="4"/>
    <n v="1560142800"/>
    <n v="1563685200"/>
    <x v="457"/>
    <d v="2019-07-21T05:00:00"/>
    <b v="0"/>
    <x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3"/>
    <s v="GB"/>
    <x v="4"/>
    <n v="1520575200"/>
    <n v="1521867600"/>
    <x v="458"/>
    <d v="2018-03-24T05:00:00"/>
    <b v="0"/>
    <x v="1"/>
    <s v="publishing/translations"/>
    <x v="5"/>
    <s v="translations"/>
  </r>
  <r>
    <n v="487"/>
    <s v="Smith-Wallace"/>
    <s v="Monitored 24/7 time-frame"/>
    <n v="110300"/>
    <n v="197024"/>
    <n v="1.78625566636446"/>
    <x v="1"/>
    <n v="2346"/>
    <n v="83.98"/>
    <s v="US"/>
    <x v="1"/>
    <n v="1492664400"/>
    <n v="1495515600"/>
    <x v="459"/>
    <d v="2017-05-23T05:00:00"/>
    <b v="0"/>
    <x v="0"/>
    <s v="theater/plays"/>
    <x v="3"/>
    <s v="plays"/>
  </r>
  <r>
    <n v="488"/>
    <s v="Cordova, Shaw and Wang"/>
    <s v="Virtual secondary open architecture"/>
    <n v="5300"/>
    <n v="11663"/>
    <n v="2.2005660377358498"/>
    <x v="1"/>
    <n v="115"/>
    <n v="101.42"/>
    <s v="US"/>
    <x v="1"/>
    <n v="1454479200"/>
    <n v="1455948000"/>
    <x v="460"/>
    <d v="2016-02-20T06:00:00"/>
    <b v="0"/>
    <x v="0"/>
    <s v="theater/plays"/>
    <x v="3"/>
    <s v="plays"/>
  </r>
  <r>
    <n v="489"/>
    <s v="Clark Inc"/>
    <s v="Down-sized mobile time-frame"/>
    <n v="9200"/>
    <n v="9339"/>
    <n v="1.01510869565217"/>
    <x v="1"/>
    <n v="85"/>
    <n v="109.87"/>
    <s v="IT"/>
    <x v="6"/>
    <n v="1281934800"/>
    <n v="1282366800"/>
    <x v="461"/>
    <d v="2010-08-21T05:00:00"/>
    <b v="0"/>
    <x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2"/>
    <s v="US"/>
    <x v="1"/>
    <n v="1573970400"/>
    <n v="1574575200"/>
    <x v="462"/>
    <d v="2019-11-24T06:00:00"/>
    <b v="0"/>
    <x v="0"/>
    <s v="journalism/audio"/>
    <x v="8"/>
    <s v="audio"/>
  </r>
  <r>
    <n v="491"/>
    <s v="Henson PLC"/>
    <s v="Universal contextually-based knowledgebase"/>
    <n v="56800"/>
    <n v="173437"/>
    <n v="3.05346830985915"/>
    <x v="1"/>
    <n v="2443"/>
    <n v="70.989999999999995"/>
    <s v="US"/>
    <x v="1"/>
    <n v="1372654800"/>
    <n v="1374901200"/>
    <x v="463"/>
    <d v="2013-07-27T05:00:00"/>
    <b v="0"/>
    <x v="1"/>
    <s v="food/food trucks"/>
    <x v="0"/>
    <s v="food trucks"/>
  </r>
  <r>
    <n v="492"/>
    <s v="Garcia Group"/>
    <s v="Persevering interactive matrix"/>
    <n v="191000"/>
    <n v="45831"/>
    <n v="0.239952879581152"/>
    <x v="3"/>
    <n v="595"/>
    <n v="77.03"/>
    <s v="US"/>
    <x v="1"/>
    <n v="1275886800"/>
    <n v="1278910800"/>
    <x v="464"/>
    <d v="2010-07-12T05:00:00"/>
    <b v="1"/>
    <x v="1"/>
    <s v="film &amp; video/shorts"/>
    <x v="4"/>
    <s v="shorts"/>
  </r>
  <r>
    <n v="493"/>
    <s v="Adams, Walker and Wong"/>
    <s v="Seamless background framework"/>
    <n v="900"/>
    <n v="6514"/>
    <n v="7.2377777777777803"/>
    <x v="1"/>
    <n v="64"/>
    <n v="101.78"/>
    <s v="US"/>
    <x v="1"/>
    <n v="1561784400"/>
    <n v="1562907600"/>
    <x v="465"/>
    <d v="2019-07-12T05:00:00"/>
    <b v="0"/>
    <x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6"/>
    <s v="US"/>
    <x v="1"/>
    <n v="1332392400"/>
    <n v="1332478800"/>
    <x v="466"/>
    <d v="2012-03-23T05:00:00"/>
    <b v="0"/>
    <x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"/>
    <s v="DK"/>
    <x v="3"/>
    <n v="1402376400"/>
    <n v="1402722000"/>
    <x v="467"/>
    <d v="2014-06-14T05:00:00"/>
    <b v="0"/>
    <x v="0"/>
    <s v="theater/plays"/>
    <x v="3"/>
    <s v="plays"/>
  </r>
  <r>
    <n v="496"/>
    <s v="Morales Group"/>
    <s v="Optimized bi-directional extranet"/>
    <n v="183800"/>
    <n v="1667"/>
    <n v="9.0696409140369992E-3"/>
    <x v="0"/>
    <n v="54"/>
    <n v="30.87"/>
    <s v="US"/>
    <x v="1"/>
    <n v="1495342800"/>
    <n v="1496811600"/>
    <x v="468"/>
    <d v="2017-06-07T05:00:00"/>
    <b v="0"/>
    <x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1"/>
    <s v="US"/>
    <x v="1"/>
    <n v="1482213600"/>
    <n v="1482213600"/>
    <x v="469"/>
    <d v="2016-12-20T06:00:00"/>
    <b v="0"/>
    <x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89999999999995"/>
    <s v="DK"/>
    <x v="3"/>
    <n v="1420092000"/>
    <n v="1420264800"/>
    <x v="470"/>
    <d v="2015-01-03T06:00:00"/>
    <b v="0"/>
    <x v="0"/>
    <s v="technology/web"/>
    <x v="2"/>
    <s v="web"/>
  </r>
  <r>
    <n v="499"/>
    <s v="Hunt Group"/>
    <s v="Reverse-engineered executive emulation"/>
    <n v="163800"/>
    <n v="78743"/>
    <n v="0.48072649572649601"/>
    <x v="0"/>
    <n v="2072"/>
    <n v="38"/>
    <s v="US"/>
    <x v="1"/>
    <n v="1458018000"/>
    <n v="1458450000"/>
    <x v="471"/>
    <d v="2016-03-20T05:00:00"/>
    <b v="0"/>
    <x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x v="1"/>
    <n v="1367384400"/>
    <n v="1369803600"/>
    <x v="472"/>
    <d v="2013-05-29T05:00:00"/>
    <b v="0"/>
    <x v="1"/>
    <s v="theater/plays"/>
    <x v="3"/>
    <s v="plays"/>
  </r>
  <r>
    <n v="501"/>
    <s v="Mccann-Le"/>
    <s v="Focused coherent methodology"/>
    <n v="153600"/>
    <n v="107743"/>
    <n v="0.70145182291666697"/>
    <x v="0"/>
    <n v="1796"/>
    <n v="59.99"/>
    <s v="US"/>
    <x v="1"/>
    <n v="1363064400"/>
    <n v="1363237200"/>
    <x v="473"/>
    <d v="2013-03-14T05:00:00"/>
    <b v="0"/>
    <x v="0"/>
    <s v="film &amp; video/documentary"/>
    <x v="4"/>
    <s v="documentary"/>
  </r>
  <r>
    <n v="502"/>
    <s v="Johnson Inc"/>
    <s v="Reduced context-sensitive complexity"/>
    <n v="1300"/>
    <n v="6889"/>
    <n v="5.2992307692307703"/>
    <x v="1"/>
    <n v="186"/>
    <n v="37.04"/>
    <s v="AU"/>
    <x v="2"/>
    <n v="1343365200"/>
    <n v="1345870800"/>
    <x v="474"/>
    <d v="2012-08-25T05:00:00"/>
    <b v="0"/>
    <x v="1"/>
    <s v="games/video games"/>
    <x v="6"/>
    <s v="video games"/>
  </r>
  <r>
    <n v="503"/>
    <s v="Collins LLC"/>
    <s v="Decentralized 4thgeneration time-frame"/>
    <n v="25500"/>
    <n v="45983"/>
    <n v="1.80325490196078"/>
    <x v="1"/>
    <n v="460"/>
    <n v="99.96"/>
    <s v="US"/>
    <x v="1"/>
    <n v="1435726800"/>
    <n v="1437454800"/>
    <x v="72"/>
    <d v="2015-07-21T05:00:00"/>
    <b v="0"/>
    <x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8"/>
    <s v="IT"/>
    <x v="6"/>
    <n v="1431925200"/>
    <n v="1432011600"/>
    <x v="443"/>
    <d v="2015-05-19T05:00:00"/>
    <b v="0"/>
    <x v="0"/>
    <s v="music/rock"/>
    <x v="1"/>
    <s v="rock"/>
  </r>
  <r>
    <n v="505"/>
    <s v="Jensen-Vargas"/>
    <s v="Ameliorated explicit parallelism"/>
    <n v="89900"/>
    <n v="12497"/>
    <n v="0.139010011123471"/>
    <x v="0"/>
    <n v="347"/>
    <n v="36.01"/>
    <s v="US"/>
    <x v="1"/>
    <n v="1362722400"/>
    <n v="1366347600"/>
    <x v="475"/>
    <d v="2013-04-19T05:00:00"/>
    <b v="0"/>
    <x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807"/>
    <x v="1"/>
    <n v="2528"/>
    <n v="66.010000000000005"/>
    <s v="US"/>
    <x v="1"/>
    <n v="1511416800"/>
    <n v="1512885600"/>
    <x v="81"/>
    <d v="2017-12-10T06:00:00"/>
    <b v="0"/>
    <x v="1"/>
    <s v="theater/plays"/>
    <x v="3"/>
    <s v="plays"/>
  </r>
  <r>
    <n v="507"/>
    <s v="Turner, Miller and Francis"/>
    <s v="Compatible well-modulated budgetary management"/>
    <n v="2100"/>
    <n v="837"/>
    <n v="0.39857142857142902"/>
    <x v="0"/>
    <n v="19"/>
    <n v="44.05"/>
    <s v="US"/>
    <x v="1"/>
    <n v="1365483600"/>
    <n v="1369717200"/>
    <x v="476"/>
    <d v="2013-05-28T05:00:00"/>
    <b v="0"/>
    <x v="1"/>
    <s v="technology/web"/>
    <x v="2"/>
    <s v="web"/>
  </r>
  <r>
    <n v="508"/>
    <s v="Roberts Group"/>
    <s v="Up-sized radical pricing structure"/>
    <n v="172700"/>
    <n v="193820"/>
    <n v="1.1222929936305699"/>
    <x v="1"/>
    <n v="3657"/>
    <n v="53"/>
    <s v="US"/>
    <x v="1"/>
    <n v="1532840400"/>
    <n v="1534654800"/>
    <x v="192"/>
    <d v="2018-08-19T05:00:00"/>
    <b v="0"/>
    <x v="0"/>
    <s v="theater/plays"/>
    <x v="3"/>
    <s v="plays"/>
  </r>
  <r>
    <n v="509"/>
    <s v="White LLC"/>
    <s v="Robust zero-defect project"/>
    <n v="168500"/>
    <n v="119510"/>
    <n v="0.70925816023738897"/>
    <x v="0"/>
    <n v="1258"/>
    <n v="95"/>
    <s v="US"/>
    <x v="1"/>
    <n v="1336194000"/>
    <n v="1337058000"/>
    <x v="477"/>
    <d v="2012-05-15T05:00:00"/>
    <b v="0"/>
    <x v="0"/>
    <s v="theater/plays"/>
    <x v="3"/>
    <s v="plays"/>
  </r>
  <r>
    <n v="510"/>
    <s v="Best, Miller and Thomas"/>
    <s v="Re-engineered mobile task-force"/>
    <n v="7800"/>
    <n v="9289"/>
    <n v="1.19089743589744"/>
    <x v="1"/>
    <n v="131"/>
    <n v="70.91"/>
    <s v="AU"/>
    <x v="2"/>
    <n v="1527742800"/>
    <n v="1529816400"/>
    <x v="478"/>
    <d v="2018-06-24T05:00:00"/>
    <b v="0"/>
    <x v="0"/>
    <s v="film &amp; video/drama"/>
    <x v="4"/>
    <s v="drama"/>
  </r>
  <r>
    <n v="511"/>
    <s v="Smith-Mullins"/>
    <s v="User-centric intangible neural-net"/>
    <n v="147800"/>
    <n v="35498"/>
    <n v="0.240175913396482"/>
    <x v="0"/>
    <n v="362"/>
    <n v="98.06"/>
    <s v="US"/>
    <x v="1"/>
    <n v="1564030800"/>
    <n v="1564894800"/>
    <x v="479"/>
    <d v="2019-08-04T05:00:00"/>
    <b v="0"/>
    <x v="0"/>
    <s v="theater/plays"/>
    <x v="3"/>
    <s v="plays"/>
  </r>
  <r>
    <n v="512"/>
    <s v="Williams-Walsh"/>
    <s v="Organized explicit core"/>
    <n v="9100"/>
    <n v="12678"/>
    <n v="1.3931868131868099"/>
    <x v="1"/>
    <n v="239"/>
    <n v="53.05"/>
    <s v="US"/>
    <x v="1"/>
    <n v="1404536400"/>
    <n v="1404622800"/>
    <x v="480"/>
    <d v="2014-07-06T05:00:00"/>
    <b v="0"/>
    <x v="1"/>
    <s v="games/video games"/>
    <x v="6"/>
    <s v="video games"/>
  </r>
  <r>
    <n v="513"/>
    <s v="Harrison, Blackwell and Mendez"/>
    <s v="Synchronized 6thgeneration adapter"/>
    <n v="8300"/>
    <n v="3260"/>
    <n v="0.39277108433734897"/>
    <x v="3"/>
    <n v="35"/>
    <n v="93.14"/>
    <s v="US"/>
    <x v="1"/>
    <n v="1284008400"/>
    <n v="1284181200"/>
    <x v="180"/>
    <d v="2010-09-11T05:00:00"/>
    <b v="0"/>
    <x v="0"/>
    <s v="film &amp; video/television"/>
    <x v="4"/>
    <s v="television"/>
  </r>
  <r>
    <n v="514"/>
    <s v="Sanchez, Bradley and Flores"/>
    <s v="Centralized motivating capacity"/>
    <n v="138700"/>
    <n v="31123"/>
    <n v="0.22439077144917099"/>
    <x v="3"/>
    <n v="528"/>
    <n v="58.95"/>
    <s v="CH"/>
    <x v="5"/>
    <n v="1386309600"/>
    <n v="1386741600"/>
    <x v="481"/>
    <d v="2013-12-11T06:00:00"/>
    <b v="0"/>
    <x v="1"/>
    <s v="music/rock"/>
    <x v="1"/>
    <s v="rock"/>
  </r>
  <r>
    <n v="515"/>
    <s v="Cox LLC"/>
    <s v="Phased 24hour flexibility"/>
    <n v="8600"/>
    <n v="4797"/>
    <n v="0.55779069767441902"/>
    <x v="0"/>
    <n v="133"/>
    <n v="36.07"/>
    <s v="CA"/>
    <x v="0"/>
    <n v="1324620000"/>
    <n v="1324792800"/>
    <x v="482"/>
    <d v="2011-12-25T06:00:00"/>
    <b v="0"/>
    <x v="1"/>
    <s v="theater/plays"/>
    <x v="3"/>
    <s v="plays"/>
  </r>
  <r>
    <n v="516"/>
    <s v="Morales-Odonnell"/>
    <s v="Exclusive 5thgeneration structure"/>
    <n v="125400"/>
    <n v="53324"/>
    <n v="0.42523125996810202"/>
    <x v="0"/>
    <n v="846"/>
    <n v="63.03"/>
    <s v="US"/>
    <x v="1"/>
    <n v="1281070800"/>
    <n v="1284354000"/>
    <x v="194"/>
    <d v="2010-09-13T05:00:00"/>
    <b v="0"/>
    <x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2"/>
    <s v="US"/>
    <x v="1"/>
    <n v="1493960400"/>
    <n v="1494392400"/>
    <x v="483"/>
    <d v="2017-05-10T05:00:00"/>
    <b v="0"/>
    <x v="0"/>
    <s v="food/food trucks"/>
    <x v="0"/>
    <s v="food trucks"/>
  </r>
  <r>
    <n v="518"/>
    <s v="Ramirez Group"/>
    <s v="Open-architected uniform instruction set"/>
    <n v="8800"/>
    <n v="622"/>
    <n v="7.0681818181818207E-2"/>
    <x v="0"/>
    <n v="10"/>
    <n v="62.2"/>
    <s v="US"/>
    <x v="1"/>
    <n v="1519365600"/>
    <n v="1519538400"/>
    <x v="484"/>
    <d v="2018-02-25T06:00:00"/>
    <b v="0"/>
    <x v="1"/>
    <s v="film &amp; video/animation"/>
    <x v="4"/>
    <s v="animation"/>
  </r>
  <r>
    <n v="519"/>
    <s v="Marsh-Coleman"/>
    <s v="Exclusive asymmetric analyzer"/>
    <n v="177700"/>
    <n v="180802"/>
    <n v="1.01745638716939"/>
    <x v="1"/>
    <n v="1773"/>
    <n v="101.98"/>
    <s v="US"/>
    <x v="1"/>
    <n v="1420696800"/>
    <n v="1421906400"/>
    <x v="355"/>
    <d v="2015-01-22T06:00:00"/>
    <b v="0"/>
    <x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4"/>
    <s v="US"/>
    <x v="1"/>
    <n v="1555650000"/>
    <n v="1555909200"/>
    <x v="485"/>
    <d v="2019-04-22T05:00:00"/>
    <b v="0"/>
    <x v="0"/>
    <s v="theater/plays"/>
    <x v="3"/>
    <s v="plays"/>
  </r>
  <r>
    <n v="521"/>
    <s v="Wilson Ltd"/>
    <s v="Function-based multi-state software"/>
    <n v="7600"/>
    <n v="11061"/>
    <n v="1.4553947368421101"/>
    <x v="1"/>
    <n v="369"/>
    <n v="29.98"/>
    <s v="US"/>
    <x v="1"/>
    <n v="1471928400"/>
    <n v="1472446800"/>
    <x v="486"/>
    <d v="2016-08-29T05:00:00"/>
    <b v="0"/>
    <x v="1"/>
    <s v="film &amp; video/drama"/>
    <x v="4"/>
    <s v="drama"/>
  </r>
  <r>
    <n v="522"/>
    <s v="Cline, Peterson and Lowery"/>
    <s v="Innovative static budgetary management"/>
    <n v="50500"/>
    <n v="16389"/>
    <n v="0.32453465346534699"/>
    <x v="0"/>
    <n v="191"/>
    <n v="85.81"/>
    <s v="US"/>
    <x v="1"/>
    <n v="1341291600"/>
    <n v="1342328400"/>
    <x v="487"/>
    <d v="2012-07-15T05:00:00"/>
    <b v="0"/>
    <x v="0"/>
    <s v="film &amp; video/shorts"/>
    <x v="4"/>
    <s v="shorts"/>
  </r>
  <r>
    <n v="523"/>
    <s v="Underwood, James and Jones"/>
    <s v="Triple-buffered holistic ability"/>
    <n v="900"/>
    <n v="6303"/>
    <n v="7.0033333333333303"/>
    <x v="1"/>
    <n v="89"/>
    <n v="70.819999999999993"/>
    <s v="US"/>
    <x v="1"/>
    <n v="1267682400"/>
    <n v="1268114400"/>
    <x v="488"/>
    <d v="2010-03-09T06:00:00"/>
    <b v="0"/>
    <x v="0"/>
    <s v="film &amp; video/shorts"/>
    <x v="4"/>
    <s v="shorts"/>
  </r>
  <r>
    <n v="524"/>
    <s v="Johnson-Contreras"/>
    <s v="Diverse scalable superstructure"/>
    <n v="96700"/>
    <n v="81136"/>
    <n v="0.83904860392967895"/>
    <x v="0"/>
    <n v="1979"/>
    <n v="41"/>
    <s v="US"/>
    <x v="1"/>
    <n v="1272258000"/>
    <n v="1273381200"/>
    <x v="489"/>
    <d v="2010-05-09T05:00:00"/>
    <b v="0"/>
    <x v="0"/>
    <s v="theater/plays"/>
    <x v="3"/>
    <s v="plays"/>
  </r>
  <r>
    <n v="525"/>
    <s v="Greene, Lloyd and Sims"/>
    <s v="Balanced leadingedge data-warehouse"/>
    <n v="2100"/>
    <n v="1768"/>
    <n v="0.84190476190476204"/>
    <x v="0"/>
    <n v="63"/>
    <n v="28.06"/>
    <s v="US"/>
    <x v="1"/>
    <n v="1290492000"/>
    <n v="1290837600"/>
    <x v="490"/>
    <d v="2010-11-27T06:00:00"/>
    <b v="0"/>
    <x v="0"/>
    <s v="technology/wearables"/>
    <x v="2"/>
    <s v="wearables"/>
  </r>
  <r>
    <n v="526"/>
    <s v="Smith-Sparks"/>
    <s v="Digitized bandwidth-monitored open architecture"/>
    <n v="8300"/>
    <n v="12944"/>
    <n v="1.55951807228916"/>
    <x v="1"/>
    <n v="147"/>
    <n v="88.05"/>
    <s v="US"/>
    <x v="1"/>
    <n v="1451109600"/>
    <n v="1454306400"/>
    <x v="312"/>
    <d v="2016-02-01T06:00:00"/>
    <b v="0"/>
    <x v="1"/>
    <s v="theater/plays"/>
    <x v="3"/>
    <s v="plays"/>
  </r>
  <r>
    <n v="527"/>
    <s v="Rosario-Smith"/>
    <s v="Enterprise-wide intermediate portal"/>
    <n v="189200"/>
    <n v="188480"/>
    <n v="0.99619450317124703"/>
    <x v="0"/>
    <n v="6080"/>
    <n v="31"/>
    <s v="CA"/>
    <x v="0"/>
    <n v="1454652000"/>
    <n v="1457762400"/>
    <x v="491"/>
    <d v="2016-03-12T06:00:00"/>
    <b v="0"/>
    <x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4"/>
    <s v="GB"/>
    <x v="4"/>
    <n v="1385186400"/>
    <n v="1389074400"/>
    <x v="492"/>
    <d v="2014-01-07T06:00:00"/>
    <b v="0"/>
    <x v="0"/>
    <s v="music/indie rock"/>
    <x v="1"/>
    <s v="indie rock"/>
  </r>
  <r>
    <n v="529"/>
    <s v="Gallegos Inc"/>
    <s v="Seamless logistical encryption"/>
    <n v="5100"/>
    <n v="574"/>
    <n v="0.112549019607843"/>
    <x v="0"/>
    <n v="9"/>
    <n v="63.78"/>
    <s v="US"/>
    <x v="1"/>
    <n v="1399698000"/>
    <n v="1402117200"/>
    <x v="493"/>
    <d v="2014-06-07T05:00:00"/>
    <b v="0"/>
    <x v="0"/>
    <s v="games/video games"/>
    <x v="6"/>
    <s v="video games"/>
  </r>
  <r>
    <n v="530"/>
    <s v="Morrow, Santiago and Soto"/>
    <s v="Stand-alone human-resource workforce"/>
    <n v="105000"/>
    <n v="96328"/>
    <n v="0.91740952380952401"/>
    <x v="0"/>
    <n v="1784"/>
    <n v="54"/>
    <s v="US"/>
    <x v="1"/>
    <n v="1283230800"/>
    <n v="1284440400"/>
    <x v="494"/>
    <d v="2010-09-14T05:00:00"/>
    <b v="0"/>
    <x v="1"/>
    <s v="publishing/fiction"/>
    <x v="5"/>
    <s v="fiction"/>
  </r>
  <r>
    <n v="531"/>
    <s v="Berry-Richardson"/>
    <s v="Automated zero tolerance implementation"/>
    <n v="186700"/>
    <n v="178338"/>
    <n v="0.95521156936261398"/>
    <x v="2"/>
    <n v="3640"/>
    <n v="48.99"/>
    <s v="CH"/>
    <x v="5"/>
    <n v="1384149600"/>
    <n v="1388988000"/>
    <x v="495"/>
    <d v="2014-01-06T06:00:00"/>
    <b v="0"/>
    <x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6"/>
    <s v="CA"/>
    <x v="0"/>
    <n v="1516860000"/>
    <n v="1516946400"/>
    <x v="496"/>
    <d v="2018-01-26T06:00:00"/>
    <b v="0"/>
    <x v="0"/>
    <s v="theater/plays"/>
    <x v="3"/>
    <s v="plays"/>
  </r>
  <r>
    <n v="533"/>
    <s v="Holt, Bernard and Johnson"/>
    <s v="Multi-lateral didactic encoding"/>
    <n v="115600"/>
    <n v="184086"/>
    <n v="1.5924394463667799"/>
    <x v="1"/>
    <n v="2218"/>
    <n v="83"/>
    <s v="GB"/>
    <x v="4"/>
    <n v="1374642000"/>
    <n v="1377752400"/>
    <x v="497"/>
    <d v="2013-08-29T05:00:00"/>
    <b v="0"/>
    <x v="0"/>
    <s v="music/indie rock"/>
    <x v="1"/>
    <s v="indie rock"/>
  </r>
  <r>
    <n v="534"/>
    <s v="Clark, Mccormick and Mendoza"/>
    <s v="Self-enabling didactic orchestration"/>
    <n v="89100"/>
    <n v="13385"/>
    <n v="0.150224466891134"/>
    <x v="0"/>
    <n v="243"/>
    <n v="55.08"/>
    <s v="US"/>
    <x v="1"/>
    <n v="1534482000"/>
    <n v="1534568400"/>
    <x v="498"/>
    <d v="2018-08-18T05:00:00"/>
    <b v="0"/>
    <x v="1"/>
    <s v="film &amp; video/drama"/>
    <x v="4"/>
    <s v="drama"/>
  </r>
  <r>
    <n v="535"/>
    <s v="Garrison LLC"/>
    <s v="Profit-focused 24/7 data-warehouse"/>
    <n v="2600"/>
    <n v="12533"/>
    <n v="4.8203846153846204"/>
    <x v="1"/>
    <n v="202"/>
    <n v="62.04"/>
    <s v="IT"/>
    <x v="6"/>
    <n v="1528434000"/>
    <n v="1528606800"/>
    <x v="499"/>
    <d v="2018-06-10T05:00:00"/>
    <b v="0"/>
    <x v="1"/>
    <s v="theater/plays"/>
    <x v="3"/>
    <s v="plays"/>
  </r>
  <r>
    <n v="536"/>
    <s v="Shannon-Olson"/>
    <s v="Enhanced methodical middleware"/>
    <n v="9800"/>
    <n v="14697"/>
    <n v="1.49969387755102"/>
    <x v="1"/>
    <n v="140"/>
    <n v="104.98"/>
    <s v="IT"/>
    <x v="6"/>
    <n v="1282626000"/>
    <n v="1284872400"/>
    <x v="500"/>
    <d v="2010-09-19T05:00:00"/>
    <b v="0"/>
    <x v="0"/>
    <s v="publishing/fiction"/>
    <x v="5"/>
    <s v="fiction"/>
  </r>
  <r>
    <n v="537"/>
    <s v="Murillo-Mcfarland"/>
    <s v="Synchronized client-driven projection"/>
    <n v="84400"/>
    <n v="98935"/>
    <n v="1.17221563981043"/>
    <x v="1"/>
    <n v="1052"/>
    <n v="94.04"/>
    <s v="DK"/>
    <x v="3"/>
    <n v="1535605200"/>
    <n v="1537592400"/>
    <x v="501"/>
    <d v="2018-09-22T05:00:00"/>
    <b v="1"/>
    <x v="1"/>
    <s v="film &amp; video/documentary"/>
    <x v="4"/>
    <s v="documentary"/>
  </r>
  <r>
    <n v="538"/>
    <s v="Young, Gilbert and Escobar"/>
    <s v="Networked didactic time-frame"/>
    <n v="151300"/>
    <n v="57034"/>
    <n v="0.37695968274950398"/>
    <x v="0"/>
    <n v="1296"/>
    <n v="44.01"/>
    <s v="US"/>
    <x v="1"/>
    <n v="1379826000"/>
    <n v="1381208400"/>
    <x v="502"/>
    <d v="2013-10-08T05:00:00"/>
    <b v="0"/>
    <x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7"/>
    <s v="US"/>
    <x v="1"/>
    <n v="1561957200"/>
    <n v="1562475600"/>
    <x v="503"/>
    <d v="2019-07-07T05:00:00"/>
    <b v="0"/>
    <x v="1"/>
    <s v="food/food trucks"/>
    <x v="0"/>
    <s v="food trucks"/>
  </r>
  <r>
    <n v="540"/>
    <s v="Brown-Pena"/>
    <s v="Front-line client-server secured line"/>
    <n v="5300"/>
    <n v="14097"/>
    <n v="2.65981132075472"/>
    <x v="1"/>
    <n v="247"/>
    <n v="57.07"/>
    <s v="US"/>
    <x v="1"/>
    <n v="1525496400"/>
    <n v="1527397200"/>
    <x v="504"/>
    <d v="2018-05-27T05:00:00"/>
    <b v="0"/>
    <x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9"/>
    <x v="0"/>
    <n v="395"/>
    <n v="109.08"/>
    <s v="IT"/>
    <x v="6"/>
    <n v="1433912400"/>
    <n v="1436158800"/>
    <x v="505"/>
    <d v="2015-07-06T05:00:00"/>
    <b v="0"/>
    <x v="0"/>
    <s v="games/mobile games"/>
    <x v="6"/>
    <s v="mobile games"/>
  </r>
  <r>
    <n v="542"/>
    <s v="Harrison-Bridges"/>
    <s v="Profit-focused exuding moderator"/>
    <n v="77000"/>
    <n v="1930"/>
    <n v="2.5064935064935099E-2"/>
    <x v="0"/>
    <n v="49"/>
    <n v="39.39"/>
    <s v="GB"/>
    <x v="4"/>
    <n v="1453442400"/>
    <n v="1456034400"/>
    <x v="506"/>
    <d v="2016-02-21T06:00:00"/>
    <b v="0"/>
    <x v="0"/>
    <s v="music/indie rock"/>
    <x v="1"/>
    <s v="indie rock"/>
  </r>
  <r>
    <n v="543"/>
    <s v="Johnson, Murphy and Peterson"/>
    <s v="Cross-group high-level moderator"/>
    <n v="84900"/>
    <n v="13864"/>
    <n v="0.16329799764428701"/>
    <x v="0"/>
    <n v="180"/>
    <n v="77.02"/>
    <s v="US"/>
    <x v="1"/>
    <n v="1378875600"/>
    <n v="1380171600"/>
    <x v="507"/>
    <d v="2013-09-26T05:00:00"/>
    <b v="0"/>
    <x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7"/>
    <s v="US"/>
    <x v="1"/>
    <n v="1452232800"/>
    <n v="1453356000"/>
    <x v="508"/>
    <d v="2016-01-21T06:00:00"/>
    <b v="0"/>
    <x v="0"/>
    <s v="music/rock"/>
    <x v="1"/>
    <s v="rock"/>
  </r>
  <r>
    <n v="545"/>
    <s v="Deleon and Sons"/>
    <s v="Organized value-added access"/>
    <n v="184800"/>
    <n v="164109"/>
    <n v="0.88803571428571404"/>
    <x v="0"/>
    <n v="2690"/>
    <n v="61.01"/>
    <s v="US"/>
    <x v="1"/>
    <n v="1577253600"/>
    <n v="1578981600"/>
    <x v="509"/>
    <d v="2020-01-14T06:00:00"/>
    <b v="0"/>
    <x v="0"/>
    <s v="theater/plays"/>
    <x v="3"/>
    <s v="plays"/>
  </r>
  <r>
    <n v="546"/>
    <s v="Benjamin, Paul and Ferguson"/>
    <s v="Cloned global Graphical User Interface"/>
    <n v="4200"/>
    <n v="6870"/>
    <n v="1.6357142857142899"/>
    <x v="1"/>
    <n v="88"/>
    <n v="78.069999999999993"/>
    <s v="US"/>
    <x v="1"/>
    <n v="1537160400"/>
    <n v="1537419600"/>
    <x v="510"/>
    <d v="2018-09-20T05:00:00"/>
    <b v="0"/>
    <x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x v="1"/>
    <n v="1422165600"/>
    <n v="1423202400"/>
    <x v="511"/>
    <d v="2015-02-06T06:00:00"/>
    <b v="0"/>
    <x v="0"/>
    <s v="film &amp; video/drama"/>
    <x v="4"/>
    <s v="drama"/>
  </r>
  <r>
    <n v="548"/>
    <s v="York-Pitts"/>
    <s v="Monitored discrete toolset"/>
    <n v="66100"/>
    <n v="179074"/>
    <n v="2.7091376701966698"/>
    <x v="1"/>
    <n v="2985"/>
    <n v="59.99"/>
    <s v="US"/>
    <x v="1"/>
    <n v="1459486800"/>
    <n v="1460610000"/>
    <x v="512"/>
    <d v="2016-04-14T05:00:00"/>
    <b v="0"/>
    <x v="0"/>
    <s v="theater/plays"/>
    <x v="3"/>
    <s v="plays"/>
  </r>
  <r>
    <n v="549"/>
    <s v="Jarvis and Sons"/>
    <s v="Business-focused intermediate system engine"/>
    <n v="29500"/>
    <n v="83843"/>
    <n v="2.8421355932203398"/>
    <x v="1"/>
    <n v="762"/>
    <n v="110.03"/>
    <s v="US"/>
    <x v="1"/>
    <n v="1369717200"/>
    <n v="1370494800"/>
    <x v="513"/>
    <d v="2013-06-06T05:00:00"/>
    <b v="0"/>
    <x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x v="5"/>
    <n v="1330495200"/>
    <n v="1332306000"/>
    <x v="514"/>
    <d v="2012-03-21T05:00:00"/>
    <b v="0"/>
    <x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8"/>
    <s v="AU"/>
    <x v="2"/>
    <n v="1419055200"/>
    <n v="1422511200"/>
    <x v="515"/>
    <d v="2015-01-29T06:00:00"/>
    <b v="0"/>
    <x v="1"/>
    <s v="technology/web"/>
    <x v="2"/>
    <s v="web"/>
  </r>
  <r>
    <n v="552"/>
    <s v="Mercer, Solomon and Singleton"/>
    <s v="Distributed human-resource policy"/>
    <n v="9000"/>
    <n v="8866"/>
    <n v="0.98511111111111105"/>
    <x v="0"/>
    <n v="92"/>
    <n v="96.37"/>
    <s v="US"/>
    <x v="1"/>
    <n v="1480140000"/>
    <n v="1480312800"/>
    <x v="516"/>
    <d v="2016-11-28T06:00:00"/>
    <b v="0"/>
    <x v="0"/>
    <s v="theater/plays"/>
    <x v="3"/>
    <s v="plays"/>
  </r>
  <r>
    <n v="553"/>
    <s v="Dougherty, Austin and Mills"/>
    <s v="De-engineered 5thgeneration contingency"/>
    <n v="170600"/>
    <n v="75022"/>
    <n v="0.43975381008206299"/>
    <x v="0"/>
    <n v="1028"/>
    <n v="72.98"/>
    <s v="US"/>
    <x v="1"/>
    <n v="1293948000"/>
    <n v="1294034400"/>
    <x v="517"/>
    <d v="2011-01-03T06:00:00"/>
    <b v="0"/>
    <x v="0"/>
    <s v="music/rock"/>
    <x v="1"/>
    <s v="rock"/>
  </r>
  <r>
    <n v="554"/>
    <s v="Ritter PLC"/>
    <s v="Multi-channeled upward-trending application"/>
    <n v="9500"/>
    <n v="14408"/>
    <n v="1.5166315789473701"/>
    <x v="1"/>
    <n v="554"/>
    <n v="26.01"/>
    <s v="CA"/>
    <x v="0"/>
    <n v="1482127200"/>
    <n v="1482645600"/>
    <x v="518"/>
    <d v="2016-12-25T06:00:00"/>
    <b v="0"/>
    <x v="0"/>
    <s v="music/indie rock"/>
    <x v="1"/>
    <s v="indie rock"/>
  </r>
  <r>
    <n v="555"/>
    <s v="Anderson Group"/>
    <s v="Organic maximized database"/>
    <n v="6300"/>
    <n v="14089"/>
    <n v="2.2363492063492099"/>
    <x v="1"/>
    <n v="135"/>
    <n v="104.36"/>
    <s v="DK"/>
    <x v="3"/>
    <n v="1396414800"/>
    <n v="1399093200"/>
    <x v="519"/>
    <d v="2014-05-03T05:00:00"/>
    <b v="0"/>
    <x v="0"/>
    <s v="music/rock"/>
    <x v="1"/>
    <s v="rock"/>
  </r>
  <r>
    <n v="556"/>
    <s v="Smith and Sons"/>
    <s v="Grass-roots 24/7 attitude"/>
    <n v="5200"/>
    <n v="12467"/>
    <n v="2.3975"/>
    <x v="1"/>
    <n v="122"/>
    <n v="102.19"/>
    <s v="US"/>
    <x v="1"/>
    <n v="1315285200"/>
    <n v="1315890000"/>
    <x v="520"/>
    <d v="2011-09-13T05:00:00"/>
    <b v="0"/>
    <x v="1"/>
    <s v="publishing/translations"/>
    <x v="5"/>
    <s v="translations"/>
  </r>
  <r>
    <n v="557"/>
    <s v="Lam-Hamilton"/>
    <s v="Team-oriented global strategy"/>
    <n v="6000"/>
    <n v="11960"/>
    <n v="1.9933333333333301"/>
    <x v="1"/>
    <n v="221"/>
    <n v="54.12"/>
    <s v="US"/>
    <x v="1"/>
    <n v="1443762000"/>
    <n v="1444021200"/>
    <x v="521"/>
    <d v="2015-10-05T05:00:00"/>
    <b v="0"/>
    <x v="1"/>
    <s v="film &amp; video/science fiction"/>
    <x v="4"/>
    <s v="science fiction"/>
  </r>
  <r>
    <n v="558"/>
    <s v="Ho Ltd"/>
    <s v="Enhanced client-driven capacity"/>
    <n v="5800"/>
    <n v="7966"/>
    <n v="1.3734482758620701"/>
    <x v="1"/>
    <n v="126"/>
    <n v="63.22"/>
    <s v="US"/>
    <x v="1"/>
    <n v="1456293600"/>
    <n v="1460005200"/>
    <x v="522"/>
    <d v="2016-04-07T05:00:00"/>
    <b v="0"/>
    <x v="0"/>
    <s v="theater/plays"/>
    <x v="3"/>
    <s v="plays"/>
  </r>
  <r>
    <n v="559"/>
    <s v="Brown, Estrada and Jensen"/>
    <s v="Exclusive systematic productivity"/>
    <n v="105300"/>
    <n v="106321"/>
    <n v="1.0096961063627701"/>
    <x v="1"/>
    <n v="1022"/>
    <n v="104.03"/>
    <s v="US"/>
    <x v="1"/>
    <n v="1470114000"/>
    <n v="1470718800"/>
    <x v="523"/>
    <d v="2016-08-09T05:00:00"/>
    <b v="0"/>
    <x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"/>
    <s v="US"/>
    <x v="1"/>
    <n v="1321596000"/>
    <n v="1325052000"/>
    <x v="524"/>
    <d v="2011-12-28T06:00:00"/>
    <b v="0"/>
    <x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2"/>
    <s v="CH"/>
    <x v="5"/>
    <n v="1318827600"/>
    <n v="1319000400"/>
    <x v="525"/>
    <d v="2011-10-19T05:00:00"/>
    <b v="0"/>
    <x v="0"/>
    <s v="theater/plays"/>
    <x v="3"/>
    <s v="plays"/>
  </r>
  <r>
    <n v="562"/>
    <s v="Blair Inc"/>
    <s v="Configurable bandwidth-monitored throughput"/>
    <n v="9900"/>
    <n v="1269"/>
    <n v="0.12818181818181801"/>
    <x v="0"/>
    <n v="26"/>
    <n v="48.81"/>
    <s v="CH"/>
    <x v="5"/>
    <n v="1552366800"/>
    <n v="1552539600"/>
    <x v="188"/>
    <d v="2019-03-14T05:00:00"/>
    <b v="0"/>
    <x v="0"/>
    <s v="music/rock"/>
    <x v="1"/>
    <s v="rock"/>
  </r>
  <r>
    <n v="563"/>
    <s v="Kelley, Stanton and Sanchez"/>
    <s v="Optional tangible pricing structure"/>
    <n v="3700"/>
    <n v="5107"/>
    <n v="1.38027027027027"/>
    <x v="1"/>
    <n v="85"/>
    <n v="60.08"/>
    <s v="AU"/>
    <x v="2"/>
    <n v="1542088800"/>
    <n v="1543816800"/>
    <x v="526"/>
    <d v="2018-12-03T06:00:00"/>
    <b v="0"/>
    <x v="0"/>
    <s v="film &amp; video/documentary"/>
    <x v="4"/>
    <s v="documentary"/>
  </r>
  <r>
    <n v="564"/>
    <s v="Hernandez-Macdonald"/>
    <s v="Organic high-level implementation"/>
    <n v="168700"/>
    <n v="141393"/>
    <n v="0.83813278008298797"/>
    <x v="0"/>
    <n v="1790"/>
    <n v="78.989999999999995"/>
    <s v="US"/>
    <x v="1"/>
    <n v="1426395600"/>
    <n v="1427086800"/>
    <x v="527"/>
    <d v="2015-03-23T05:00:00"/>
    <b v="0"/>
    <x v="0"/>
    <s v="theater/plays"/>
    <x v="3"/>
    <s v="plays"/>
  </r>
  <r>
    <n v="565"/>
    <s v="Joseph LLC"/>
    <s v="Decentralized logistical collaboration"/>
    <n v="94900"/>
    <n v="194166"/>
    <n v="2.0460063224446801"/>
    <x v="1"/>
    <n v="3596"/>
    <n v="53.99"/>
    <s v="US"/>
    <x v="1"/>
    <n v="1321336800"/>
    <n v="1323064800"/>
    <x v="528"/>
    <d v="2011-12-05T06:00:00"/>
    <b v="0"/>
    <x v="0"/>
    <s v="theater/plays"/>
    <x v="3"/>
    <s v="plays"/>
  </r>
  <r>
    <n v="566"/>
    <s v="Webb-Smith"/>
    <s v="Advanced content-based installation"/>
    <n v="9300"/>
    <n v="4124"/>
    <n v="0.44344086021505402"/>
    <x v="0"/>
    <n v="37"/>
    <n v="111.46"/>
    <s v="US"/>
    <x v="1"/>
    <n v="1456293600"/>
    <n v="1458277200"/>
    <x v="522"/>
    <d v="2016-03-18T05:00:00"/>
    <b v="0"/>
    <x v="1"/>
    <s v="music/electric music"/>
    <x v="1"/>
    <s v="electric music"/>
  </r>
  <r>
    <n v="567"/>
    <s v="Johns PLC"/>
    <s v="Distributed high-level open architecture"/>
    <n v="6800"/>
    <n v="14865"/>
    <n v="2.1860294117647099"/>
    <x v="1"/>
    <n v="244"/>
    <n v="60.92"/>
    <s v="US"/>
    <x v="1"/>
    <n v="1404968400"/>
    <n v="1405141200"/>
    <x v="529"/>
    <d v="2014-07-12T05:00:00"/>
    <b v="0"/>
    <x v="0"/>
    <s v="music/rock"/>
    <x v="1"/>
    <s v="rock"/>
  </r>
  <r>
    <n v="568"/>
    <s v="Hardin-Foley"/>
    <s v="Synergized zero tolerance help-desk"/>
    <n v="72400"/>
    <n v="134688"/>
    <n v="1.8603314917127101"/>
    <x v="1"/>
    <n v="5180"/>
    <n v="26"/>
    <s v="US"/>
    <x v="1"/>
    <n v="1279170000"/>
    <n v="1283058000"/>
    <x v="530"/>
    <d v="2010-08-29T05:00:00"/>
    <b v="0"/>
    <x v="0"/>
    <s v="theater/plays"/>
    <x v="3"/>
    <s v="plays"/>
  </r>
  <r>
    <n v="569"/>
    <s v="Fischer, Fowler and Arnold"/>
    <s v="Extended multi-tasking definition"/>
    <n v="20100"/>
    <n v="47705"/>
    <n v="2.3733830845771098"/>
    <x v="1"/>
    <n v="589"/>
    <n v="80.989999999999995"/>
    <s v="IT"/>
    <x v="6"/>
    <n v="1294725600"/>
    <n v="1295762400"/>
    <x v="531"/>
    <d v="2011-01-23T06:00:00"/>
    <b v="0"/>
    <x v="0"/>
    <s v="film &amp; video/animation"/>
    <x v="4"/>
    <s v="animation"/>
  </r>
  <r>
    <n v="570"/>
    <s v="Martinez-Juarez"/>
    <s v="Realigned uniform knowledge user"/>
    <n v="31200"/>
    <n v="95364"/>
    <n v="3.0565384615384601"/>
    <x v="1"/>
    <n v="2725"/>
    <n v="35"/>
    <s v="US"/>
    <x v="1"/>
    <n v="1419055200"/>
    <n v="1419573600"/>
    <x v="515"/>
    <d v="2014-12-26T06:00:00"/>
    <b v="0"/>
    <x v="1"/>
    <s v="music/rock"/>
    <x v="1"/>
    <s v="rock"/>
  </r>
  <r>
    <n v="571"/>
    <s v="Wilson and Sons"/>
    <s v="Monitored grid-enabled model"/>
    <n v="3500"/>
    <n v="3295"/>
    <n v="0.94142857142857095"/>
    <x v="0"/>
    <n v="35"/>
    <n v="94.14"/>
    <s v="IT"/>
    <x v="6"/>
    <n v="1434690000"/>
    <n v="1438750800"/>
    <x v="532"/>
    <d v="2015-08-05T05:00:00"/>
    <b v="0"/>
    <x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9"/>
    <s v="US"/>
    <x v="1"/>
    <n v="1443416400"/>
    <n v="1444798800"/>
    <x v="533"/>
    <d v="2015-10-14T05:00:00"/>
    <b v="0"/>
    <x v="1"/>
    <s v="music/rock"/>
    <x v="1"/>
    <s v="rock"/>
  </r>
  <r>
    <n v="573"/>
    <s v="Valenzuela-Cook"/>
    <s v="Total incremental productivity"/>
    <n v="6700"/>
    <n v="7496"/>
    <n v="1.1188059701492501"/>
    <x v="1"/>
    <n v="300"/>
    <n v="24.99"/>
    <s v="US"/>
    <x v="1"/>
    <n v="1399006800"/>
    <n v="1399179600"/>
    <x v="409"/>
    <d v="2014-05-04T05:00:00"/>
    <b v="0"/>
    <x v="0"/>
    <s v="journalism/audio"/>
    <x v="8"/>
    <s v="audio"/>
  </r>
  <r>
    <n v="574"/>
    <s v="Parker, Haley and Foster"/>
    <s v="Adaptive local task-force"/>
    <n v="2700"/>
    <n v="9967"/>
    <n v="3.69148148148148"/>
    <x v="1"/>
    <n v="144"/>
    <n v="69.22"/>
    <s v="US"/>
    <x v="1"/>
    <n v="1575698400"/>
    <n v="1576562400"/>
    <x v="534"/>
    <d v="2019-12-17T06:00:00"/>
    <b v="0"/>
    <x v="1"/>
    <s v="food/food trucks"/>
    <x v="0"/>
    <s v="food trucks"/>
  </r>
  <r>
    <n v="575"/>
    <s v="Fuentes LLC"/>
    <s v="Universal zero-defect concept"/>
    <n v="83300"/>
    <n v="52421"/>
    <n v="0.62930372148859504"/>
    <x v="0"/>
    <n v="558"/>
    <n v="93.94"/>
    <s v="US"/>
    <x v="1"/>
    <n v="1400562000"/>
    <n v="1400821200"/>
    <x v="53"/>
    <d v="2014-05-23T05:00:00"/>
    <b v="0"/>
    <x v="1"/>
    <s v="theater/plays"/>
    <x v="3"/>
    <s v="plays"/>
  </r>
  <r>
    <n v="576"/>
    <s v="Moran and Sons"/>
    <s v="Object-based bottom-line superstructure"/>
    <n v="9700"/>
    <n v="6298"/>
    <n v="0.64927835051546401"/>
    <x v="0"/>
    <n v="64"/>
    <n v="98.41"/>
    <s v="US"/>
    <x v="1"/>
    <n v="1509512400"/>
    <n v="1510984800"/>
    <x v="535"/>
    <d v="2017-11-18T06:00:00"/>
    <b v="0"/>
    <x v="0"/>
    <s v="theater/plays"/>
    <x v="3"/>
    <s v="plays"/>
  </r>
  <r>
    <n v="577"/>
    <s v="Stevens Inc"/>
    <s v="Adaptive 24hour projection"/>
    <n v="8200"/>
    <n v="1546"/>
    <n v="0.18853658536585399"/>
    <x v="3"/>
    <n v="37"/>
    <n v="41.78"/>
    <s v="US"/>
    <x v="1"/>
    <n v="1299823200"/>
    <n v="1302066000"/>
    <x v="536"/>
    <d v="2011-04-06T05:00:00"/>
    <b v="0"/>
    <x v="0"/>
    <s v="music/jazz"/>
    <x v="1"/>
    <s v="jazz"/>
  </r>
  <r>
    <n v="578"/>
    <s v="Martinez-Johnson"/>
    <s v="Sharable radical toolset"/>
    <n v="96500"/>
    <n v="16168"/>
    <n v="0.167544041450777"/>
    <x v="0"/>
    <n v="245"/>
    <n v="65.989999999999995"/>
    <s v="US"/>
    <x v="1"/>
    <n v="1322719200"/>
    <n v="1322978400"/>
    <x v="537"/>
    <d v="2011-12-04T06:00:00"/>
    <b v="0"/>
    <x v="0"/>
    <s v="film &amp; video/science fiction"/>
    <x v="4"/>
    <s v="science fiction"/>
  </r>
  <r>
    <n v="579"/>
    <s v="Franklin Inc"/>
    <s v="Focused multimedia knowledgebase"/>
    <n v="6200"/>
    <n v="6269"/>
    <n v="1.0111290322580599"/>
    <x v="1"/>
    <n v="87"/>
    <n v="72.06"/>
    <s v="US"/>
    <x v="1"/>
    <n v="1312693200"/>
    <n v="1313730000"/>
    <x v="538"/>
    <d v="2011-08-19T05:00:00"/>
    <b v="0"/>
    <x v="0"/>
    <s v="music/jazz"/>
    <x v="1"/>
    <s v="jazz"/>
  </r>
  <r>
    <n v="580"/>
    <s v="Perez PLC"/>
    <s v="Seamless 6thgeneration extranet"/>
    <n v="43800"/>
    <n v="149578"/>
    <n v="3.41502283105023"/>
    <x v="1"/>
    <n v="3116"/>
    <n v="48"/>
    <s v="US"/>
    <x v="1"/>
    <n v="1393394400"/>
    <n v="1394085600"/>
    <x v="539"/>
    <d v="2014-03-06T06:00:00"/>
    <b v="0"/>
    <x v="0"/>
    <s v="theater/plays"/>
    <x v="3"/>
    <s v="plays"/>
  </r>
  <r>
    <n v="581"/>
    <s v="Sanchez, Cross and Savage"/>
    <s v="Sharable mobile knowledgebase"/>
    <n v="6000"/>
    <n v="3841"/>
    <n v="0.64016666666666699"/>
    <x v="0"/>
    <n v="71"/>
    <n v="54.1"/>
    <s v="US"/>
    <x v="1"/>
    <n v="1304053200"/>
    <n v="1305349200"/>
    <x v="540"/>
    <d v="2011-05-14T05:00:00"/>
    <b v="0"/>
    <x v="0"/>
    <s v="technology/web"/>
    <x v="2"/>
    <s v="web"/>
  </r>
  <r>
    <n v="582"/>
    <s v="Pineda Ltd"/>
    <s v="Cross-group global system engine"/>
    <n v="8700"/>
    <n v="4531"/>
    <n v="0.52080459770114895"/>
    <x v="0"/>
    <n v="42"/>
    <n v="107.88"/>
    <s v="US"/>
    <x v="1"/>
    <n v="1433912400"/>
    <n v="1434344400"/>
    <x v="505"/>
    <d v="2015-06-15T05:00:00"/>
    <b v="0"/>
    <x v="1"/>
    <s v="games/video games"/>
    <x v="6"/>
    <s v="video games"/>
  </r>
  <r>
    <n v="583"/>
    <s v="Powell and Sons"/>
    <s v="Centralized clear-thinking conglomeration"/>
    <n v="18900"/>
    <n v="60934"/>
    <n v="3.2240211640211598"/>
    <x v="1"/>
    <n v="909"/>
    <n v="67.03"/>
    <s v="US"/>
    <x v="1"/>
    <n v="1329717600"/>
    <n v="1331186400"/>
    <x v="541"/>
    <d v="2012-03-08T06:00:00"/>
    <b v="0"/>
    <x v="0"/>
    <s v="film &amp; video/documentary"/>
    <x v="4"/>
    <s v="documentary"/>
  </r>
  <r>
    <n v="584"/>
    <s v="Nunez-Richards"/>
    <s v="De-engineered cohesive system engine"/>
    <n v="86400"/>
    <n v="103255"/>
    <n v="1.1950810185185201"/>
    <x v="1"/>
    <n v="1613"/>
    <n v="64.010000000000005"/>
    <s v="US"/>
    <x v="1"/>
    <n v="1335330000"/>
    <n v="1336539600"/>
    <x v="542"/>
    <d v="2012-05-09T05:00:00"/>
    <b v="0"/>
    <x v="0"/>
    <s v="technology/web"/>
    <x v="2"/>
    <s v="web"/>
  </r>
  <r>
    <n v="585"/>
    <s v="Pugh LLC"/>
    <s v="Reactive analyzing function"/>
    <n v="8900"/>
    <n v="13065"/>
    <n v="1.4679775280898899"/>
    <x v="1"/>
    <n v="136"/>
    <n v="96.07"/>
    <s v="US"/>
    <x v="1"/>
    <n v="1268888400"/>
    <n v="1269752400"/>
    <x v="543"/>
    <d v="2010-03-28T05:00:00"/>
    <b v="0"/>
    <x v="0"/>
    <s v="publishing/translations"/>
    <x v="5"/>
    <s v="translations"/>
  </r>
  <r>
    <n v="586"/>
    <s v="Rowe-Wong"/>
    <s v="Robust hybrid budgetary management"/>
    <n v="700"/>
    <n v="6654"/>
    <n v="9.5057142857142907"/>
    <x v="1"/>
    <n v="130"/>
    <n v="51.18"/>
    <s v="US"/>
    <x v="1"/>
    <n v="1289973600"/>
    <n v="1291615200"/>
    <x v="544"/>
    <d v="2010-12-06T06:00:00"/>
    <b v="0"/>
    <x v="0"/>
    <s v="music/rock"/>
    <x v="1"/>
    <s v="rock"/>
  </r>
  <r>
    <n v="587"/>
    <s v="Williams-Santos"/>
    <s v="Open-source analyzing monitoring"/>
    <n v="9400"/>
    <n v="6852"/>
    <n v="0.72893617021276602"/>
    <x v="0"/>
    <n v="156"/>
    <n v="43.92"/>
    <s v="CA"/>
    <x v="0"/>
    <n v="1547877600"/>
    <n v="1552366800"/>
    <x v="35"/>
    <d v="2019-03-12T05:00:00"/>
    <b v="0"/>
    <x v="1"/>
    <s v="food/food trucks"/>
    <x v="0"/>
    <s v="food trucks"/>
  </r>
  <r>
    <n v="588"/>
    <s v="Weber Inc"/>
    <s v="Up-sized discrete firmware"/>
    <n v="157600"/>
    <n v="124517"/>
    <n v="0.79008248730964503"/>
    <x v="0"/>
    <n v="1368"/>
    <n v="91.02"/>
    <s v="GB"/>
    <x v="4"/>
    <n v="1269493200"/>
    <n v="1272171600"/>
    <x v="152"/>
    <d v="2010-04-25T05:00:00"/>
    <b v="0"/>
    <x v="0"/>
    <s v="theater/plays"/>
    <x v="3"/>
    <s v="plays"/>
  </r>
  <r>
    <n v="589"/>
    <s v="Avery, Brown and Parker"/>
    <s v="Exclusive intangible extranet"/>
    <n v="7900"/>
    <n v="5113"/>
    <n v="0.64721518987341797"/>
    <x v="0"/>
    <n v="102"/>
    <n v="50.13"/>
    <s v="US"/>
    <x v="1"/>
    <n v="1436072400"/>
    <n v="1436677200"/>
    <x v="545"/>
    <d v="2015-07-12T05:00:00"/>
    <b v="0"/>
    <x v="0"/>
    <s v="film &amp; video/documentary"/>
    <x v="4"/>
    <s v="documentary"/>
  </r>
  <r>
    <n v="590"/>
    <s v="Cox Group"/>
    <s v="Synergized analyzing process improvement"/>
    <n v="7100"/>
    <n v="5824"/>
    <n v="0.82028169014084495"/>
    <x v="0"/>
    <n v="86"/>
    <n v="67.72"/>
    <s v="AU"/>
    <x v="2"/>
    <n v="1419141600"/>
    <n v="1420092000"/>
    <x v="546"/>
    <d v="2015-01-01T06:00:00"/>
    <b v="0"/>
    <x v="0"/>
    <s v="publishing/radio &amp; podcasts"/>
    <x v="5"/>
    <s v="radio &amp; podcasts"/>
  </r>
  <r>
    <n v="591"/>
    <s v="Jensen LLC"/>
    <s v="Realigned dedicated system engine"/>
    <n v="600"/>
    <n v="6226"/>
    <n v="10.376666666666701"/>
    <x v="1"/>
    <n v="102"/>
    <n v="61.04"/>
    <s v="US"/>
    <x v="1"/>
    <n v="1279083600"/>
    <n v="1279947600"/>
    <x v="547"/>
    <d v="2010-07-24T05:00:00"/>
    <b v="0"/>
    <x v="0"/>
    <s v="games/video games"/>
    <x v="6"/>
    <s v="video games"/>
  </r>
  <r>
    <n v="592"/>
    <s v="Brown Inc"/>
    <s v="Object-based bandwidth-monitored concept"/>
    <n v="156800"/>
    <n v="20243"/>
    <n v="0.129100765306122"/>
    <x v="0"/>
    <n v="253"/>
    <n v="80.010000000000005"/>
    <s v="US"/>
    <x v="1"/>
    <n v="1401426000"/>
    <n v="1402203600"/>
    <x v="548"/>
    <d v="2014-06-08T05:00:00"/>
    <b v="0"/>
    <x v="0"/>
    <s v="theater/plays"/>
    <x v="3"/>
    <s v="plays"/>
  </r>
  <r>
    <n v="593"/>
    <s v="Hale-Hayes"/>
    <s v="Ameliorated client-driven open system"/>
    <n v="121600"/>
    <n v="188288"/>
    <n v="1.54842105263158"/>
    <x v="1"/>
    <n v="4006"/>
    <n v="47"/>
    <s v="US"/>
    <x v="1"/>
    <n v="1395810000"/>
    <n v="1396933200"/>
    <x v="549"/>
    <d v="2014-04-08T05:00:00"/>
    <b v="0"/>
    <x v="0"/>
    <s v="film &amp; video/animation"/>
    <x v="4"/>
    <s v="animation"/>
  </r>
  <r>
    <n v="594"/>
    <s v="Mcbride PLC"/>
    <s v="Upgradable leadingedge Local Area Network"/>
    <n v="157300"/>
    <n v="11167"/>
    <n v="7.0991735537190098E-2"/>
    <x v="0"/>
    <n v="157"/>
    <n v="71.13"/>
    <s v="US"/>
    <x v="1"/>
    <n v="1467003600"/>
    <n v="1467262800"/>
    <x v="550"/>
    <d v="2016-06-30T05:00:00"/>
    <b v="0"/>
    <x v="1"/>
    <s v="theater/plays"/>
    <x v="3"/>
    <s v="plays"/>
  </r>
  <r>
    <n v="595"/>
    <s v="Harris-Jennings"/>
    <s v="Customizable intermediate data-warehouse"/>
    <n v="70300"/>
    <n v="146595"/>
    <n v="2.0852773826458"/>
    <x v="1"/>
    <n v="1629"/>
    <n v="89.99"/>
    <s v="US"/>
    <x v="1"/>
    <n v="1268715600"/>
    <n v="1270530000"/>
    <x v="551"/>
    <d v="2010-04-06T05:00:00"/>
    <b v="0"/>
    <x v="1"/>
    <s v="theater/plays"/>
    <x v="3"/>
    <s v="plays"/>
  </r>
  <r>
    <n v="596"/>
    <s v="Becker-Scott"/>
    <s v="Managed optimizing archive"/>
    <n v="7900"/>
    <n v="7875"/>
    <n v="0.996835443037975"/>
    <x v="0"/>
    <n v="183"/>
    <n v="43.03"/>
    <s v="US"/>
    <x v="1"/>
    <n v="1457157600"/>
    <n v="1457762400"/>
    <x v="552"/>
    <d v="2016-03-12T06:00:00"/>
    <b v="0"/>
    <x v="1"/>
    <s v="film &amp; video/drama"/>
    <x v="4"/>
    <s v="drama"/>
  </r>
  <r>
    <n v="597"/>
    <s v="Todd, Freeman and Henry"/>
    <s v="Diverse systematic projection"/>
    <n v="73800"/>
    <n v="148779"/>
    <n v="2.0159756097560999"/>
    <x v="1"/>
    <n v="2188"/>
    <n v="68"/>
    <s v="US"/>
    <x v="1"/>
    <n v="1573970400"/>
    <n v="1575525600"/>
    <x v="462"/>
    <d v="2019-12-05T06:00:00"/>
    <b v="0"/>
    <x v="0"/>
    <s v="theater/plays"/>
    <x v="3"/>
    <s v="plays"/>
  </r>
  <r>
    <n v="598"/>
    <s v="Martinez, Garza and Young"/>
    <s v="Up-sized web-enabled info-mediaries"/>
    <n v="108500"/>
    <n v="175868"/>
    <n v="1.62090322580645"/>
    <x v="1"/>
    <n v="2409"/>
    <n v="73"/>
    <s v="IT"/>
    <x v="6"/>
    <n v="1276578000"/>
    <n v="1279083600"/>
    <x v="553"/>
    <d v="2010-07-14T05:00:00"/>
    <b v="0"/>
    <x v="0"/>
    <s v="music/rock"/>
    <x v="1"/>
    <s v="rock"/>
  </r>
  <r>
    <n v="599"/>
    <s v="Smith-Ramos"/>
    <s v="Persevering optimizing Graphical User Interface"/>
    <n v="140300"/>
    <n v="5112"/>
    <n v="3.6436208125445499E-2"/>
    <x v="0"/>
    <n v="82"/>
    <n v="62.34"/>
    <s v="DK"/>
    <x v="3"/>
    <n v="1423720800"/>
    <n v="1424412000"/>
    <x v="554"/>
    <d v="2015-02-20T06:00:00"/>
    <b v="0"/>
    <x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x v="4"/>
    <n v="1375160400"/>
    <n v="1376197200"/>
    <x v="555"/>
    <d v="2013-08-11T05:00:00"/>
    <b v="0"/>
    <x v="0"/>
    <s v="food/food trucks"/>
    <x v="0"/>
    <s v="food trucks"/>
  </r>
  <r>
    <n v="601"/>
    <s v="Waters and Sons"/>
    <s v="Inverse neutral structure"/>
    <n v="6300"/>
    <n v="13018"/>
    <n v="2.0663492063492099"/>
    <x v="1"/>
    <n v="194"/>
    <n v="67.099999999999994"/>
    <s v="US"/>
    <x v="1"/>
    <n v="1401426000"/>
    <n v="1402894800"/>
    <x v="548"/>
    <d v="2014-06-16T05:00:00"/>
    <b v="1"/>
    <x v="0"/>
    <s v="technology/wearables"/>
    <x v="2"/>
    <s v="wearables"/>
  </r>
  <r>
    <n v="602"/>
    <s v="Brown Ltd"/>
    <s v="Quality-focused system-worthy support"/>
    <n v="71100"/>
    <n v="91176"/>
    <n v="1.28236286919831"/>
    <x v="1"/>
    <n v="1140"/>
    <n v="79.98"/>
    <s v="US"/>
    <x v="1"/>
    <n v="1433480400"/>
    <n v="1434430800"/>
    <x v="62"/>
    <d v="2015-06-16T05:00:00"/>
    <b v="0"/>
    <x v="0"/>
    <s v="theater/plays"/>
    <x v="3"/>
    <s v="plays"/>
  </r>
  <r>
    <n v="603"/>
    <s v="Christian, Yates and Greer"/>
    <s v="Vision-oriented 5thgeneration array"/>
    <n v="5300"/>
    <n v="6342"/>
    <n v="1.19660377358491"/>
    <x v="1"/>
    <n v="102"/>
    <n v="62.18"/>
    <s v="US"/>
    <x v="1"/>
    <n v="1555563600"/>
    <n v="1557896400"/>
    <x v="556"/>
    <d v="2019-05-15T05:00:00"/>
    <b v="0"/>
    <x v="0"/>
    <s v="theater/plays"/>
    <x v="3"/>
    <s v="plays"/>
  </r>
  <r>
    <n v="604"/>
    <s v="Cole, Hernandez and Rodriguez"/>
    <s v="Cross-platform logistical circuit"/>
    <n v="88700"/>
    <n v="151438"/>
    <n v="1.7073055242390101"/>
    <x v="1"/>
    <n v="2857"/>
    <n v="53.01"/>
    <s v="US"/>
    <x v="1"/>
    <n v="1295676000"/>
    <n v="1297490400"/>
    <x v="557"/>
    <d v="2011-02-12T06:00:00"/>
    <b v="0"/>
    <x v="0"/>
    <s v="theater/plays"/>
    <x v="3"/>
    <s v="plays"/>
  </r>
  <r>
    <n v="605"/>
    <s v="Ortiz, Valenzuela and Collins"/>
    <s v="Profound solution-oriented matrix"/>
    <n v="3300"/>
    <n v="6178"/>
    <n v="1.8721212121212101"/>
    <x v="1"/>
    <n v="107"/>
    <n v="57.74"/>
    <s v="US"/>
    <x v="1"/>
    <n v="1443848400"/>
    <n v="1447394400"/>
    <x v="27"/>
    <d v="2015-11-13T06:00:00"/>
    <b v="0"/>
    <x v="0"/>
    <s v="publishing/nonfiction"/>
    <x v="5"/>
    <s v="nonfiction"/>
  </r>
  <r>
    <n v="606"/>
    <s v="Valencia PLC"/>
    <s v="Extended asynchronous initiative"/>
    <n v="3400"/>
    <n v="6405"/>
    <n v="1.88382352941176"/>
    <x v="1"/>
    <n v="160"/>
    <n v="40.03"/>
    <s v="GB"/>
    <x v="4"/>
    <n v="1457330400"/>
    <n v="1458277200"/>
    <x v="558"/>
    <d v="2016-03-18T05:00:00"/>
    <b v="0"/>
    <x v="0"/>
    <s v="music/rock"/>
    <x v="1"/>
    <s v="rock"/>
  </r>
  <r>
    <n v="607"/>
    <s v="Gordon, Mendez and Johnson"/>
    <s v="Fundamental needs-based frame"/>
    <n v="137600"/>
    <n v="180667"/>
    <n v="1.3129869186046501"/>
    <x v="1"/>
    <n v="2230"/>
    <n v="81.02"/>
    <s v="US"/>
    <x v="1"/>
    <n v="1395550800"/>
    <n v="1395723600"/>
    <x v="559"/>
    <d v="2014-03-25T05:00:00"/>
    <b v="0"/>
    <x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9999999999997"/>
    <s v="US"/>
    <x v="1"/>
    <n v="1551852000"/>
    <n v="1552197600"/>
    <x v="426"/>
    <d v="2019-03-10T06:00:00"/>
    <b v="0"/>
    <x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"/>
    <s v="US"/>
    <x v="1"/>
    <n v="1547618400"/>
    <n v="1549087200"/>
    <x v="560"/>
    <d v="2019-02-02T06:00:00"/>
    <b v="0"/>
    <x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02"/>
    <x v="1"/>
    <n v="6406"/>
    <n v="28"/>
    <s v="US"/>
    <x v="1"/>
    <n v="1355637600"/>
    <n v="1356847200"/>
    <x v="561"/>
    <d v="2012-12-30T06:00:00"/>
    <b v="0"/>
    <x v="0"/>
    <s v="theater/plays"/>
    <x v="3"/>
    <s v="plays"/>
  </r>
  <r>
    <n v="611"/>
    <s v="Brady, Cortez and Rodriguez"/>
    <s v="Multi-lateral maximized core"/>
    <n v="8200"/>
    <n v="1136"/>
    <n v="0.138536585365854"/>
    <x v="3"/>
    <n v="15"/>
    <n v="75.73"/>
    <s v="US"/>
    <x v="1"/>
    <n v="1374728400"/>
    <n v="1375765200"/>
    <x v="562"/>
    <d v="2013-08-06T05:00:00"/>
    <b v="0"/>
    <x v="0"/>
    <s v="theater/plays"/>
    <x v="3"/>
    <s v="plays"/>
  </r>
  <r>
    <n v="612"/>
    <s v="Wang, Nguyen and Horton"/>
    <s v="Innovative holistic hub"/>
    <n v="6200"/>
    <n v="8645"/>
    <n v="1.39435483870968"/>
    <x v="1"/>
    <n v="192"/>
    <n v="45.03"/>
    <s v="US"/>
    <x v="1"/>
    <n v="1287810000"/>
    <n v="1289800800"/>
    <x v="563"/>
    <d v="2010-11-15T06:00:00"/>
    <b v="0"/>
    <x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2"/>
    <s v="CA"/>
    <x v="0"/>
    <n v="1503723600"/>
    <n v="1504501200"/>
    <x v="564"/>
    <d v="2017-09-04T05:00:00"/>
    <b v="0"/>
    <x v="0"/>
    <s v="theater/plays"/>
    <x v="3"/>
    <s v="plays"/>
  </r>
  <r>
    <n v="614"/>
    <s v="Barnett and Sons"/>
    <s v="Business-focused dynamic info-mediaries"/>
    <n v="26500"/>
    <n v="41205"/>
    <n v="1.5549056603773601"/>
    <x v="1"/>
    <n v="723"/>
    <n v="56.99"/>
    <s v="US"/>
    <x v="1"/>
    <n v="1484114400"/>
    <n v="1485669600"/>
    <x v="565"/>
    <d v="2017-01-29T06:00:00"/>
    <b v="0"/>
    <x v="0"/>
    <s v="theater/plays"/>
    <x v="3"/>
    <s v="plays"/>
  </r>
  <r>
    <n v="615"/>
    <s v="Petersen-Rodriguez"/>
    <s v="Digitized clear-thinking installation"/>
    <n v="8500"/>
    <n v="14488"/>
    <n v="1.70447058823529"/>
    <x v="1"/>
    <n v="170"/>
    <n v="85.22"/>
    <s v="IT"/>
    <x v="6"/>
    <n v="1461906000"/>
    <n v="1462770000"/>
    <x v="566"/>
    <d v="2016-05-09T05:00:00"/>
    <b v="0"/>
    <x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"/>
    <s v="GB"/>
    <x v="4"/>
    <n v="1379653200"/>
    <n v="1379739600"/>
    <x v="567"/>
    <d v="2013-09-21T05:00:00"/>
    <b v="0"/>
    <x v="1"/>
    <s v="music/indie rock"/>
    <x v="1"/>
    <s v="indie rock"/>
  </r>
  <r>
    <n v="617"/>
    <s v="King LLC"/>
    <s v="Multi-channeled local intranet"/>
    <n v="1400"/>
    <n v="3496"/>
    <n v="2.49714285714286"/>
    <x v="1"/>
    <n v="55"/>
    <n v="63.56"/>
    <s v="US"/>
    <x v="1"/>
    <n v="1401858000"/>
    <n v="1402722000"/>
    <x v="568"/>
    <d v="2014-06-14T05:00:00"/>
    <b v="0"/>
    <x v="0"/>
    <s v="theater/plays"/>
    <x v="3"/>
    <s v="plays"/>
  </r>
  <r>
    <n v="618"/>
    <s v="Miller Ltd"/>
    <s v="Open-architected mobile emulation"/>
    <n v="198600"/>
    <n v="97037"/>
    <n v="0.488605236656596"/>
    <x v="0"/>
    <n v="1198"/>
    <n v="81"/>
    <s v="US"/>
    <x v="1"/>
    <n v="1367470800"/>
    <n v="1369285200"/>
    <x v="569"/>
    <d v="2013-05-23T05:00:00"/>
    <b v="0"/>
    <x v="0"/>
    <s v="publishing/nonfiction"/>
    <x v="5"/>
    <s v="nonfiction"/>
  </r>
  <r>
    <n v="619"/>
    <s v="Case LLC"/>
    <s v="Ameliorated foreground methodology"/>
    <n v="195900"/>
    <n v="55757"/>
    <n v="0.28461970393057701"/>
    <x v="0"/>
    <n v="648"/>
    <n v="86.04"/>
    <s v="US"/>
    <x v="1"/>
    <n v="1304658000"/>
    <n v="1304744400"/>
    <x v="570"/>
    <d v="2011-05-07T05:00:00"/>
    <b v="1"/>
    <x v="1"/>
    <s v="theater/plays"/>
    <x v="3"/>
    <s v="plays"/>
  </r>
  <r>
    <n v="620"/>
    <s v="Swanson, Wilson and Baker"/>
    <s v="Synergized well-modulated project"/>
    <n v="4300"/>
    <n v="11525"/>
    <n v="2.6802325581395299"/>
    <x v="1"/>
    <n v="128"/>
    <n v="90.04"/>
    <s v="AU"/>
    <x v="2"/>
    <n v="1467954000"/>
    <n v="1468299600"/>
    <x v="571"/>
    <d v="2016-07-12T05:00:00"/>
    <b v="0"/>
    <x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10000000000005"/>
    <s v="US"/>
    <x v="1"/>
    <n v="1473742800"/>
    <n v="1474174800"/>
    <x v="572"/>
    <d v="2016-09-18T05:00:00"/>
    <b v="0"/>
    <x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4"/>
    <s v="US"/>
    <x v="1"/>
    <n v="1523768400"/>
    <n v="1526014800"/>
    <x v="573"/>
    <d v="2018-05-11T05:00:00"/>
    <b v="0"/>
    <x v="0"/>
    <s v="music/indie rock"/>
    <x v="1"/>
    <s v="indie rock"/>
  </r>
  <r>
    <n v="623"/>
    <s v="Smith, Scott and Rodriguez"/>
    <s v="Organic actuating protocol"/>
    <n v="94300"/>
    <n v="150806"/>
    <n v="1.59921527041357"/>
    <x v="1"/>
    <n v="2693"/>
    <n v="56"/>
    <s v="GB"/>
    <x v="4"/>
    <n v="1437022800"/>
    <n v="1437454800"/>
    <x v="574"/>
    <d v="2015-07-21T05:00:00"/>
    <b v="0"/>
    <x v="0"/>
    <s v="theater/plays"/>
    <x v="3"/>
    <s v="plays"/>
  </r>
  <r>
    <n v="624"/>
    <s v="White, Robertson and Roberts"/>
    <s v="Down-sized national software"/>
    <n v="5100"/>
    <n v="14249"/>
    <n v="2.7939215686274501"/>
    <x v="1"/>
    <n v="432"/>
    <n v="32.979999999999997"/>
    <s v="US"/>
    <x v="1"/>
    <n v="1422165600"/>
    <n v="1422684000"/>
    <x v="511"/>
    <d v="2015-01-31T06:00:00"/>
    <b v="0"/>
    <x v="0"/>
    <s v="photography/photography books"/>
    <x v="7"/>
    <s v="photography books"/>
  </r>
  <r>
    <n v="625"/>
    <s v="Martinez Inc"/>
    <s v="Organic upward-trending Graphical User Interface"/>
    <n v="7500"/>
    <n v="5803"/>
    <n v="0.77373333333333305"/>
    <x v="0"/>
    <n v="62"/>
    <n v="93.6"/>
    <s v="US"/>
    <x v="1"/>
    <n v="1580104800"/>
    <n v="1581314400"/>
    <x v="575"/>
    <d v="2020-02-10T06:00:00"/>
    <b v="0"/>
    <x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7"/>
    <s v="US"/>
    <x v="1"/>
    <n v="1285650000"/>
    <n v="1286427600"/>
    <x v="576"/>
    <d v="2010-10-07T05:00:00"/>
    <b v="0"/>
    <x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3"/>
    <s v="GB"/>
    <x v="4"/>
    <n v="1276664400"/>
    <n v="1278738000"/>
    <x v="577"/>
    <d v="2010-07-10T05:00:00"/>
    <b v="1"/>
    <x v="0"/>
    <s v="food/food trucks"/>
    <x v="0"/>
    <s v="food trucks"/>
  </r>
  <r>
    <n v="628"/>
    <s v="Dunn, Moreno and Green"/>
    <s v="Intuitive object-oriented task-force"/>
    <n v="1900"/>
    <n v="2884"/>
    <n v="1.5178947368421101"/>
    <x v="1"/>
    <n v="96"/>
    <n v="30.04"/>
    <s v="US"/>
    <x v="1"/>
    <n v="1286168400"/>
    <n v="1286427600"/>
    <x v="578"/>
    <d v="2010-10-07T05:00:00"/>
    <b v="0"/>
    <x v="0"/>
    <s v="music/indie rock"/>
    <x v="1"/>
    <s v="indie rock"/>
  </r>
  <r>
    <n v="629"/>
    <s v="Jackson, Martinez and Ray"/>
    <s v="Multi-tiered executive toolset"/>
    <n v="85900"/>
    <n v="55476"/>
    <n v="0.64582072176949901"/>
    <x v="0"/>
    <n v="750"/>
    <n v="73.97"/>
    <s v="US"/>
    <x v="1"/>
    <n v="1467781200"/>
    <n v="1467954000"/>
    <x v="579"/>
    <d v="2016-07-08T05:00:00"/>
    <b v="0"/>
    <x v="1"/>
    <s v="theater/plays"/>
    <x v="3"/>
    <s v="plays"/>
  </r>
  <r>
    <n v="630"/>
    <s v="Patterson-Johnson"/>
    <s v="Grass-roots directional workforce"/>
    <n v="9500"/>
    <n v="5973"/>
    <n v="0.62873684210526304"/>
    <x v="3"/>
    <n v="87"/>
    <n v="68.66"/>
    <s v="US"/>
    <x v="1"/>
    <n v="1556686800"/>
    <n v="1557637200"/>
    <x v="580"/>
    <d v="2019-05-12T05:00:00"/>
    <b v="0"/>
    <x v="1"/>
    <s v="theater/plays"/>
    <x v="3"/>
    <s v="plays"/>
  </r>
  <r>
    <n v="631"/>
    <s v="Carlson-Hernandez"/>
    <s v="Quality-focused real-time solution"/>
    <n v="59200"/>
    <n v="183756"/>
    <n v="3.1039864864864901"/>
    <x v="1"/>
    <n v="3063"/>
    <n v="59.99"/>
    <s v="US"/>
    <x v="1"/>
    <n v="1553576400"/>
    <n v="1553922000"/>
    <x v="581"/>
    <d v="2019-03-30T05:00:00"/>
    <b v="0"/>
    <x v="0"/>
    <s v="theater/plays"/>
    <x v="3"/>
    <s v="plays"/>
  </r>
  <r>
    <n v="632"/>
    <s v="Parker PLC"/>
    <s v="Reduced interactive matrix"/>
    <n v="72100"/>
    <n v="30902"/>
    <n v="0.42859916782246898"/>
    <x v="2"/>
    <n v="278"/>
    <n v="111.16"/>
    <s v="US"/>
    <x v="1"/>
    <n v="1414904400"/>
    <n v="1416463200"/>
    <x v="582"/>
    <d v="2014-11-20T06:00:00"/>
    <b v="0"/>
    <x v="0"/>
    <s v="theater/plays"/>
    <x v="3"/>
    <s v="plays"/>
  </r>
  <r>
    <n v="633"/>
    <s v="Yu and Sons"/>
    <s v="Adaptive context-sensitive architecture"/>
    <n v="6700"/>
    <n v="5569"/>
    <n v="0.83119402985074597"/>
    <x v="0"/>
    <n v="105"/>
    <n v="53.04"/>
    <s v="US"/>
    <x v="1"/>
    <n v="1446876000"/>
    <n v="1447221600"/>
    <x v="336"/>
    <d v="2015-11-11T06:00:00"/>
    <b v="0"/>
    <x v="0"/>
    <s v="film &amp; video/animation"/>
    <x v="4"/>
    <s v="animation"/>
  </r>
  <r>
    <n v="634"/>
    <s v="Taylor, Johnson and Hernandez"/>
    <s v="Polarized incremental portal"/>
    <n v="118200"/>
    <n v="92824"/>
    <n v="0.78531302876480502"/>
    <x v="3"/>
    <n v="1658"/>
    <n v="55.99"/>
    <s v="US"/>
    <x v="1"/>
    <n v="1490418000"/>
    <n v="1491627600"/>
    <x v="583"/>
    <d v="2017-04-08T05:00:00"/>
    <b v="0"/>
    <x v="0"/>
    <s v="film &amp; video/television"/>
    <x v="4"/>
    <s v="television"/>
  </r>
  <r>
    <n v="635"/>
    <s v="Mack Ltd"/>
    <s v="Reactive regional access"/>
    <n v="139000"/>
    <n v="158590"/>
    <n v="1.14093525179856"/>
    <x v="1"/>
    <n v="2266"/>
    <n v="69.989999999999995"/>
    <s v="US"/>
    <x v="1"/>
    <n v="1360389600"/>
    <n v="1363150800"/>
    <x v="584"/>
    <d v="2013-03-13T05:00:00"/>
    <b v="0"/>
    <x v="0"/>
    <s v="film &amp; video/television"/>
    <x v="4"/>
    <s v="television"/>
  </r>
  <r>
    <n v="636"/>
    <s v="Lamb-Sanders"/>
    <s v="Stand-alone reciprocal frame"/>
    <n v="197700"/>
    <n v="127591"/>
    <n v="0.64537683358624198"/>
    <x v="0"/>
    <n v="2604"/>
    <n v="49"/>
    <s v="DK"/>
    <x v="3"/>
    <n v="1326866400"/>
    <n v="1330754400"/>
    <x v="585"/>
    <d v="2012-03-03T06:00:00"/>
    <b v="0"/>
    <x v="1"/>
    <s v="film &amp; video/animation"/>
    <x v="4"/>
    <s v="animation"/>
  </r>
  <r>
    <n v="637"/>
    <s v="Williams-Ramirez"/>
    <s v="Open-architected 24/7 throughput"/>
    <n v="8500"/>
    <n v="6750"/>
    <n v="0.79411764705882304"/>
    <x v="0"/>
    <n v="65"/>
    <n v="103.85"/>
    <s v="US"/>
    <x v="1"/>
    <n v="1479103200"/>
    <n v="1479794400"/>
    <x v="586"/>
    <d v="2016-11-22T06:00:00"/>
    <b v="0"/>
    <x v="0"/>
    <s v="theater/plays"/>
    <x v="3"/>
    <s v="plays"/>
  </r>
  <r>
    <n v="638"/>
    <s v="Weaver Ltd"/>
    <s v="Monitored 24/7 approach"/>
    <n v="81600"/>
    <n v="9318"/>
    <n v="0.114191176470588"/>
    <x v="0"/>
    <n v="94"/>
    <n v="99.13"/>
    <s v="US"/>
    <x v="1"/>
    <n v="1280206800"/>
    <n v="1281243600"/>
    <x v="587"/>
    <d v="2010-08-08T05:00:00"/>
    <b v="0"/>
    <x v="1"/>
    <s v="theater/plays"/>
    <x v="3"/>
    <s v="plays"/>
  </r>
  <r>
    <n v="639"/>
    <s v="Barnes-Williams"/>
    <s v="Upgradable explicit forecast"/>
    <n v="8600"/>
    <n v="4832"/>
    <n v="0.56186046511627896"/>
    <x v="2"/>
    <n v="45"/>
    <n v="107.38"/>
    <s v="US"/>
    <x v="1"/>
    <n v="1532754000"/>
    <n v="1532754000"/>
    <x v="588"/>
    <d v="2018-07-28T05:00:00"/>
    <b v="0"/>
    <x v="1"/>
    <s v="film &amp; video/drama"/>
    <x v="4"/>
    <s v="drama"/>
  </r>
  <r>
    <n v="640"/>
    <s v="Richardson, Woodward and Hansen"/>
    <s v="Pre-emptive context-sensitive support"/>
    <n v="119800"/>
    <n v="19769"/>
    <n v="0.16501669449081799"/>
    <x v="0"/>
    <n v="257"/>
    <n v="76.92"/>
    <s v="US"/>
    <x v="1"/>
    <n v="1453096800"/>
    <n v="1453356000"/>
    <x v="589"/>
    <d v="2016-01-21T06:00:00"/>
    <b v="0"/>
    <x v="0"/>
    <s v="theater/plays"/>
    <x v="3"/>
    <s v="plays"/>
  </r>
  <r>
    <n v="641"/>
    <s v="Hunt, Barker and Baker"/>
    <s v="Business-focused leadingedge instruction set"/>
    <n v="9400"/>
    <n v="11277"/>
    <n v="1.1996808510638299"/>
    <x v="1"/>
    <n v="194"/>
    <n v="58.13"/>
    <s v="CH"/>
    <x v="5"/>
    <n v="1487570400"/>
    <n v="1489986000"/>
    <x v="590"/>
    <d v="2017-03-20T05:00:00"/>
    <b v="0"/>
    <x v="0"/>
    <s v="theater/plays"/>
    <x v="3"/>
    <s v="plays"/>
  </r>
  <r>
    <n v="642"/>
    <s v="Ramos, Moreno and Lewis"/>
    <s v="Extended multi-state knowledge user"/>
    <n v="9200"/>
    <n v="13382"/>
    <n v="1.4545652173913"/>
    <x v="1"/>
    <n v="129"/>
    <n v="103.74"/>
    <s v="CA"/>
    <x v="0"/>
    <n v="1545026400"/>
    <n v="1545804000"/>
    <x v="591"/>
    <d v="2018-12-26T06:00:00"/>
    <b v="0"/>
    <x v="0"/>
    <s v="technology/wearables"/>
    <x v="2"/>
    <s v="wearables"/>
  </r>
  <r>
    <n v="643"/>
    <s v="Harris Inc"/>
    <s v="Future-proofed modular groupware"/>
    <n v="14900"/>
    <n v="32986"/>
    <n v="2.2138255033557002"/>
    <x v="1"/>
    <n v="375"/>
    <n v="87.96"/>
    <s v="US"/>
    <x v="1"/>
    <n v="1488348000"/>
    <n v="1489899600"/>
    <x v="592"/>
    <d v="2017-03-19T05:00:00"/>
    <b v="0"/>
    <x v="0"/>
    <s v="theater/plays"/>
    <x v="3"/>
    <s v="plays"/>
  </r>
  <r>
    <n v="644"/>
    <s v="Peters-Nelson"/>
    <s v="Distributed real-time algorithm"/>
    <n v="169400"/>
    <n v="81984"/>
    <n v="0.48396694214876002"/>
    <x v="0"/>
    <n v="2928"/>
    <n v="28"/>
    <s v="CA"/>
    <x v="0"/>
    <n v="1545112800"/>
    <n v="1546495200"/>
    <x v="593"/>
    <d v="2019-01-03T06:00:00"/>
    <b v="0"/>
    <x v="0"/>
    <s v="theater/plays"/>
    <x v="3"/>
    <s v="plays"/>
  </r>
  <r>
    <n v="645"/>
    <s v="Ferguson, Murphy and Bright"/>
    <s v="Multi-lateral heuristic throughput"/>
    <n v="192100"/>
    <n v="178483"/>
    <n v="0.92911504424778801"/>
    <x v="0"/>
    <n v="4697"/>
    <n v="38"/>
    <s v="US"/>
    <x v="1"/>
    <n v="1537938000"/>
    <n v="1539752400"/>
    <x v="594"/>
    <d v="2018-10-17T05:00:00"/>
    <b v="0"/>
    <x v="1"/>
    <s v="music/rock"/>
    <x v="1"/>
    <s v="rock"/>
  </r>
  <r>
    <n v="646"/>
    <s v="Robinson Group"/>
    <s v="Switchable reciprocal middleware"/>
    <n v="98700"/>
    <n v="87448"/>
    <n v="0.88599797365754795"/>
    <x v="0"/>
    <n v="2915"/>
    <n v="30"/>
    <s v="US"/>
    <x v="1"/>
    <n v="1363150800"/>
    <n v="1364101200"/>
    <x v="595"/>
    <d v="2013-03-24T05:00:00"/>
    <b v="0"/>
    <x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x v="1"/>
    <n v="1523250000"/>
    <n v="1525323600"/>
    <x v="596"/>
    <d v="2018-05-03T05:00:00"/>
    <b v="0"/>
    <x v="0"/>
    <s v="publishing/translations"/>
    <x v="5"/>
    <s v="translations"/>
  </r>
  <r>
    <n v="648"/>
    <s v="Vargas-Cox"/>
    <s v="Vision-oriented local contingency"/>
    <n v="98600"/>
    <n v="62174"/>
    <n v="0.630567951318458"/>
    <x v="3"/>
    <n v="723"/>
    <n v="85.99"/>
    <s v="US"/>
    <x v="1"/>
    <n v="1499317200"/>
    <n v="1500872400"/>
    <x v="597"/>
    <d v="2017-07-24T05:00:00"/>
    <b v="1"/>
    <x v="0"/>
    <s v="food/food trucks"/>
    <x v="0"/>
    <s v="food trucks"/>
  </r>
  <r>
    <n v="649"/>
    <s v="Yang and Sons"/>
    <s v="Reactive 6thgeneration hub"/>
    <n v="121700"/>
    <n v="59003"/>
    <n v="0.48482333607230899"/>
    <x v="0"/>
    <n v="602"/>
    <n v="98.01"/>
    <s v="CH"/>
    <x v="5"/>
    <n v="1287550800"/>
    <n v="1288501200"/>
    <x v="598"/>
    <d v="2010-10-31T05:00:00"/>
    <b v="1"/>
    <x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x v="1"/>
    <n v="1404795600"/>
    <n v="1407128400"/>
    <x v="599"/>
    <d v="2014-08-04T05:00:00"/>
    <b v="0"/>
    <x v="0"/>
    <s v="music/jazz"/>
    <x v="1"/>
    <s v="jazz"/>
  </r>
  <r>
    <n v="651"/>
    <s v="Wang, Koch and Weaver"/>
    <s v="Digitized analyzing capacity"/>
    <n v="196700"/>
    <n v="174039"/>
    <n v="0.88479410269445902"/>
    <x v="0"/>
    <n v="3868"/>
    <n v="44.99"/>
    <s v="IT"/>
    <x v="6"/>
    <n v="1393048800"/>
    <n v="1394344800"/>
    <x v="600"/>
    <d v="2014-03-09T06:00:00"/>
    <b v="0"/>
    <x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"/>
    <s v="US"/>
    <x v="1"/>
    <n v="1470373200"/>
    <n v="1474088400"/>
    <x v="601"/>
    <d v="2016-09-17T05:00:00"/>
    <b v="0"/>
    <x v="0"/>
    <s v="technology/web"/>
    <x v="2"/>
    <s v="web"/>
  </r>
  <r>
    <n v="653"/>
    <s v="Williams-Jones"/>
    <s v="Monitored incremental info-mediaries"/>
    <n v="600"/>
    <n v="14033"/>
    <n v="23.3883333333333"/>
    <x v="1"/>
    <n v="234"/>
    <n v="59.97"/>
    <s v="US"/>
    <x v="1"/>
    <n v="1460091600"/>
    <n v="1460264400"/>
    <x v="602"/>
    <d v="2016-04-10T05:00:00"/>
    <b v="0"/>
    <x v="0"/>
    <s v="technology/web"/>
    <x v="2"/>
    <s v="web"/>
  </r>
  <r>
    <n v="654"/>
    <s v="Roberts, Hinton and Williams"/>
    <s v="Programmable static middleware"/>
    <n v="35000"/>
    <n v="177936"/>
    <n v="5.0838857142857101"/>
    <x v="1"/>
    <n v="3016"/>
    <n v="59"/>
    <s v="US"/>
    <x v="1"/>
    <n v="1440392400"/>
    <n v="1440824400"/>
    <x v="335"/>
    <d v="2015-08-29T05:00:00"/>
    <b v="0"/>
    <x v="0"/>
    <s v="music/metal"/>
    <x v="1"/>
    <s v="metal"/>
  </r>
  <r>
    <n v="655"/>
    <s v="Gonzalez, Williams and Benson"/>
    <s v="Multi-layered bottom-line encryption"/>
    <n v="6900"/>
    <n v="13212"/>
    <n v="1.9147826086956501"/>
    <x v="1"/>
    <n v="264"/>
    <n v="50.05"/>
    <s v="US"/>
    <x v="1"/>
    <n v="1488434400"/>
    <n v="1489554000"/>
    <x v="603"/>
    <d v="2017-03-15T05:00:00"/>
    <b v="1"/>
    <x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99"/>
    <x v="0"/>
    <n v="504"/>
    <n v="98.97"/>
    <s v="AU"/>
    <x v="2"/>
    <n v="1514440800"/>
    <n v="1514872800"/>
    <x v="604"/>
    <d v="2018-01-02T06:00:00"/>
    <b v="0"/>
    <x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6"/>
    <s v="US"/>
    <x v="1"/>
    <n v="1514354400"/>
    <n v="1515736800"/>
    <x v="605"/>
    <d v="2018-01-12T06:00:00"/>
    <b v="0"/>
    <x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97"/>
    <x v="3"/>
    <n v="390"/>
    <n v="81.010000000000005"/>
    <s v="US"/>
    <x v="1"/>
    <n v="1440910800"/>
    <n v="1442898000"/>
    <x v="606"/>
    <d v="2015-09-22T05:00:00"/>
    <b v="0"/>
    <x v="0"/>
    <s v="music/rock"/>
    <x v="1"/>
    <s v="rock"/>
  </r>
  <r>
    <n v="659"/>
    <s v="Bailey and Sons"/>
    <s v="Grass-roots dynamic emulation"/>
    <n v="120700"/>
    <n v="57010"/>
    <n v="0.47232808616404298"/>
    <x v="0"/>
    <n v="750"/>
    <n v="76.010000000000005"/>
    <s v="GB"/>
    <x v="4"/>
    <n v="1296108000"/>
    <n v="1296194400"/>
    <x v="65"/>
    <d v="2011-01-28T06:00:00"/>
    <b v="0"/>
    <x v="0"/>
    <s v="film &amp; video/documentary"/>
    <x v="4"/>
    <s v="documentary"/>
  </r>
  <r>
    <n v="660"/>
    <s v="Jensen-Brown"/>
    <s v="Fundamental disintermediate matrix"/>
    <n v="9100"/>
    <n v="7438"/>
    <n v="0.81736263736263703"/>
    <x v="0"/>
    <n v="77"/>
    <n v="96.6"/>
    <s v="US"/>
    <x v="1"/>
    <n v="1440133200"/>
    <n v="1440910800"/>
    <x v="607"/>
    <d v="2015-08-30T05:00:00"/>
    <b v="1"/>
    <x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9999999999994"/>
    <s v="DK"/>
    <x v="3"/>
    <n v="1332910800"/>
    <n v="1335502800"/>
    <x v="608"/>
    <d v="2012-04-27T05:00:00"/>
    <b v="0"/>
    <x v="0"/>
    <s v="music/jazz"/>
    <x v="1"/>
    <s v="jazz"/>
  </r>
  <r>
    <n v="662"/>
    <s v="Murphy-Farrell"/>
    <s v="Implemented exuding software"/>
    <n v="9100"/>
    <n v="8906"/>
    <n v="0.97868131868131902"/>
    <x v="0"/>
    <n v="131"/>
    <n v="67.98"/>
    <s v="US"/>
    <x v="1"/>
    <n v="1544335200"/>
    <n v="1544680800"/>
    <x v="609"/>
    <d v="2018-12-13T06:00:00"/>
    <b v="0"/>
    <x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"/>
    <s v="US"/>
    <x v="1"/>
    <n v="1286427600"/>
    <n v="1288414800"/>
    <x v="610"/>
    <d v="2010-10-30T05:00:00"/>
    <b v="0"/>
    <x v="0"/>
    <s v="theater/plays"/>
    <x v="3"/>
    <s v="plays"/>
  </r>
  <r>
    <n v="664"/>
    <s v="Young PLC"/>
    <s v="Optional maximized attitude"/>
    <n v="79400"/>
    <n v="26571"/>
    <n v="0.33464735516372801"/>
    <x v="0"/>
    <n v="1063"/>
    <n v="25"/>
    <s v="US"/>
    <x v="1"/>
    <n v="1329717600"/>
    <n v="1330581600"/>
    <x v="541"/>
    <d v="2012-03-01T06:00:00"/>
    <b v="0"/>
    <x v="0"/>
    <s v="music/jazz"/>
    <x v="1"/>
    <s v="jazz"/>
  </r>
  <r>
    <n v="665"/>
    <s v="Park-Goodman"/>
    <s v="Customer-focused impactful extranet"/>
    <n v="5100"/>
    <n v="12219"/>
    <n v="2.3958823529411801"/>
    <x v="1"/>
    <n v="272"/>
    <n v="44.92"/>
    <s v="US"/>
    <x v="1"/>
    <n v="1310187600"/>
    <n v="1311397200"/>
    <x v="611"/>
    <d v="2011-07-23T05:00:00"/>
    <b v="0"/>
    <x v="1"/>
    <s v="film &amp; video/documentary"/>
    <x v="4"/>
    <s v="documentary"/>
  </r>
  <r>
    <n v="666"/>
    <s v="York, Barr and Grant"/>
    <s v="Cloned bottom-line success"/>
    <n v="3100"/>
    <n v="1985"/>
    <n v="0.64032258064516101"/>
    <x v="3"/>
    <n v="25"/>
    <n v="79.400000000000006"/>
    <s v="US"/>
    <x v="1"/>
    <n v="1377838800"/>
    <n v="1378357200"/>
    <x v="612"/>
    <d v="2013-09-05T05:00:00"/>
    <b v="0"/>
    <x v="1"/>
    <s v="theater/plays"/>
    <x v="3"/>
    <s v="plays"/>
  </r>
  <r>
    <n v="667"/>
    <s v="Little Ltd"/>
    <s v="Decentralized bandwidth-monitored ability"/>
    <n v="6900"/>
    <n v="12155"/>
    <n v="1.7615942028985501"/>
    <x v="1"/>
    <n v="419"/>
    <n v="29.01"/>
    <s v="US"/>
    <x v="1"/>
    <n v="1410325200"/>
    <n v="1411102800"/>
    <x v="613"/>
    <d v="2014-09-19T05:00:00"/>
    <b v="0"/>
    <x v="0"/>
    <s v="journalism/audio"/>
    <x v="8"/>
    <s v="audio"/>
  </r>
  <r>
    <n v="668"/>
    <s v="Brown and Sons"/>
    <s v="Programmable leadingedge budgetary management"/>
    <n v="27500"/>
    <n v="5593"/>
    <n v="0.203381818181818"/>
    <x v="0"/>
    <n v="76"/>
    <n v="73.59"/>
    <s v="US"/>
    <x v="1"/>
    <n v="1343797200"/>
    <n v="1344834000"/>
    <x v="614"/>
    <d v="2012-08-13T05:00:00"/>
    <b v="0"/>
    <x v="0"/>
    <s v="theater/plays"/>
    <x v="3"/>
    <s v="plays"/>
  </r>
  <r>
    <n v="669"/>
    <s v="Payne, Garrett and Thomas"/>
    <s v="Upgradable bi-directional concept"/>
    <n v="48800"/>
    <n v="175020"/>
    <n v="3.58647540983607"/>
    <x v="1"/>
    <n v="1621"/>
    <n v="107.97"/>
    <s v="IT"/>
    <x v="6"/>
    <n v="1498453200"/>
    <n v="1499230800"/>
    <x v="615"/>
    <d v="2017-07-05T05:00:00"/>
    <b v="0"/>
    <x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9999999999995"/>
    <s v="US"/>
    <x v="1"/>
    <n v="1456380000"/>
    <n v="1457416800"/>
    <x v="90"/>
    <d v="2016-03-08T06:00:00"/>
    <b v="0"/>
    <x v="0"/>
    <s v="music/indie rock"/>
    <x v="1"/>
    <s v="indie rock"/>
  </r>
  <r>
    <n v="671"/>
    <s v="Robinson-Kelly"/>
    <s v="Monitored bi-directional standardization"/>
    <n v="97600"/>
    <n v="119127"/>
    <n v="1.22056352459016"/>
    <x v="1"/>
    <n v="1073"/>
    <n v="111.02"/>
    <s v="US"/>
    <x v="1"/>
    <n v="1280552400"/>
    <n v="1280898000"/>
    <x v="616"/>
    <d v="2010-08-04T05:00:00"/>
    <b v="0"/>
    <x v="1"/>
    <s v="theater/plays"/>
    <x v="3"/>
    <s v="plays"/>
  </r>
  <r>
    <n v="672"/>
    <s v="Kelly-Colon"/>
    <s v="Stand-alone grid-enabled leverage"/>
    <n v="197900"/>
    <n v="110689"/>
    <n v="0.55931783729156104"/>
    <x v="0"/>
    <n v="4428"/>
    <n v="25"/>
    <s v="AU"/>
    <x v="2"/>
    <n v="1521608400"/>
    <n v="1522472400"/>
    <x v="617"/>
    <d v="2018-03-31T05:00:00"/>
    <b v="0"/>
    <x v="0"/>
    <s v="theater/plays"/>
    <x v="3"/>
    <s v="plays"/>
  </r>
  <r>
    <n v="673"/>
    <s v="Turner, Scott and Gentry"/>
    <s v="Assimilated regional groupware"/>
    <n v="5600"/>
    <n v="2445"/>
    <n v="0.43660714285714303"/>
    <x v="0"/>
    <n v="58"/>
    <n v="42.16"/>
    <s v="IT"/>
    <x v="6"/>
    <n v="1460696400"/>
    <n v="1462510800"/>
    <x v="618"/>
    <d v="2016-05-06T05:00:00"/>
    <b v="0"/>
    <x v="0"/>
    <s v="music/indie rock"/>
    <x v="1"/>
    <s v="indie rock"/>
  </r>
  <r>
    <n v="674"/>
    <s v="Sanchez Ltd"/>
    <s v="Up-sized 24hour instruction set"/>
    <n v="170700"/>
    <n v="57250"/>
    <n v="0.33538371411833601"/>
    <x v="3"/>
    <n v="1218"/>
    <n v="47"/>
    <s v="US"/>
    <x v="1"/>
    <n v="1313730000"/>
    <n v="1317790800"/>
    <x v="619"/>
    <d v="2011-10-05T05:00:00"/>
    <b v="0"/>
    <x v="0"/>
    <s v="photography/photography books"/>
    <x v="7"/>
    <s v="photography books"/>
  </r>
  <r>
    <n v="675"/>
    <s v="Giles-Smith"/>
    <s v="Right-sized web-enabled intranet"/>
    <n v="9700"/>
    <n v="11929"/>
    <n v="1.2297938144329901"/>
    <x v="1"/>
    <n v="331"/>
    <n v="36.04"/>
    <s v="US"/>
    <x v="1"/>
    <n v="1568178000"/>
    <n v="1568782800"/>
    <x v="620"/>
    <d v="2019-09-18T05:00:00"/>
    <b v="0"/>
    <x v="0"/>
    <s v="journalism/audio"/>
    <x v="8"/>
    <s v="audio"/>
  </r>
  <r>
    <n v="676"/>
    <s v="Thompson-Moreno"/>
    <s v="Expanded needs-based orchestration"/>
    <n v="62300"/>
    <n v="118214"/>
    <n v="1.8974959871589101"/>
    <x v="1"/>
    <n v="1170"/>
    <n v="101.04"/>
    <s v="US"/>
    <x v="1"/>
    <n v="1348635600"/>
    <n v="1349413200"/>
    <x v="621"/>
    <d v="2012-10-05T05:00:00"/>
    <b v="0"/>
    <x v="0"/>
    <s v="photography/photography books"/>
    <x v="7"/>
    <s v="photography books"/>
  </r>
  <r>
    <n v="677"/>
    <s v="Murphy-Fox"/>
    <s v="Organic system-worthy orchestration"/>
    <n v="5300"/>
    <n v="4432"/>
    <n v="0.83622641509434004"/>
    <x v="0"/>
    <n v="111"/>
    <n v="39.93"/>
    <s v="US"/>
    <x v="1"/>
    <n v="1468126800"/>
    <n v="1472446800"/>
    <x v="622"/>
    <d v="2016-08-29T05:00:00"/>
    <b v="0"/>
    <x v="0"/>
    <s v="publishing/fiction"/>
    <x v="5"/>
    <s v="fiction"/>
  </r>
  <r>
    <n v="678"/>
    <s v="Rodriguez-Patterson"/>
    <s v="Inverse static standardization"/>
    <n v="99500"/>
    <n v="17879"/>
    <n v="0.17968844221105501"/>
    <x v="3"/>
    <n v="215"/>
    <n v="83.16"/>
    <s v="US"/>
    <x v="1"/>
    <n v="1547877600"/>
    <n v="1548050400"/>
    <x v="35"/>
    <d v="2019-01-21T06:00:00"/>
    <b v="0"/>
    <x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9999999999997"/>
    <s v="US"/>
    <x v="1"/>
    <n v="1571374800"/>
    <n v="1571806800"/>
    <x v="623"/>
    <d v="2019-10-23T05:00:00"/>
    <b v="0"/>
    <x v="1"/>
    <s v="food/food trucks"/>
    <x v="0"/>
    <s v="food trucks"/>
  </r>
  <r>
    <n v="680"/>
    <s v="Nelson-Valdez"/>
    <s v="Open-source 4thgeneration open system"/>
    <n v="145600"/>
    <n v="141822"/>
    <n v="0.97405219780219798"/>
    <x v="0"/>
    <n v="2955"/>
    <n v="47.99"/>
    <s v="US"/>
    <x v="1"/>
    <n v="1576303200"/>
    <n v="1576476000"/>
    <x v="624"/>
    <d v="2019-12-16T06:00:00"/>
    <b v="0"/>
    <x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8"/>
    <s v="US"/>
    <x v="1"/>
    <n v="1324447200"/>
    <n v="1324965600"/>
    <x v="625"/>
    <d v="2011-12-27T06:00:00"/>
    <b v="0"/>
    <x v="0"/>
    <s v="theater/plays"/>
    <x v="3"/>
    <s v="plays"/>
  </r>
  <r>
    <n v="682"/>
    <s v="Nguyen and Sons"/>
    <s v="Compatible 5thgeneration concept"/>
    <n v="5400"/>
    <n v="8109"/>
    <n v="1.50166666666667"/>
    <x v="1"/>
    <n v="103"/>
    <n v="78.73"/>
    <s v="US"/>
    <x v="1"/>
    <n v="1386741600"/>
    <n v="1387519200"/>
    <x v="626"/>
    <d v="2013-12-20T06:00:00"/>
    <b v="0"/>
    <x v="0"/>
    <s v="theater/plays"/>
    <x v="3"/>
    <s v="plays"/>
  </r>
  <r>
    <n v="683"/>
    <s v="Jones PLC"/>
    <s v="Virtual systemic intranet"/>
    <n v="2300"/>
    <n v="8244"/>
    <n v="3.5843478260869599"/>
    <x v="1"/>
    <n v="147"/>
    <n v="56.08"/>
    <s v="US"/>
    <x v="1"/>
    <n v="1537074000"/>
    <n v="1537246800"/>
    <x v="627"/>
    <d v="2018-09-18T05:00:00"/>
    <b v="0"/>
    <x v="0"/>
    <s v="theater/plays"/>
    <x v="3"/>
    <s v="plays"/>
  </r>
  <r>
    <n v="684"/>
    <s v="Gilmore LLC"/>
    <s v="Optimized systemic algorithm"/>
    <n v="1400"/>
    <n v="7600"/>
    <n v="5.4285714285714297"/>
    <x v="1"/>
    <n v="110"/>
    <n v="69.09"/>
    <s v="CA"/>
    <x v="0"/>
    <n v="1277787600"/>
    <n v="1279515600"/>
    <x v="628"/>
    <d v="2010-07-19T05:00:00"/>
    <b v="0"/>
    <x v="0"/>
    <s v="publishing/nonfiction"/>
    <x v="5"/>
    <s v="nonfiction"/>
  </r>
  <r>
    <n v="685"/>
    <s v="Lee-Cobb"/>
    <s v="Customizable homogeneous firmware"/>
    <n v="140000"/>
    <n v="94501"/>
    <n v="0.67500714285714303"/>
    <x v="0"/>
    <n v="926"/>
    <n v="102.05"/>
    <s v="CA"/>
    <x v="0"/>
    <n v="1440306000"/>
    <n v="1442379600"/>
    <x v="629"/>
    <d v="2015-09-16T05:00:00"/>
    <b v="0"/>
    <x v="0"/>
    <s v="theater/plays"/>
    <x v="3"/>
    <s v="plays"/>
  </r>
  <r>
    <n v="686"/>
    <s v="Jones, Wiley and Robbins"/>
    <s v="Front-line cohesive extranet"/>
    <n v="7500"/>
    <n v="14381"/>
    <n v="1.91746666666667"/>
    <x v="1"/>
    <n v="134"/>
    <n v="107.32"/>
    <s v="US"/>
    <x v="1"/>
    <n v="1522126800"/>
    <n v="1523077200"/>
    <x v="630"/>
    <d v="2018-04-07T05:00:00"/>
    <b v="0"/>
    <x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"/>
    <s v="US"/>
    <x v="1"/>
    <n v="1489298400"/>
    <n v="1489554000"/>
    <x v="631"/>
    <d v="2017-03-15T05:00:00"/>
    <b v="0"/>
    <x v="0"/>
    <s v="theater/plays"/>
    <x v="3"/>
    <s v="plays"/>
  </r>
  <r>
    <n v="688"/>
    <s v="Bowen, Davies and Burns"/>
    <s v="Devolved client-server monitoring"/>
    <n v="2900"/>
    <n v="12449"/>
    <n v="4.2927586206896597"/>
    <x v="1"/>
    <n v="175"/>
    <n v="71.14"/>
    <s v="US"/>
    <x v="1"/>
    <n v="1547100000"/>
    <n v="1548482400"/>
    <x v="632"/>
    <d v="2019-01-26T06:00:00"/>
    <b v="0"/>
    <x v="1"/>
    <s v="film &amp; video/television"/>
    <x v="4"/>
    <s v="television"/>
  </r>
  <r>
    <n v="689"/>
    <s v="Nguyen Inc"/>
    <s v="Seamless directional capacity"/>
    <n v="7300"/>
    <n v="7348"/>
    <n v="1.00657534246575"/>
    <x v="1"/>
    <n v="69"/>
    <n v="106.49"/>
    <s v="US"/>
    <x v="1"/>
    <n v="1383022800"/>
    <n v="1384063200"/>
    <x v="633"/>
    <d v="2013-11-10T06:00:00"/>
    <b v="0"/>
    <x v="0"/>
    <s v="technology/web"/>
    <x v="2"/>
    <s v="web"/>
  </r>
  <r>
    <n v="690"/>
    <s v="Walsh-Watts"/>
    <s v="Polarized actuating implementation"/>
    <n v="3600"/>
    <n v="8158"/>
    <n v="2.2661111111111101"/>
    <x v="1"/>
    <n v="190"/>
    <n v="42.94"/>
    <s v="US"/>
    <x v="1"/>
    <n v="1322373600"/>
    <n v="1322892000"/>
    <x v="634"/>
    <d v="2011-12-03T06:00:00"/>
    <b v="0"/>
    <x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4"/>
    <s v="US"/>
    <x v="1"/>
    <n v="1349240400"/>
    <n v="1350709200"/>
    <x v="635"/>
    <d v="2012-10-20T05:00:00"/>
    <b v="1"/>
    <x v="1"/>
    <s v="film &amp; video/documentary"/>
    <x v="4"/>
    <s v="documentary"/>
  </r>
  <r>
    <n v="692"/>
    <s v="Murray Ltd"/>
    <s v="Decentralized 4thgeneration challenge"/>
    <n v="6000"/>
    <n v="5438"/>
    <n v="0.90633333333333299"/>
    <x v="0"/>
    <n v="77"/>
    <n v="70.62"/>
    <s v="GB"/>
    <x v="4"/>
    <n v="1562648400"/>
    <n v="1564203600"/>
    <x v="636"/>
    <d v="2019-07-27T05:00:00"/>
    <b v="0"/>
    <x v="0"/>
    <s v="music/rock"/>
    <x v="1"/>
    <s v="rock"/>
  </r>
  <r>
    <n v="693"/>
    <s v="Bradford-Silva"/>
    <s v="Reverse-engineered composite hierarchy"/>
    <n v="180400"/>
    <n v="115396"/>
    <n v="0.63966740576496695"/>
    <x v="0"/>
    <n v="1748"/>
    <n v="66.02"/>
    <s v="US"/>
    <x v="1"/>
    <n v="1508216400"/>
    <n v="1509685200"/>
    <x v="637"/>
    <d v="2017-11-03T05:00:00"/>
    <b v="0"/>
    <x v="0"/>
    <s v="theater/plays"/>
    <x v="3"/>
    <s v="plays"/>
  </r>
  <r>
    <n v="694"/>
    <s v="Mora-Bradley"/>
    <s v="Programmable tangible ability"/>
    <n v="9100"/>
    <n v="7656"/>
    <n v="0.84131868131868104"/>
    <x v="0"/>
    <n v="79"/>
    <n v="96.91"/>
    <s v="US"/>
    <x v="1"/>
    <n v="1511762400"/>
    <n v="1514959200"/>
    <x v="638"/>
    <d v="2018-01-03T06:00:00"/>
    <b v="0"/>
    <x v="0"/>
    <s v="theater/plays"/>
    <x v="3"/>
    <s v="plays"/>
  </r>
  <r>
    <n v="695"/>
    <s v="Cardenas, Thompson and Carey"/>
    <s v="Configurable full-range emulation"/>
    <n v="9200"/>
    <n v="12322"/>
    <n v="1.33934782608696"/>
    <x v="1"/>
    <n v="196"/>
    <n v="62.87"/>
    <s v="IT"/>
    <x v="6"/>
    <n v="1447480800"/>
    <n v="1448863200"/>
    <x v="639"/>
    <d v="2015-11-30T06:00:00"/>
    <b v="1"/>
    <x v="0"/>
    <s v="music/rock"/>
    <x v="1"/>
    <s v="rock"/>
  </r>
  <r>
    <n v="696"/>
    <s v="Lopez, Reid and Johnson"/>
    <s v="Total real-time hardware"/>
    <n v="164100"/>
    <n v="96888"/>
    <n v="0.59042047531992703"/>
    <x v="0"/>
    <n v="889"/>
    <n v="108.99"/>
    <s v="US"/>
    <x v="1"/>
    <n v="1429506000"/>
    <n v="1429592400"/>
    <x v="640"/>
    <d v="2015-04-21T05:00:00"/>
    <b v="0"/>
    <x v="1"/>
    <s v="theater/plays"/>
    <x v="3"/>
    <s v="plays"/>
  </r>
  <r>
    <n v="697"/>
    <s v="Fox-Williams"/>
    <s v="Profound system-worthy functionalities"/>
    <n v="128900"/>
    <n v="196960"/>
    <n v="1.5280062063615201"/>
    <x v="1"/>
    <n v="7295"/>
    <n v="27"/>
    <s v="US"/>
    <x v="1"/>
    <n v="1522472400"/>
    <n v="1522645200"/>
    <x v="641"/>
    <d v="2018-04-02T05:00:00"/>
    <b v="0"/>
    <x v="0"/>
    <s v="music/electric music"/>
    <x v="1"/>
    <s v="electric music"/>
  </r>
  <r>
    <n v="698"/>
    <s v="Taylor, Wood and Taylor"/>
    <s v="Cloned hybrid focus group"/>
    <n v="42100"/>
    <n v="188057"/>
    <n v="4.4669121140142503"/>
    <x v="1"/>
    <n v="2893"/>
    <n v="65"/>
    <s v="CA"/>
    <x v="0"/>
    <n v="1322114400"/>
    <n v="1323324000"/>
    <x v="642"/>
    <d v="2011-12-08T06:00:00"/>
    <b v="0"/>
    <x v="0"/>
    <s v="technology/wearables"/>
    <x v="2"/>
    <s v="wearables"/>
  </r>
  <r>
    <n v="699"/>
    <s v="King Inc"/>
    <s v="Ergonomic dedicated focus group"/>
    <n v="7400"/>
    <n v="6245"/>
    <n v="0.84391891891891901"/>
    <x v="0"/>
    <n v="56"/>
    <n v="111.52"/>
    <s v="US"/>
    <x v="1"/>
    <n v="1561438800"/>
    <n v="1561525200"/>
    <x v="230"/>
    <d v="2019-06-26T05:00:00"/>
    <b v="0"/>
    <x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x v="1"/>
    <n v="1264399200"/>
    <n v="1265695200"/>
    <x v="67"/>
    <d v="2010-02-09T06:00:00"/>
    <b v="0"/>
    <x v="0"/>
    <s v="technology/wearables"/>
    <x v="2"/>
    <s v="wearables"/>
  </r>
  <r>
    <n v="701"/>
    <s v="Mcclain LLC"/>
    <s v="Open-source multi-tasking methodology"/>
    <n v="52000"/>
    <n v="91014"/>
    <n v="1.75026923076923"/>
    <x v="1"/>
    <n v="820"/>
    <n v="110.99"/>
    <s v="US"/>
    <x v="1"/>
    <n v="1301202000"/>
    <n v="1301806800"/>
    <x v="643"/>
    <d v="2011-04-03T05:00:00"/>
    <b v="1"/>
    <x v="0"/>
    <s v="theater/plays"/>
    <x v="3"/>
    <s v="plays"/>
  </r>
  <r>
    <n v="702"/>
    <s v="Sims-Gross"/>
    <s v="Object-based attitude-oriented analyzer"/>
    <n v="8700"/>
    <n v="4710"/>
    <n v="0.541379310344828"/>
    <x v="0"/>
    <n v="83"/>
    <n v="56.75"/>
    <s v="US"/>
    <x v="1"/>
    <n v="1374469200"/>
    <n v="1374901200"/>
    <x v="644"/>
    <d v="2013-07-27T05:00:00"/>
    <b v="0"/>
    <x v="0"/>
    <s v="technology/wearables"/>
    <x v="2"/>
    <s v="wearables"/>
  </r>
  <r>
    <n v="703"/>
    <s v="Perez Group"/>
    <s v="Cross-platform tertiary hub"/>
    <n v="63400"/>
    <n v="197728"/>
    <n v="3.1187381703470001"/>
    <x v="1"/>
    <n v="2038"/>
    <n v="97.02"/>
    <s v="US"/>
    <x v="1"/>
    <n v="1334984400"/>
    <n v="1336453200"/>
    <x v="645"/>
    <d v="2012-05-08T05:00:00"/>
    <b v="1"/>
    <x v="1"/>
    <s v="publishing/translations"/>
    <x v="5"/>
    <s v="translations"/>
  </r>
  <r>
    <n v="704"/>
    <s v="Haynes-Williams"/>
    <s v="Seamless clear-thinking artificial intelligence"/>
    <n v="8700"/>
    <n v="10682"/>
    <n v="1.22781609195402"/>
    <x v="1"/>
    <n v="116"/>
    <n v="92.09"/>
    <s v="US"/>
    <x v="1"/>
    <n v="1467608400"/>
    <n v="1468904400"/>
    <x v="646"/>
    <d v="2016-07-19T05:00:00"/>
    <b v="0"/>
    <x v="0"/>
    <s v="film &amp; video/animation"/>
    <x v="4"/>
    <s v="animation"/>
  </r>
  <r>
    <n v="705"/>
    <s v="Ford LLC"/>
    <s v="Centralized tangible success"/>
    <n v="169700"/>
    <n v="168048"/>
    <n v="0.99026517383618196"/>
    <x v="0"/>
    <n v="2025"/>
    <n v="82.99"/>
    <s v="GB"/>
    <x v="4"/>
    <n v="1386741600"/>
    <n v="1387087200"/>
    <x v="626"/>
    <d v="2013-12-15T06:00:00"/>
    <b v="0"/>
    <x v="0"/>
    <s v="publishing/nonfiction"/>
    <x v="5"/>
    <s v="nonfiction"/>
  </r>
  <r>
    <n v="706"/>
    <s v="Moreno Ltd"/>
    <s v="Customer-focused multimedia methodology"/>
    <n v="108400"/>
    <n v="138586"/>
    <n v="1.2784686346863501"/>
    <x v="1"/>
    <n v="1345"/>
    <n v="103.04"/>
    <s v="AU"/>
    <x v="2"/>
    <n v="1546754400"/>
    <n v="1547445600"/>
    <x v="647"/>
    <d v="2019-01-14T06:00:00"/>
    <b v="0"/>
    <x v="1"/>
    <s v="technology/web"/>
    <x v="2"/>
    <s v="web"/>
  </r>
  <r>
    <n v="707"/>
    <s v="Moore, Cook and Wright"/>
    <s v="Visionary maximized Local Area Network"/>
    <n v="7300"/>
    <n v="11579"/>
    <n v="1.5861643835616399"/>
    <x v="1"/>
    <n v="168"/>
    <n v="68.92"/>
    <s v="US"/>
    <x v="1"/>
    <n v="1544248800"/>
    <n v="1547359200"/>
    <x v="159"/>
    <d v="2019-01-13T06:00:00"/>
    <b v="0"/>
    <x v="0"/>
    <s v="film &amp; video/drama"/>
    <x v="4"/>
    <s v="drama"/>
  </r>
  <r>
    <n v="708"/>
    <s v="Ortega LLC"/>
    <s v="Secured bifurcated intranet"/>
    <n v="1700"/>
    <n v="12020"/>
    <n v="7.0705882352941201"/>
    <x v="1"/>
    <n v="137"/>
    <n v="87.74"/>
    <s v="CH"/>
    <x v="5"/>
    <n v="1495429200"/>
    <n v="1496293200"/>
    <x v="648"/>
    <d v="2017-06-01T05:00:00"/>
    <b v="0"/>
    <x v="0"/>
    <s v="theater/plays"/>
    <x v="3"/>
    <s v="plays"/>
  </r>
  <r>
    <n v="709"/>
    <s v="Silva, Walker and Martin"/>
    <s v="Grass-roots 4thgeneration product"/>
    <n v="9800"/>
    <n v="13954"/>
    <n v="1.42387755102041"/>
    <x v="1"/>
    <n v="186"/>
    <n v="75.02"/>
    <s v="IT"/>
    <x v="6"/>
    <n v="1334811600"/>
    <n v="1335416400"/>
    <x v="267"/>
    <d v="2012-04-26T05:00:00"/>
    <b v="0"/>
    <x v="0"/>
    <s v="theater/plays"/>
    <x v="3"/>
    <s v="plays"/>
  </r>
  <r>
    <n v="710"/>
    <s v="Huynh, Gallegos and Mills"/>
    <s v="Reduced next generation info-mediaries"/>
    <n v="4300"/>
    <n v="6358"/>
    <n v="1.4786046511627899"/>
    <x v="1"/>
    <n v="125"/>
    <n v="50.86"/>
    <s v="US"/>
    <x v="1"/>
    <n v="1531544400"/>
    <n v="1532149200"/>
    <x v="649"/>
    <d v="2018-07-21T05:00:00"/>
    <b v="0"/>
    <x v="1"/>
    <s v="theater/plays"/>
    <x v="3"/>
    <s v="plays"/>
  </r>
  <r>
    <n v="711"/>
    <s v="Anderson LLC"/>
    <s v="Customizable full-range artificial intelligence"/>
    <n v="6200"/>
    <n v="1260"/>
    <n v="0.20322580645161301"/>
    <x v="0"/>
    <n v="14"/>
    <n v="90"/>
    <s v="IT"/>
    <x v="6"/>
    <n v="1453615200"/>
    <n v="1453788000"/>
    <x v="248"/>
    <d v="2016-01-26T06:00:00"/>
    <b v="1"/>
    <x v="1"/>
    <s v="theater/plays"/>
    <x v="3"/>
    <s v="plays"/>
  </r>
  <r>
    <n v="712"/>
    <s v="Garza-Bryant"/>
    <s v="Programmable leadingedge contingency"/>
    <n v="800"/>
    <n v="14725"/>
    <n v="18.40625"/>
    <x v="1"/>
    <n v="202"/>
    <n v="72.900000000000006"/>
    <s v="US"/>
    <x v="1"/>
    <n v="1467954000"/>
    <n v="1471496400"/>
    <x v="571"/>
    <d v="2016-08-18T05:00:00"/>
    <b v="0"/>
    <x v="0"/>
    <s v="theater/plays"/>
    <x v="3"/>
    <s v="plays"/>
  </r>
  <r>
    <n v="713"/>
    <s v="Mays LLC"/>
    <s v="Multi-layered global groupware"/>
    <n v="6900"/>
    <n v="11174"/>
    <n v="1.61942028985507"/>
    <x v="1"/>
    <n v="103"/>
    <n v="108.49"/>
    <s v="US"/>
    <x v="1"/>
    <n v="1471842000"/>
    <n v="1472878800"/>
    <x v="650"/>
    <d v="2016-09-03T05:00:00"/>
    <b v="0"/>
    <x v="0"/>
    <s v="publishing/radio &amp; podcasts"/>
    <x v="5"/>
    <s v="radio &amp; podcasts"/>
  </r>
  <r>
    <n v="714"/>
    <s v="Evans-Jones"/>
    <s v="Switchable methodical superstructure"/>
    <n v="38500"/>
    <n v="182036"/>
    <n v="4.7282077922077903"/>
    <x v="1"/>
    <n v="1785"/>
    <n v="101.98"/>
    <s v="US"/>
    <x v="1"/>
    <n v="1408424400"/>
    <n v="1408510800"/>
    <x v="1"/>
    <d v="2014-08-20T05:00:00"/>
    <b v="0"/>
    <x v="0"/>
    <s v="music/rock"/>
    <x v="1"/>
    <s v="rock"/>
  </r>
  <r>
    <n v="715"/>
    <s v="Fischer, Torres and Walker"/>
    <s v="Expanded even-keeled portal"/>
    <n v="118000"/>
    <n v="28870"/>
    <n v="0.24466101694915299"/>
    <x v="0"/>
    <n v="656"/>
    <n v="44.01"/>
    <s v="US"/>
    <x v="1"/>
    <n v="1281157200"/>
    <n v="1281589200"/>
    <x v="651"/>
    <d v="2010-08-12T05:00:00"/>
    <b v="0"/>
    <x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"/>
    <s v="US"/>
    <x v="1"/>
    <n v="1373432400"/>
    <n v="1375851600"/>
    <x v="652"/>
    <d v="2013-08-07T05:00:00"/>
    <b v="0"/>
    <x v="1"/>
    <s v="theater/plays"/>
    <x v="3"/>
    <s v="plays"/>
  </r>
  <r>
    <n v="717"/>
    <s v="Barnes, Wilcox and Riley"/>
    <s v="Reverse-engineered well-modulated ability"/>
    <n v="5600"/>
    <n v="13868"/>
    <n v="2.4764285714285701"/>
    <x v="1"/>
    <n v="555"/>
    <n v="24.99"/>
    <s v="US"/>
    <x v="1"/>
    <n v="1313989200"/>
    <n v="1315803600"/>
    <x v="653"/>
    <d v="2011-09-12T05:00:00"/>
    <b v="0"/>
    <x v="0"/>
    <s v="film &amp; video/documentary"/>
    <x v="4"/>
    <s v="documentary"/>
  </r>
  <r>
    <n v="718"/>
    <s v="Reyes PLC"/>
    <s v="Expanded optimal pricing structure"/>
    <n v="8300"/>
    <n v="8317"/>
    <n v="1.00204819277108"/>
    <x v="1"/>
    <n v="297"/>
    <n v="28"/>
    <s v="US"/>
    <x v="1"/>
    <n v="1371445200"/>
    <n v="1373691600"/>
    <x v="654"/>
    <d v="2013-07-13T05:00:00"/>
    <b v="0"/>
    <x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3"/>
    <s v="US"/>
    <x v="1"/>
    <n v="1338267600"/>
    <n v="1339218000"/>
    <x v="655"/>
    <d v="2012-06-09T05:00:00"/>
    <b v="0"/>
    <x v="0"/>
    <s v="publishing/fiction"/>
    <x v="5"/>
    <s v="fiction"/>
  </r>
  <r>
    <n v="720"/>
    <s v="Valenzuela, Davidson and Castro"/>
    <s v="Multi-layered upward-trending conglomeration"/>
    <n v="8700"/>
    <n v="3227"/>
    <n v="0.37091954022988499"/>
    <x v="3"/>
    <n v="38"/>
    <n v="84.92"/>
    <s v="DK"/>
    <x v="3"/>
    <n v="1519192800"/>
    <n v="1520402400"/>
    <x v="656"/>
    <d v="2018-03-07T06:00:00"/>
    <b v="0"/>
    <x v="1"/>
    <s v="theater/plays"/>
    <x v="3"/>
    <s v="plays"/>
  </r>
  <r>
    <n v="721"/>
    <s v="Dominguez-Owens"/>
    <s v="Open-architected systematic intranet"/>
    <n v="123600"/>
    <n v="5429"/>
    <n v="4.39239482200647E-2"/>
    <x v="3"/>
    <n v="60"/>
    <n v="90.48"/>
    <s v="US"/>
    <x v="1"/>
    <n v="1522818000"/>
    <n v="1523336400"/>
    <x v="657"/>
    <d v="2018-04-10T05:00:00"/>
    <b v="0"/>
    <x v="0"/>
    <s v="music/rock"/>
    <x v="1"/>
    <s v="rock"/>
  </r>
  <r>
    <n v="722"/>
    <s v="Thomas-Simmons"/>
    <s v="Proactive 24hour frame"/>
    <n v="48500"/>
    <n v="75906"/>
    <n v="1.56507216494845"/>
    <x v="1"/>
    <n v="3036"/>
    <n v="25"/>
    <s v="US"/>
    <x v="1"/>
    <n v="1509948000"/>
    <n v="1512280800"/>
    <x v="265"/>
    <d v="2017-12-03T06:00:00"/>
    <b v="0"/>
    <x v="0"/>
    <s v="film &amp; video/documentary"/>
    <x v="4"/>
    <s v="documentary"/>
  </r>
  <r>
    <n v="723"/>
    <s v="Beck-Knight"/>
    <s v="Exclusive fresh-thinking model"/>
    <n v="4900"/>
    <n v="13250"/>
    <n v="2.7040816326530601"/>
    <x v="1"/>
    <n v="144"/>
    <n v="92.01"/>
    <s v="AU"/>
    <x v="2"/>
    <n v="1456898400"/>
    <n v="1458709200"/>
    <x v="658"/>
    <d v="2016-03-23T05:00:00"/>
    <b v="0"/>
    <x v="0"/>
    <s v="theater/plays"/>
    <x v="3"/>
    <s v="plays"/>
  </r>
  <r>
    <n v="724"/>
    <s v="Mccoy Ltd"/>
    <s v="Business-focused encompassing intranet"/>
    <n v="8400"/>
    <n v="11261"/>
    <n v="1.3405952380952399"/>
    <x v="1"/>
    <n v="121"/>
    <n v="93.07"/>
    <s v="GB"/>
    <x v="4"/>
    <n v="1413954000"/>
    <n v="1414126800"/>
    <x v="659"/>
    <d v="2014-10-24T05:00:00"/>
    <b v="0"/>
    <x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1"/>
    <s v="US"/>
    <x v="1"/>
    <n v="1416031200"/>
    <n v="1416204000"/>
    <x v="660"/>
    <d v="2014-11-17T06:00:00"/>
    <b v="0"/>
    <x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4"/>
    <s v="US"/>
    <x v="1"/>
    <n v="1287982800"/>
    <n v="1288501200"/>
    <x v="661"/>
    <d v="2010-10-31T05:00:00"/>
    <b v="0"/>
    <x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"/>
    <s v="US"/>
    <x v="1"/>
    <n v="1547964000"/>
    <n v="1552971600"/>
    <x v="4"/>
    <d v="2019-03-19T05:00:00"/>
    <b v="0"/>
    <x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x v="1"/>
    <n v="1464152400"/>
    <n v="1465102800"/>
    <x v="662"/>
    <d v="2016-06-05T05:00:00"/>
    <b v="0"/>
    <x v="0"/>
    <s v="theater/plays"/>
    <x v="3"/>
    <s v="plays"/>
  </r>
  <r>
    <n v="729"/>
    <s v="Moore Group"/>
    <s v="Multi-lateral object-oriented open system"/>
    <n v="5600"/>
    <n v="10397"/>
    <n v="1.85660714285714"/>
    <x v="1"/>
    <n v="122"/>
    <n v="85.22"/>
    <s v="US"/>
    <x v="1"/>
    <n v="1359957600"/>
    <n v="1360130400"/>
    <x v="663"/>
    <d v="2013-02-06T06:00:00"/>
    <b v="0"/>
    <x v="0"/>
    <s v="film &amp; video/drama"/>
    <x v="4"/>
    <s v="drama"/>
  </r>
  <r>
    <n v="730"/>
    <s v="Carson PLC"/>
    <s v="Visionary system-worthy attitude"/>
    <n v="28800"/>
    <n v="118847"/>
    <n v="4.1266319444444397"/>
    <x v="1"/>
    <n v="1071"/>
    <n v="110.97"/>
    <s v="CA"/>
    <x v="0"/>
    <n v="1432357200"/>
    <n v="1432875600"/>
    <x v="664"/>
    <d v="2015-05-29T05:00:00"/>
    <b v="0"/>
    <x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7"/>
    <s v="US"/>
    <x v="1"/>
    <n v="1500786000"/>
    <n v="1500872400"/>
    <x v="665"/>
    <d v="2017-07-24T05:00:00"/>
    <b v="0"/>
    <x v="0"/>
    <s v="technology/web"/>
    <x v="2"/>
    <s v="web"/>
  </r>
  <r>
    <n v="732"/>
    <s v="Glass, Baker and Jones"/>
    <s v="Business-focused 24hour access"/>
    <n v="117000"/>
    <n v="107622"/>
    <n v="0.91984615384615398"/>
    <x v="0"/>
    <n v="1121"/>
    <n v="96.01"/>
    <s v="US"/>
    <x v="1"/>
    <n v="1490158800"/>
    <n v="1492146000"/>
    <x v="666"/>
    <d v="2017-04-14T05:00:00"/>
    <b v="0"/>
    <x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7"/>
    <s v="US"/>
    <x v="1"/>
    <n v="1406178000"/>
    <n v="1407301200"/>
    <x v="43"/>
    <d v="2014-08-06T05:00:00"/>
    <b v="0"/>
    <x v="0"/>
    <s v="music/metal"/>
    <x v="1"/>
    <s v="metal"/>
  </r>
  <r>
    <n v="734"/>
    <s v="Stone PLC"/>
    <s v="Exclusive 5thgeneration leverage"/>
    <n v="4200"/>
    <n v="13404"/>
    <n v="3.1914285714285699"/>
    <x v="1"/>
    <n v="536"/>
    <n v="25.01"/>
    <s v="US"/>
    <x v="1"/>
    <n v="1485583200"/>
    <n v="1486620000"/>
    <x v="667"/>
    <d v="2017-02-09T06:00:00"/>
    <b v="0"/>
    <x v="1"/>
    <s v="theater/plays"/>
    <x v="3"/>
    <s v="plays"/>
  </r>
  <r>
    <n v="735"/>
    <s v="Caldwell PLC"/>
    <s v="Grass-roots zero administration alliance"/>
    <n v="37100"/>
    <n v="131404"/>
    <n v="3.5418867924528299"/>
    <x v="1"/>
    <n v="1991"/>
    <n v="66"/>
    <s v="US"/>
    <x v="1"/>
    <n v="1459314000"/>
    <n v="1459918800"/>
    <x v="668"/>
    <d v="2016-04-06T05:00:00"/>
    <b v="0"/>
    <x v="0"/>
    <s v="photography/photography books"/>
    <x v="7"/>
    <s v="photography books"/>
  </r>
  <r>
    <n v="736"/>
    <s v="Silva-Hawkins"/>
    <s v="Proactive heuristic orchestration"/>
    <n v="7700"/>
    <n v="2533"/>
    <n v="0.32896103896103901"/>
    <x v="3"/>
    <n v="29"/>
    <n v="87.34"/>
    <s v="US"/>
    <x v="1"/>
    <n v="1424412000"/>
    <n v="1424757600"/>
    <x v="669"/>
    <d v="2015-02-24T06:00:00"/>
    <b v="0"/>
    <x v="0"/>
    <s v="publishing/nonfiction"/>
    <x v="5"/>
    <s v="nonfiction"/>
  </r>
  <r>
    <n v="737"/>
    <s v="Gardner Inc"/>
    <s v="Function-based systematic Graphical User Interface"/>
    <n v="3700"/>
    <n v="5028"/>
    <n v="1.3589189189189199"/>
    <x v="1"/>
    <n v="180"/>
    <n v="27.93"/>
    <s v="US"/>
    <x v="1"/>
    <n v="1478844000"/>
    <n v="1479880800"/>
    <x v="670"/>
    <d v="2016-11-23T06:00:00"/>
    <b v="0"/>
    <x v="0"/>
    <s v="music/indie rock"/>
    <x v="1"/>
    <s v="indie rock"/>
  </r>
  <r>
    <n v="738"/>
    <s v="Garcia Group"/>
    <s v="Extended zero administration software"/>
    <n v="74700"/>
    <n v="1557"/>
    <n v="2.08433734939759E-2"/>
    <x v="0"/>
    <n v="15"/>
    <n v="103.8"/>
    <s v="US"/>
    <x v="1"/>
    <n v="1416117600"/>
    <n v="1418018400"/>
    <x v="671"/>
    <d v="2014-12-08T06:00:00"/>
    <b v="0"/>
    <x v="1"/>
    <s v="theater/plays"/>
    <x v="3"/>
    <s v="plays"/>
  </r>
  <r>
    <n v="739"/>
    <s v="Meyer-Avila"/>
    <s v="Multi-tiered discrete support"/>
    <n v="10000"/>
    <n v="6100"/>
    <n v="0.61"/>
    <x v="0"/>
    <n v="191"/>
    <n v="31.94"/>
    <s v="US"/>
    <x v="1"/>
    <n v="1340946000"/>
    <n v="1341032400"/>
    <x v="672"/>
    <d v="2012-06-30T05:00:00"/>
    <b v="0"/>
    <x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x v="1"/>
    <n v="1486101600"/>
    <n v="1486360800"/>
    <x v="673"/>
    <d v="2017-02-06T06:00:00"/>
    <b v="0"/>
    <x v="0"/>
    <s v="theater/plays"/>
    <x v="3"/>
    <s v="plays"/>
  </r>
  <r>
    <n v="741"/>
    <s v="Garcia Ltd"/>
    <s v="Balanced mobile alliance"/>
    <n v="1200"/>
    <n v="14150"/>
    <n v="11.7916666666667"/>
    <x v="1"/>
    <n v="130"/>
    <n v="108.85"/>
    <s v="US"/>
    <x v="1"/>
    <n v="1274590800"/>
    <n v="1274677200"/>
    <x v="674"/>
    <d v="2010-05-24T05:00:00"/>
    <b v="0"/>
    <x v="0"/>
    <s v="theater/plays"/>
    <x v="3"/>
    <s v="plays"/>
  </r>
  <r>
    <n v="742"/>
    <s v="West-Stevens"/>
    <s v="Reactive solution-oriented groupware"/>
    <n v="1200"/>
    <n v="13513"/>
    <n v="11.2608333333333"/>
    <x v="1"/>
    <n v="122"/>
    <n v="110.76"/>
    <s v="US"/>
    <x v="1"/>
    <n v="1263880800"/>
    <n v="1267509600"/>
    <x v="675"/>
    <d v="2010-03-02T06:00:00"/>
    <b v="0"/>
    <x v="0"/>
    <s v="music/electric music"/>
    <x v="1"/>
    <s v="electric music"/>
  </r>
  <r>
    <n v="743"/>
    <s v="Clark-Conrad"/>
    <s v="Exclusive bandwidth-monitored orchestration"/>
    <n v="3900"/>
    <n v="504"/>
    <n v="0.12923076923076901"/>
    <x v="0"/>
    <n v="17"/>
    <n v="29.65"/>
    <s v="US"/>
    <x v="1"/>
    <n v="1445403600"/>
    <n v="1445922000"/>
    <x v="676"/>
    <d v="2015-10-27T05:00:00"/>
    <b v="0"/>
    <x v="1"/>
    <s v="theater/plays"/>
    <x v="3"/>
    <s v="plays"/>
  </r>
  <r>
    <n v="744"/>
    <s v="Fitzgerald Group"/>
    <s v="Intuitive exuding initiative"/>
    <n v="2000"/>
    <n v="14240"/>
    <n v="7.12"/>
    <x v="1"/>
    <n v="140"/>
    <n v="101.71"/>
    <s v="US"/>
    <x v="1"/>
    <n v="1533877200"/>
    <n v="1534050000"/>
    <x v="342"/>
    <d v="2018-08-12T05:00:00"/>
    <b v="0"/>
    <x v="1"/>
    <s v="theater/plays"/>
    <x v="3"/>
    <s v="plays"/>
  </r>
  <r>
    <n v="745"/>
    <s v="Hill, Mccann and Moore"/>
    <s v="Streamlined needs-based knowledge user"/>
    <n v="6900"/>
    <n v="2091"/>
    <n v="0.30304347826087003"/>
    <x v="0"/>
    <n v="34"/>
    <n v="61.5"/>
    <s v="US"/>
    <x v="1"/>
    <n v="1275195600"/>
    <n v="1277528400"/>
    <x v="677"/>
    <d v="2010-06-26T05:00:00"/>
    <b v="0"/>
    <x v="0"/>
    <s v="technology/wearables"/>
    <x v="2"/>
    <s v="wearables"/>
  </r>
  <r>
    <n v="746"/>
    <s v="Edwards LLC"/>
    <s v="Automated system-worthy structure"/>
    <n v="55800"/>
    <n v="118580"/>
    <n v="2.1250896057347699"/>
    <x v="1"/>
    <n v="3388"/>
    <n v="35"/>
    <s v="US"/>
    <x v="1"/>
    <n v="1318136400"/>
    <n v="1318568400"/>
    <x v="678"/>
    <d v="2011-10-14T05:00:00"/>
    <b v="0"/>
    <x v="0"/>
    <s v="technology/web"/>
    <x v="2"/>
    <s v="web"/>
  </r>
  <r>
    <n v="747"/>
    <s v="Greer and Sons"/>
    <s v="Secured clear-thinking intranet"/>
    <n v="4900"/>
    <n v="11214"/>
    <n v="2.28857142857143"/>
    <x v="1"/>
    <n v="280"/>
    <n v="40.049999999999997"/>
    <s v="US"/>
    <x v="1"/>
    <n v="1283403600"/>
    <n v="1284354000"/>
    <x v="679"/>
    <d v="2010-09-13T05:00:00"/>
    <b v="0"/>
    <x v="0"/>
    <s v="theater/plays"/>
    <x v="3"/>
    <s v="plays"/>
  </r>
  <r>
    <n v="748"/>
    <s v="Martinez PLC"/>
    <s v="Cloned actuating architecture"/>
    <n v="194900"/>
    <n v="68137"/>
    <n v="0.34959979476654701"/>
    <x v="3"/>
    <n v="614"/>
    <n v="110.97"/>
    <s v="US"/>
    <x v="1"/>
    <n v="1267423200"/>
    <n v="1269579600"/>
    <x v="680"/>
    <d v="2010-03-26T05:00:00"/>
    <b v="0"/>
    <x v="1"/>
    <s v="film &amp; video/animation"/>
    <x v="4"/>
    <s v="animation"/>
  </r>
  <r>
    <n v="749"/>
    <s v="Hunter-Logan"/>
    <s v="Down-sized needs-based task-force"/>
    <n v="8600"/>
    <n v="13527"/>
    <n v="1.5729069767441901"/>
    <x v="1"/>
    <n v="366"/>
    <n v="36.96"/>
    <s v="IT"/>
    <x v="6"/>
    <n v="1412744400"/>
    <n v="1413781200"/>
    <x v="681"/>
    <d v="2014-10-20T05:00:00"/>
    <b v="0"/>
    <x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x v="4"/>
    <n v="1277960400"/>
    <n v="1280120400"/>
    <x v="682"/>
    <d v="2010-07-26T05:00:00"/>
    <b v="0"/>
    <x v="0"/>
    <s v="music/electric music"/>
    <x v="1"/>
    <s v="electric music"/>
  </r>
  <r>
    <n v="751"/>
    <s v="Lane-Barber"/>
    <s v="Universal value-added moderator"/>
    <n v="3600"/>
    <n v="8363"/>
    <n v="2.3230555555555599"/>
    <x v="1"/>
    <n v="270"/>
    <n v="30.97"/>
    <s v="US"/>
    <x v="1"/>
    <n v="1458190800"/>
    <n v="1459486800"/>
    <x v="683"/>
    <d v="2016-04-01T05:00:00"/>
    <b v="1"/>
    <x v="1"/>
    <s v="publishing/nonfiction"/>
    <x v="5"/>
    <s v="nonfiction"/>
  </r>
  <r>
    <n v="752"/>
    <s v="Lowery Group"/>
    <s v="Sharable motivating emulation"/>
    <n v="5800"/>
    <n v="5362"/>
    <n v="0.92448275862068996"/>
    <x v="3"/>
    <n v="114"/>
    <n v="47.04"/>
    <s v="US"/>
    <x v="1"/>
    <n v="1280984400"/>
    <n v="1282539600"/>
    <x v="684"/>
    <d v="2010-08-23T05:00:00"/>
    <b v="0"/>
    <x v="1"/>
    <s v="theater/plays"/>
    <x v="3"/>
    <s v="plays"/>
  </r>
  <r>
    <n v="753"/>
    <s v="Guerrero-Griffin"/>
    <s v="Networked web-enabled product"/>
    <n v="4700"/>
    <n v="12065"/>
    <n v="2.5670212765957401"/>
    <x v="1"/>
    <n v="137"/>
    <n v="88.07"/>
    <s v="US"/>
    <x v="1"/>
    <n v="1274590800"/>
    <n v="1275886800"/>
    <x v="674"/>
    <d v="2010-06-07T05:00:00"/>
    <b v="0"/>
    <x v="0"/>
    <s v="photography/photography books"/>
    <x v="7"/>
    <s v="photography books"/>
  </r>
  <r>
    <n v="754"/>
    <s v="Perez, Reed and Lee"/>
    <s v="Advanced dedicated encoding"/>
    <n v="70400"/>
    <n v="118603"/>
    <n v="1.68470170454545"/>
    <x v="1"/>
    <n v="3205"/>
    <n v="37.01"/>
    <s v="US"/>
    <x v="1"/>
    <n v="1351400400"/>
    <n v="1355983200"/>
    <x v="685"/>
    <d v="2012-12-20T06:00:00"/>
    <b v="0"/>
    <x v="0"/>
    <s v="theater/plays"/>
    <x v="3"/>
    <s v="plays"/>
  </r>
  <r>
    <n v="755"/>
    <s v="Chen, Pollard and Clarke"/>
    <s v="Stand-alone multi-state project"/>
    <n v="4500"/>
    <n v="7496"/>
    <n v="1.66577777777778"/>
    <x v="1"/>
    <n v="288"/>
    <n v="26.03"/>
    <s v="DK"/>
    <x v="3"/>
    <n v="1514354400"/>
    <n v="1515391200"/>
    <x v="605"/>
    <d v="2018-01-08T06:00:00"/>
    <b v="0"/>
    <x v="1"/>
    <s v="theater/plays"/>
    <x v="3"/>
    <s v="plays"/>
  </r>
  <r>
    <n v="756"/>
    <s v="Serrano, Gallagher and Griffith"/>
    <s v="Customizable bi-directional monitoring"/>
    <n v="1300"/>
    <n v="10037"/>
    <n v="7.7207692307692302"/>
    <x v="1"/>
    <n v="148"/>
    <n v="67.819999999999993"/>
    <s v="US"/>
    <x v="1"/>
    <n v="1421733600"/>
    <n v="1422252000"/>
    <x v="686"/>
    <d v="2015-01-26T06:00:00"/>
    <b v="0"/>
    <x v="0"/>
    <s v="theater/plays"/>
    <x v="3"/>
    <s v="plays"/>
  </r>
  <r>
    <n v="757"/>
    <s v="Callahan-Gilbert"/>
    <s v="Profit-focused motivating function"/>
    <n v="1400"/>
    <n v="5696"/>
    <n v="4.0685714285714303"/>
    <x v="1"/>
    <n v="114"/>
    <n v="49.96"/>
    <s v="US"/>
    <x v="1"/>
    <n v="1305176400"/>
    <n v="1305522000"/>
    <x v="687"/>
    <d v="2011-05-16T05:00:00"/>
    <b v="0"/>
    <x v="0"/>
    <s v="film &amp; video/drama"/>
    <x v="4"/>
    <s v="drama"/>
  </r>
  <r>
    <n v="758"/>
    <s v="Logan-Miranda"/>
    <s v="Proactive systemic firmware"/>
    <n v="29600"/>
    <n v="167005"/>
    <n v="5.6420608108108103"/>
    <x v="1"/>
    <n v="1518"/>
    <n v="110.02"/>
    <s v="CA"/>
    <x v="0"/>
    <n v="1414126800"/>
    <n v="1414904400"/>
    <x v="688"/>
    <d v="2014-11-02T05:00:00"/>
    <b v="0"/>
    <x v="0"/>
    <s v="music/rock"/>
    <x v="1"/>
    <s v="rock"/>
  </r>
  <r>
    <n v="759"/>
    <s v="Rodriguez PLC"/>
    <s v="Grass-roots upward-trending installation"/>
    <n v="167500"/>
    <n v="114615"/>
    <n v="0.68426865671641801"/>
    <x v="0"/>
    <n v="1274"/>
    <n v="89.96"/>
    <s v="US"/>
    <x v="1"/>
    <n v="1517810400"/>
    <n v="1520402400"/>
    <x v="689"/>
    <d v="2018-03-07T06:00:00"/>
    <b v="0"/>
    <x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10000000000005"/>
    <s v="IT"/>
    <x v="6"/>
    <n v="1564635600"/>
    <n v="1567141200"/>
    <x v="690"/>
    <d v="2019-08-30T05:00:00"/>
    <b v="0"/>
    <x v="1"/>
    <s v="games/video games"/>
    <x v="6"/>
    <s v="video games"/>
  </r>
  <r>
    <n v="761"/>
    <s v="Mitchell-Lee"/>
    <s v="Customizable leadingedge model"/>
    <n v="2200"/>
    <n v="14420"/>
    <n v="6.5545454545454502"/>
    <x v="1"/>
    <n v="166"/>
    <n v="86.87"/>
    <s v="US"/>
    <x v="1"/>
    <n v="1500699600"/>
    <n v="1501131600"/>
    <x v="691"/>
    <d v="2017-07-27T05:00:00"/>
    <b v="0"/>
    <x v="0"/>
    <s v="music/rock"/>
    <x v="1"/>
    <s v="rock"/>
  </r>
  <r>
    <n v="762"/>
    <s v="Davis Ltd"/>
    <s v="Upgradable uniform service-desk"/>
    <n v="3500"/>
    <n v="6204"/>
    <n v="1.77257142857143"/>
    <x v="1"/>
    <n v="100"/>
    <n v="62.04"/>
    <s v="AU"/>
    <x v="2"/>
    <n v="1354082400"/>
    <n v="1355032800"/>
    <x v="692"/>
    <d v="2012-12-09T06:00:00"/>
    <b v="0"/>
    <x v="0"/>
    <s v="music/jazz"/>
    <x v="1"/>
    <s v="jazz"/>
  </r>
  <r>
    <n v="763"/>
    <s v="Rowland PLC"/>
    <s v="Inverse client-driven product"/>
    <n v="5600"/>
    <n v="6338"/>
    <n v="1.13178571428571"/>
    <x v="1"/>
    <n v="235"/>
    <n v="26.97"/>
    <s v="US"/>
    <x v="1"/>
    <n v="1336453200"/>
    <n v="1339477200"/>
    <x v="693"/>
    <d v="2012-06-12T05:00:00"/>
    <b v="0"/>
    <x v="1"/>
    <s v="theater/plays"/>
    <x v="3"/>
    <s v="plays"/>
  </r>
  <r>
    <n v="764"/>
    <s v="Shaffer-Mason"/>
    <s v="Managed bandwidth-monitored system engine"/>
    <n v="1100"/>
    <n v="8010"/>
    <n v="7.2818181818181804"/>
    <x v="1"/>
    <n v="148"/>
    <n v="54.12"/>
    <s v="US"/>
    <x v="1"/>
    <n v="1305262800"/>
    <n v="1305954000"/>
    <x v="694"/>
    <d v="2011-05-21T05:00:00"/>
    <b v="0"/>
    <x v="0"/>
    <s v="music/rock"/>
    <x v="1"/>
    <s v="rock"/>
  </r>
  <r>
    <n v="765"/>
    <s v="Matthews LLC"/>
    <s v="Advanced transitional help-desk"/>
    <n v="3900"/>
    <n v="8125"/>
    <n v="2.0833333333333299"/>
    <x v="1"/>
    <n v="198"/>
    <n v="41.04"/>
    <s v="US"/>
    <x v="1"/>
    <n v="1492232400"/>
    <n v="1494392400"/>
    <x v="695"/>
    <d v="2017-05-10T05:00:00"/>
    <b v="1"/>
    <x v="1"/>
    <s v="music/indie rock"/>
    <x v="1"/>
    <s v="indie rock"/>
  </r>
  <r>
    <n v="766"/>
    <s v="Montgomery-Castro"/>
    <s v="De-engineered disintermediate encryption"/>
    <n v="43800"/>
    <n v="13653"/>
    <n v="0.31171232876712301"/>
    <x v="0"/>
    <n v="248"/>
    <n v="55.05"/>
    <s v="AU"/>
    <x v="2"/>
    <n v="1537333200"/>
    <n v="1537419600"/>
    <x v="123"/>
    <d v="2018-09-20T05:00:00"/>
    <b v="0"/>
    <x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02"/>
    <x v="0"/>
    <n v="513"/>
    <n v="107.94"/>
    <s v="US"/>
    <x v="1"/>
    <n v="1444107600"/>
    <n v="1447999200"/>
    <x v="696"/>
    <d v="2015-11-20T06:00:00"/>
    <b v="0"/>
    <x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x v="1"/>
    <n v="1386741600"/>
    <n v="1388037600"/>
    <x v="626"/>
    <d v="2013-12-26T06:00:00"/>
    <b v="0"/>
    <x v="0"/>
    <s v="theater/plays"/>
    <x v="3"/>
    <s v="plays"/>
  </r>
  <r>
    <n v="769"/>
    <s v="Johnson-Morales"/>
    <s v="Devolved 24hour forecast"/>
    <n v="125600"/>
    <n v="109106"/>
    <n v="0.86867834394904497"/>
    <x v="0"/>
    <n v="3410"/>
    <n v="32"/>
    <s v="US"/>
    <x v="1"/>
    <n v="1376542800"/>
    <n v="1378789200"/>
    <x v="697"/>
    <d v="2013-09-10T05:00:00"/>
    <b v="0"/>
    <x v="0"/>
    <s v="games/video games"/>
    <x v="6"/>
    <s v="video games"/>
  </r>
  <r>
    <n v="770"/>
    <s v="Mathis-Rodriguez"/>
    <s v="User-centric attitude-oriented intranet"/>
    <n v="4300"/>
    <n v="11642"/>
    <n v="2.7074418604651198"/>
    <x v="1"/>
    <n v="216"/>
    <n v="53.9"/>
    <s v="IT"/>
    <x v="6"/>
    <n v="1397451600"/>
    <n v="1398056400"/>
    <x v="698"/>
    <d v="2014-04-21T05:00:00"/>
    <b v="0"/>
    <x v="1"/>
    <s v="theater/plays"/>
    <x v="3"/>
    <s v="plays"/>
  </r>
  <r>
    <n v="771"/>
    <s v="Smith, Mack and Williams"/>
    <s v="Self-enabling 5thgeneration paradigm"/>
    <n v="5600"/>
    <n v="2769"/>
    <n v="0.49446428571428602"/>
    <x v="3"/>
    <n v="26"/>
    <n v="106.5"/>
    <s v="US"/>
    <x v="1"/>
    <n v="1548482400"/>
    <n v="1550815200"/>
    <x v="699"/>
    <d v="2019-02-22T06:00:00"/>
    <b v="0"/>
    <x v="0"/>
    <s v="theater/plays"/>
    <x v="3"/>
    <s v="plays"/>
  </r>
  <r>
    <n v="772"/>
    <s v="Johnson-Pace"/>
    <s v="Persistent 3rdgeneration moratorium"/>
    <n v="149600"/>
    <n v="169586"/>
    <n v="1.1335962566844899"/>
    <x v="1"/>
    <n v="5139"/>
    <n v="33"/>
    <s v="US"/>
    <x v="1"/>
    <n v="1549692000"/>
    <n v="1550037600"/>
    <x v="700"/>
    <d v="2019-02-13T06:00:00"/>
    <b v="0"/>
    <x v="0"/>
    <s v="music/indie rock"/>
    <x v="1"/>
    <s v="indie rock"/>
  </r>
  <r>
    <n v="773"/>
    <s v="Meza, Kirby and Patel"/>
    <s v="Cross-platform empowering project"/>
    <n v="53100"/>
    <n v="101185"/>
    <n v="1.9055555555555601"/>
    <x v="1"/>
    <n v="2353"/>
    <n v="43"/>
    <s v="US"/>
    <x v="1"/>
    <n v="1492059600"/>
    <n v="1492923600"/>
    <x v="701"/>
    <d v="2017-04-23T05:00:00"/>
    <b v="0"/>
    <x v="0"/>
    <s v="theater/plays"/>
    <x v="3"/>
    <s v="plays"/>
  </r>
  <r>
    <n v="774"/>
    <s v="Gonzalez-Snow"/>
    <s v="Polarized user-facing interface"/>
    <n v="5000"/>
    <n v="6775"/>
    <n v="1.355"/>
    <x v="1"/>
    <n v="78"/>
    <n v="86.86"/>
    <s v="IT"/>
    <x v="6"/>
    <n v="1463979600"/>
    <n v="1467522000"/>
    <x v="702"/>
    <d v="2016-07-03T05:00:00"/>
    <b v="0"/>
    <x v="0"/>
    <s v="technology/web"/>
    <x v="2"/>
    <s v="web"/>
  </r>
  <r>
    <n v="775"/>
    <s v="Murphy LLC"/>
    <s v="Customer-focused non-volatile framework"/>
    <n v="9400"/>
    <n v="968"/>
    <n v="0.102978723404255"/>
    <x v="0"/>
    <n v="10"/>
    <n v="96.8"/>
    <s v="US"/>
    <x v="1"/>
    <n v="1415253600"/>
    <n v="1416117600"/>
    <x v="703"/>
    <d v="2014-11-16T06:00:00"/>
    <b v="0"/>
    <x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3"/>
    <s v="US"/>
    <x v="1"/>
    <n v="1562216400"/>
    <n v="1563771600"/>
    <x v="704"/>
    <d v="2019-07-22T05:00:00"/>
    <b v="0"/>
    <x v="0"/>
    <s v="theater/plays"/>
    <x v="3"/>
    <s v="plays"/>
  </r>
  <r>
    <n v="777"/>
    <s v="Henderson Ltd"/>
    <s v="Open-architected stable algorithm"/>
    <n v="93800"/>
    <n v="45987"/>
    <n v="0.49026652452025599"/>
    <x v="0"/>
    <n v="676"/>
    <n v="68.03"/>
    <s v="US"/>
    <x v="1"/>
    <n v="1316754000"/>
    <n v="1319259600"/>
    <x v="431"/>
    <d v="2011-10-22T05:00:00"/>
    <b v="0"/>
    <x v="0"/>
    <s v="theater/plays"/>
    <x v="3"/>
    <s v="plays"/>
  </r>
  <r>
    <n v="778"/>
    <s v="Moss-Guzman"/>
    <s v="Cross-platform optimizing website"/>
    <n v="1300"/>
    <n v="10243"/>
    <n v="7.8792307692307704"/>
    <x v="1"/>
    <n v="174"/>
    <n v="58.87"/>
    <s v="CH"/>
    <x v="5"/>
    <n v="1313211600"/>
    <n v="1313643600"/>
    <x v="705"/>
    <d v="2011-08-18T05:00:00"/>
    <b v="0"/>
    <x v="0"/>
    <s v="film &amp; video/animation"/>
    <x v="4"/>
    <s v="animation"/>
  </r>
  <r>
    <n v="779"/>
    <s v="Webb Group"/>
    <s v="Public-key actuating projection"/>
    <n v="108700"/>
    <n v="87293"/>
    <n v="0.80306347746090201"/>
    <x v="0"/>
    <n v="831"/>
    <n v="105.05"/>
    <s v="US"/>
    <x v="1"/>
    <n v="1439528400"/>
    <n v="1440306000"/>
    <x v="706"/>
    <d v="2015-08-23T05:00:00"/>
    <b v="0"/>
    <x v="1"/>
    <s v="theater/plays"/>
    <x v="3"/>
    <s v="plays"/>
  </r>
  <r>
    <n v="780"/>
    <s v="Brooks-Rodriguez"/>
    <s v="Implemented intangible instruction set"/>
    <n v="5100"/>
    <n v="5421"/>
    <n v="1.0629411764705901"/>
    <x v="1"/>
    <n v="164"/>
    <n v="33.049999999999997"/>
    <s v="US"/>
    <x v="1"/>
    <n v="1469163600"/>
    <n v="1470805200"/>
    <x v="707"/>
    <d v="2016-08-10T05:00:00"/>
    <b v="0"/>
    <x v="1"/>
    <s v="film &amp; video/drama"/>
    <x v="4"/>
    <s v="drama"/>
  </r>
  <r>
    <n v="781"/>
    <s v="Thomas Ltd"/>
    <s v="Cross-group interactive architecture"/>
    <n v="8700"/>
    <n v="4414"/>
    <n v="0.50735632183907997"/>
    <x v="3"/>
    <n v="56"/>
    <n v="78.819999999999993"/>
    <s v="CH"/>
    <x v="5"/>
    <n v="1288501200"/>
    <n v="1292911200"/>
    <x v="708"/>
    <d v="2010-12-21T06:00:00"/>
    <b v="0"/>
    <x v="0"/>
    <s v="theater/plays"/>
    <x v="3"/>
    <s v="plays"/>
  </r>
  <r>
    <n v="782"/>
    <s v="Williams and Sons"/>
    <s v="Centralized asymmetric framework"/>
    <n v="5100"/>
    <n v="10981"/>
    <n v="2.1531372549019601"/>
    <x v="1"/>
    <n v="161"/>
    <n v="68.2"/>
    <s v="US"/>
    <x v="1"/>
    <n v="1298959200"/>
    <n v="1301374800"/>
    <x v="709"/>
    <d v="2011-03-29T05:00:00"/>
    <b v="0"/>
    <x v="1"/>
    <s v="film &amp; video/animation"/>
    <x v="4"/>
    <s v="animation"/>
  </r>
  <r>
    <n v="783"/>
    <s v="Vega, Chan and Carney"/>
    <s v="Down-sized systematic utilization"/>
    <n v="7400"/>
    <n v="10451"/>
    <n v="1.4122972972973"/>
    <x v="1"/>
    <n v="138"/>
    <n v="75.73"/>
    <s v="US"/>
    <x v="1"/>
    <n v="1387260000"/>
    <n v="1387864800"/>
    <x v="710"/>
    <d v="2013-12-24T06:00:00"/>
    <b v="0"/>
    <x v="0"/>
    <s v="music/rock"/>
    <x v="1"/>
    <s v="rock"/>
  </r>
  <r>
    <n v="784"/>
    <s v="Byrd Group"/>
    <s v="Profound fault-tolerant model"/>
    <n v="88900"/>
    <n v="102535"/>
    <n v="1.15337457817773"/>
    <x v="1"/>
    <n v="3308"/>
    <n v="31"/>
    <s v="US"/>
    <x v="1"/>
    <n v="1457244000"/>
    <n v="1458190800"/>
    <x v="711"/>
    <d v="2016-03-17T05:00:00"/>
    <b v="0"/>
    <x v="0"/>
    <s v="technology/web"/>
    <x v="2"/>
    <s v="web"/>
  </r>
  <r>
    <n v="785"/>
    <s v="Peterson, Fletcher and Sanchez"/>
    <s v="Multi-channeled bi-directional moratorium"/>
    <n v="6700"/>
    <n v="12939"/>
    <n v="1.9311940298507499"/>
    <x v="1"/>
    <n v="127"/>
    <n v="101.88"/>
    <s v="AU"/>
    <x v="2"/>
    <n v="1556341200"/>
    <n v="1559278800"/>
    <x v="157"/>
    <d v="2019-05-31T05:00:00"/>
    <b v="0"/>
    <x v="1"/>
    <s v="film &amp; video/animation"/>
    <x v="4"/>
    <s v="animation"/>
  </r>
  <r>
    <n v="786"/>
    <s v="Smith-Brown"/>
    <s v="Object-based content-based ability"/>
    <n v="1500"/>
    <n v="10946"/>
    <n v="7.2973333333333299"/>
    <x v="1"/>
    <n v="207"/>
    <n v="52.88"/>
    <s v="IT"/>
    <x v="6"/>
    <n v="1522126800"/>
    <n v="1522731600"/>
    <x v="630"/>
    <d v="2018-04-03T05:00:00"/>
    <b v="0"/>
    <x v="1"/>
    <s v="music/jazz"/>
    <x v="1"/>
    <s v="jazz"/>
  </r>
  <r>
    <n v="787"/>
    <s v="Vance-Glover"/>
    <s v="Progressive coherent secured line"/>
    <n v="61200"/>
    <n v="60994"/>
    <n v="0.99663398692810501"/>
    <x v="0"/>
    <n v="859"/>
    <n v="71.010000000000005"/>
    <s v="CA"/>
    <x v="0"/>
    <n v="1305954000"/>
    <n v="1306731600"/>
    <x v="712"/>
    <d v="2011-05-30T05:00:00"/>
    <b v="0"/>
    <x v="0"/>
    <s v="music/rock"/>
    <x v="1"/>
    <s v="rock"/>
  </r>
  <r>
    <n v="788"/>
    <s v="Joyce PLC"/>
    <s v="Synchronized directional capability"/>
    <n v="3600"/>
    <n v="3174"/>
    <n v="0.88166666666666704"/>
    <x v="2"/>
    <n v="31"/>
    <n v="102.39"/>
    <s v="US"/>
    <x v="1"/>
    <n v="1350709200"/>
    <n v="1352527200"/>
    <x v="93"/>
    <d v="2012-11-10T06:00:00"/>
    <b v="0"/>
    <x v="0"/>
    <s v="film &amp; video/animation"/>
    <x v="4"/>
    <s v="animation"/>
  </r>
  <r>
    <n v="789"/>
    <s v="Kennedy-Miller"/>
    <s v="Cross-platform composite migration"/>
    <n v="9000"/>
    <n v="3351"/>
    <n v="0.37233333333333302"/>
    <x v="0"/>
    <n v="45"/>
    <n v="74.47"/>
    <s v="US"/>
    <x v="1"/>
    <n v="1401166800"/>
    <n v="1404363600"/>
    <x v="713"/>
    <d v="2014-07-03T05:00:00"/>
    <b v="0"/>
    <x v="0"/>
    <s v="theater/plays"/>
    <x v="3"/>
    <s v="plays"/>
  </r>
  <r>
    <n v="790"/>
    <s v="White-Obrien"/>
    <s v="Operative local pricing structure"/>
    <n v="185900"/>
    <n v="56774"/>
    <n v="0.30540075309306097"/>
    <x v="3"/>
    <n v="1113"/>
    <n v="51.01"/>
    <s v="US"/>
    <x v="1"/>
    <n v="1266127200"/>
    <n v="1266645600"/>
    <x v="714"/>
    <d v="2010-02-20T06:00:00"/>
    <b v="0"/>
    <x v="0"/>
    <s v="theater/plays"/>
    <x v="3"/>
    <s v="plays"/>
  </r>
  <r>
    <n v="791"/>
    <s v="Stafford, Hess and Raymond"/>
    <s v="Optional web-enabled extranet"/>
    <n v="2100"/>
    <n v="540"/>
    <n v="0.25714285714285701"/>
    <x v="0"/>
    <n v="6"/>
    <n v="90"/>
    <s v="US"/>
    <x v="1"/>
    <n v="1481436000"/>
    <n v="1482818400"/>
    <x v="715"/>
    <d v="2016-12-27T06:00:00"/>
    <b v="0"/>
    <x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"/>
    <s v="US"/>
    <x v="1"/>
    <n v="1372222800"/>
    <n v="1374642000"/>
    <x v="716"/>
    <d v="2013-07-24T05:00:00"/>
    <b v="0"/>
    <x v="1"/>
    <s v="theater/plays"/>
    <x v="3"/>
    <s v="plays"/>
  </r>
  <r>
    <n v="793"/>
    <s v="Rodriguez, Cox and Rodriguez"/>
    <s v="Networked disintermediate leverage"/>
    <n v="1100"/>
    <n v="13045"/>
    <n v="11.8590909090909"/>
    <x v="1"/>
    <n v="181"/>
    <n v="72.069999999999993"/>
    <s v="CH"/>
    <x v="5"/>
    <n v="1372136400"/>
    <n v="1372482000"/>
    <x v="448"/>
    <d v="2013-06-29T05:00:00"/>
    <b v="0"/>
    <x v="0"/>
    <s v="publishing/nonfiction"/>
    <x v="5"/>
    <s v="nonfiction"/>
  </r>
  <r>
    <n v="794"/>
    <s v="Welch Inc"/>
    <s v="Optional optimal website"/>
    <n v="6600"/>
    <n v="8276"/>
    <n v="1.2539393939393899"/>
    <x v="1"/>
    <n v="110"/>
    <n v="75.239999999999995"/>
    <s v="US"/>
    <x v="1"/>
    <n v="1513922400"/>
    <n v="1514959200"/>
    <x v="717"/>
    <d v="2018-01-03T06:00:00"/>
    <b v="0"/>
    <x v="0"/>
    <s v="music/rock"/>
    <x v="1"/>
    <s v="rock"/>
  </r>
  <r>
    <n v="795"/>
    <s v="Vasquez Inc"/>
    <s v="Stand-alone asynchronous functionalities"/>
    <n v="7100"/>
    <n v="1022"/>
    <n v="0.14394366197183101"/>
    <x v="0"/>
    <n v="31"/>
    <n v="32.97"/>
    <s v="US"/>
    <x v="1"/>
    <n v="1477976400"/>
    <n v="1478235600"/>
    <x v="718"/>
    <d v="2016-11-04T05:00:00"/>
    <b v="0"/>
    <x v="0"/>
    <s v="film &amp; video/drama"/>
    <x v="4"/>
    <s v="drama"/>
  </r>
  <r>
    <n v="796"/>
    <s v="Freeman-Ferguson"/>
    <s v="Profound full-range open system"/>
    <n v="7800"/>
    <n v="4275"/>
    <n v="0.54807692307692302"/>
    <x v="0"/>
    <n v="78"/>
    <n v="54.81"/>
    <s v="US"/>
    <x v="1"/>
    <n v="1407474000"/>
    <n v="1408078800"/>
    <x v="719"/>
    <d v="2014-08-15T05:00:00"/>
    <b v="0"/>
    <x v="1"/>
    <s v="games/mobile games"/>
    <x v="6"/>
    <s v="mobile games"/>
  </r>
  <r>
    <n v="797"/>
    <s v="Houston, Moore and Rogers"/>
    <s v="Optional tangible utilization"/>
    <n v="7600"/>
    <n v="8332"/>
    <n v="1.0963157894736799"/>
    <x v="1"/>
    <n v="185"/>
    <n v="45.04"/>
    <s v="US"/>
    <x v="1"/>
    <n v="1546149600"/>
    <n v="1548136800"/>
    <x v="720"/>
    <d v="2019-01-22T06:00:00"/>
    <b v="0"/>
    <x v="0"/>
    <s v="technology/web"/>
    <x v="2"/>
    <s v="web"/>
  </r>
  <r>
    <n v="798"/>
    <s v="Small-Fuentes"/>
    <s v="Seamless maximized product"/>
    <n v="3400"/>
    <n v="6408"/>
    <n v="1.8847058823529399"/>
    <x v="1"/>
    <n v="121"/>
    <n v="52.96"/>
    <s v="US"/>
    <x v="1"/>
    <n v="1338440400"/>
    <n v="1340859600"/>
    <x v="721"/>
    <d v="2012-06-28T05:00:00"/>
    <b v="0"/>
    <x v="1"/>
    <s v="theater/plays"/>
    <x v="3"/>
    <s v="plays"/>
  </r>
  <r>
    <n v="799"/>
    <s v="Reid-Day"/>
    <s v="Devolved tertiary time-frame"/>
    <n v="84500"/>
    <n v="73522"/>
    <n v="0.87008284023668603"/>
    <x v="0"/>
    <n v="1225"/>
    <n v="60.02"/>
    <s v="GB"/>
    <x v="4"/>
    <n v="1454133600"/>
    <n v="1454479200"/>
    <x v="722"/>
    <d v="2016-02-03T06:00:00"/>
    <b v="0"/>
    <x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x v="5"/>
    <n v="1434085200"/>
    <n v="1434430800"/>
    <x v="139"/>
    <d v="2015-06-16T05:00:00"/>
    <b v="0"/>
    <x v="0"/>
    <s v="music/rock"/>
    <x v="1"/>
    <s v="rock"/>
  </r>
  <r>
    <n v="801"/>
    <s v="Olson-Bishop"/>
    <s v="User-friendly high-level initiative"/>
    <n v="2300"/>
    <n v="4667"/>
    <n v="2.0291304347826098"/>
    <x v="1"/>
    <n v="106"/>
    <n v="44.03"/>
    <s v="US"/>
    <x v="1"/>
    <n v="1577772000"/>
    <n v="1579672800"/>
    <x v="723"/>
    <d v="2020-01-22T06:00:00"/>
    <b v="0"/>
    <x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01"/>
    <x v="1"/>
    <n v="142"/>
    <n v="86.03"/>
    <s v="US"/>
    <x v="1"/>
    <n v="1562216400"/>
    <n v="1562389200"/>
    <x v="704"/>
    <d v="2019-07-06T05:00:00"/>
    <b v="0"/>
    <x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"/>
    <s v="US"/>
    <x v="1"/>
    <n v="1548568800"/>
    <n v="1551506400"/>
    <x v="724"/>
    <d v="2019-03-02T06:00:00"/>
    <b v="0"/>
    <x v="0"/>
    <s v="theater/plays"/>
    <x v="3"/>
    <s v="plays"/>
  </r>
  <r>
    <n v="804"/>
    <s v="English-Mccullough"/>
    <s v="Business-focused discrete software"/>
    <n v="2600"/>
    <n v="6987"/>
    <n v="2.68730769230769"/>
    <x v="1"/>
    <n v="218"/>
    <n v="32.049999999999997"/>
    <s v="US"/>
    <x v="1"/>
    <n v="1514872800"/>
    <n v="1516600800"/>
    <x v="725"/>
    <d v="2018-01-22T06:00:00"/>
    <b v="0"/>
    <x v="0"/>
    <s v="music/rock"/>
    <x v="1"/>
    <s v="rock"/>
  </r>
  <r>
    <n v="805"/>
    <s v="Smith-Nguyen"/>
    <s v="Advanced intermediate Graphic Interface"/>
    <n v="9700"/>
    <n v="4932"/>
    <n v="0.50845360824742303"/>
    <x v="0"/>
    <n v="67"/>
    <n v="73.61"/>
    <s v="AU"/>
    <x v="2"/>
    <n v="1416031200"/>
    <n v="1420437600"/>
    <x v="660"/>
    <d v="2015-01-05T06:00:00"/>
    <b v="0"/>
    <x v="0"/>
    <s v="film &amp; video/documentary"/>
    <x v="4"/>
    <s v="documentary"/>
  </r>
  <r>
    <n v="806"/>
    <s v="Harmon-Madden"/>
    <s v="Adaptive holistic hub"/>
    <n v="700"/>
    <n v="8262"/>
    <n v="11.8028571428571"/>
    <x v="1"/>
    <n v="76"/>
    <n v="108.71"/>
    <s v="US"/>
    <x v="1"/>
    <n v="1330927200"/>
    <n v="1332997200"/>
    <x v="726"/>
    <d v="2012-03-29T05:00:00"/>
    <b v="0"/>
    <x v="1"/>
    <s v="film &amp; video/drama"/>
    <x v="4"/>
    <s v="drama"/>
  </r>
  <r>
    <n v="807"/>
    <s v="Walker-Taylor"/>
    <s v="Automated uniform concept"/>
    <n v="700"/>
    <n v="1848"/>
    <n v="2.64"/>
    <x v="1"/>
    <n v="43"/>
    <n v="42.98"/>
    <s v="US"/>
    <x v="1"/>
    <n v="1571115600"/>
    <n v="1574920800"/>
    <x v="727"/>
    <d v="2019-11-28T06:00:00"/>
    <b v="0"/>
    <x v="1"/>
    <s v="theater/plays"/>
    <x v="3"/>
    <s v="plays"/>
  </r>
  <r>
    <n v="808"/>
    <s v="Harris, Medina and Mitchell"/>
    <s v="Enhanced regional flexibility"/>
    <n v="5200"/>
    <n v="1583"/>
    <n v="0.30442307692307702"/>
    <x v="0"/>
    <n v="19"/>
    <n v="83.32"/>
    <s v="US"/>
    <x v="1"/>
    <n v="1463461200"/>
    <n v="1464930000"/>
    <x v="728"/>
    <d v="2016-06-03T05:00:00"/>
    <b v="0"/>
    <x v="0"/>
    <s v="food/food trucks"/>
    <x v="0"/>
    <s v="food trucks"/>
  </r>
  <r>
    <n v="809"/>
    <s v="Williams and Sons"/>
    <s v="Public-key bottom-line algorithm"/>
    <n v="140800"/>
    <n v="88536"/>
    <n v="0.62880681818181805"/>
    <x v="0"/>
    <n v="2108"/>
    <n v="42"/>
    <s v="CH"/>
    <x v="5"/>
    <n v="1344920400"/>
    <n v="1345006800"/>
    <x v="729"/>
    <d v="2012-08-15T05:00:00"/>
    <b v="0"/>
    <x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3"/>
    <s v="US"/>
    <x v="1"/>
    <n v="1511848800"/>
    <n v="1512712800"/>
    <x v="730"/>
    <d v="2017-12-08T06:00:00"/>
    <b v="0"/>
    <x v="1"/>
    <s v="theater/plays"/>
    <x v="3"/>
    <s v="plays"/>
  </r>
  <r>
    <n v="811"/>
    <s v="Page, Holt and Mack"/>
    <s v="Fundamental methodical emulation"/>
    <n v="92500"/>
    <n v="71320"/>
    <n v="0.77102702702702697"/>
    <x v="0"/>
    <n v="679"/>
    <n v="105.04"/>
    <s v="US"/>
    <x v="1"/>
    <n v="1452319200"/>
    <n v="1452492000"/>
    <x v="731"/>
    <d v="2016-01-11T06:00:00"/>
    <b v="0"/>
    <x v="1"/>
    <s v="games/video games"/>
    <x v="6"/>
    <s v="video games"/>
  </r>
  <r>
    <n v="812"/>
    <s v="Landry Group"/>
    <s v="Expanded value-added hardware"/>
    <n v="59700"/>
    <n v="134640"/>
    <n v="2.25527638190955"/>
    <x v="1"/>
    <n v="2805"/>
    <n v="48"/>
    <s v="CA"/>
    <x v="0"/>
    <n v="1523854800"/>
    <n v="1524286800"/>
    <x v="78"/>
    <d v="2018-04-21T05:00:00"/>
    <b v="0"/>
    <x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"/>
    <s v="US"/>
    <x v="1"/>
    <n v="1346043600"/>
    <n v="1346907600"/>
    <x v="732"/>
    <d v="2012-09-06T05:00:00"/>
    <b v="0"/>
    <x v="0"/>
    <s v="games/video games"/>
    <x v="6"/>
    <s v="video games"/>
  </r>
  <r>
    <n v="814"/>
    <s v="Vincent PLC"/>
    <s v="Visionary 24hour analyzer"/>
    <n v="3200"/>
    <n v="2950"/>
    <n v="0.921875"/>
    <x v="0"/>
    <n v="36"/>
    <n v="81.94"/>
    <s v="DK"/>
    <x v="3"/>
    <n v="1464325200"/>
    <n v="1464498000"/>
    <x v="733"/>
    <d v="2016-05-29T05:00:00"/>
    <b v="0"/>
    <x v="1"/>
    <s v="music/rock"/>
    <x v="1"/>
    <s v="rock"/>
  </r>
  <r>
    <n v="815"/>
    <s v="Watson-Douglas"/>
    <s v="Centralized bandwidth-monitored leverage"/>
    <n v="9000"/>
    <n v="11721"/>
    <n v="1.30233333333333"/>
    <x v="1"/>
    <n v="183"/>
    <n v="64.05"/>
    <s v="CA"/>
    <x v="0"/>
    <n v="1511935200"/>
    <n v="1514181600"/>
    <x v="734"/>
    <d v="2017-12-25T06:00:00"/>
    <b v="0"/>
    <x v="0"/>
    <s v="music/rock"/>
    <x v="1"/>
    <s v="rock"/>
  </r>
  <r>
    <n v="816"/>
    <s v="Jones, Casey and Jones"/>
    <s v="Ergonomic mission-critical moratorium"/>
    <n v="2300"/>
    <n v="14150"/>
    <n v="6.1521739130434803"/>
    <x v="1"/>
    <n v="133"/>
    <n v="106.39"/>
    <s v="US"/>
    <x v="1"/>
    <n v="1392012000"/>
    <n v="1392184800"/>
    <x v="406"/>
    <d v="2014-02-12T06:00:00"/>
    <b v="1"/>
    <x v="1"/>
    <s v="theater/plays"/>
    <x v="3"/>
    <s v="plays"/>
  </r>
  <r>
    <n v="817"/>
    <s v="Alvarez-Bauer"/>
    <s v="Front-line intermediate moderator"/>
    <n v="51300"/>
    <n v="189192"/>
    <n v="3.6879532163742699"/>
    <x v="1"/>
    <n v="2489"/>
    <n v="76.010000000000005"/>
    <s v="IT"/>
    <x v="6"/>
    <n v="1556946000"/>
    <n v="1559365200"/>
    <x v="735"/>
    <d v="2019-06-01T05:00:00"/>
    <b v="0"/>
    <x v="1"/>
    <s v="publishing/nonfiction"/>
    <x v="5"/>
    <s v="nonfiction"/>
  </r>
  <r>
    <n v="818"/>
    <s v="Martinez LLC"/>
    <s v="Automated local secured line"/>
    <n v="700"/>
    <n v="7664"/>
    <n v="10.9485714285714"/>
    <x v="1"/>
    <n v="69"/>
    <n v="111.07"/>
    <s v="US"/>
    <x v="1"/>
    <n v="1548050400"/>
    <n v="1549173600"/>
    <x v="736"/>
    <d v="2019-02-03T06:00:00"/>
    <b v="0"/>
    <x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4"/>
    <s v="US"/>
    <x v="1"/>
    <n v="1353736800"/>
    <n v="1355032800"/>
    <x v="737"/>
    <d v="2012-12-09T06:00:00"/>
    <b v="1"/>
    <x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"/>
    <s v="GB"/>
    <x v="4"/>
    <n v="1532840400"/>
    <n v="1533963600"/>
    <x v="192"/>
    <d v="2018-08-11T05:00:00"/>
    <b v="0"/>
    <x v="1"/>
    <s v="music/rock"/>
    <x v="1"/>
    <s v="rock"/>
  </r>
  <r>
    <n v="821"/>
    <s v="Alvarez-Andrews"/>
    <s v="Extended impactful secured line"/>
    <n v="4900"/>
    <n v="14273"/>
    <n v="2.9128571428571401"/>
    <x v="1"/>
    <n v="210"/>
    <n v="67.97"/>
    <s v="US"/>
    <x v="1"/>
    <n v="1488261600"/>
    <n v="1489381200"/>
    <x v="738"/>
    <d v="2017-03-13T05:00:00"/>
    <b v="0"/>
    <x v="0"/>
    <s v="film &amp; video/documentary"/>
    <x v="4"/>
    <s v="documentary"/>
  </r>
  <r>
    <n v="822"/>
    <s v="Stewart and Sons"/>
    <s v="Distributed optimizing protocol"/>
    <n v="54000"/>
    <n v="188982"/>
    <n v="3.4996666666666698"/>
    <x v="1"/>
    <n v="2100"/>
    <n v="89.99"/>
    <s v="US"/>
    <x v="1"/>
    <n v="1393567200"/>
    <n v="1395032400"/>
    <x v="739"/>
    <d v="2014-03-17T05:00:00"/>
    <b v="0"/>
    <x v="0"/>
    <s v="music/rock"/>
    <x v="1"/>
    <s v="rock"/>
  </r>
  <r>
    <n v="823"/>
    <s v="Dyer Inc"/>
    <s v="Secured well-modulated system engine"/>
    <n v="4100"/>
    <n v="14640"/>
    <n v="3.5707317073170701"/>
    <x v="1"/>
    <n v="252"/>
    <n v="58.1"/>
    <s v="US"/>
    <x v="1"/>
    <n v="1410325200"/>
    <n v="1412485200"/>
    <x v="613"/>
    <d v="2014-10-05T05:00:00"/>
    <b v="1"/>
    <x v="1"/>
    <s v="music/rock"/>
    <x v="1"/>
    <s v="rock"/>
  </r>
  <r>
    <n v="824"/>
    <s v="Anderson, Williams and Cox"/>
    <s v="Streamlined national benchmark"/>
    <n v="85000"/>
    <n v="107516"/>
    <n v="1.2648941176470601"/>
    <x v="1"/>
    <n v="1280"/>
    <n v="84"/>
    <s v="US"/>
    <x v="1"/>
    <n v="1276923600"/>
    <n v="1279688400"/>
    <x v="740"/>
    <d v="2010-07-21T05:00:00"/>
    <b v="0"/>
    <x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"/>
    <s v="GB"/>
    <x v="4"/>
    <n v="1500958800"/>
    <n v="1501995600"/>
    <x v="145"/>
    <d v="2017-08-06T05:00:00"/>
    <b v="0"/>
    <x v="0"/>
    <s v="film &amp; video/shorts"/>
    <x v="4"/>
    <s v="shorts"/>
  </r>
  <r>
    <n v="826"/>
    <s v="Miller-Hubbard"/>
    <s v="Digitized 6thgeneration Local Area Network"/>
    <n v="2800"/>
    <n v="12797"/>
    <n v="4.5703571428571399"/>
    <x v="1"/>
    <n v="194"/>
    <n v="65.959999999999994"/>
    <s v="US"/>
    <x v="1"/>
    <n v="1292220000"/>
    <n v="1294639200"/>
    <x v="741"/>
    <d v="2011-01-10T06:00:00"/>
    <b v="0"/>
    <x v="1"/>
    <s v="theater/plays"/>
    <x v="3"/>
    <s v="plays"/>
  </r>
  <r>
    <n v="827"/>
    <s v="Miranda, Martinez and Lowery"/>
    <s v="Innovative actuating artificial intelligence"/>
    <n v="2300"/>
    <n v="6134"/>
    <n v="2.66695652173913"/>
    <x v="1"/>
    <n v="82"/>
    <n v="74.8"/>
    <s v="AU"/>
    <x v="2"/>
    <n v="1304398800"/>
    <n v="1305435600"/>
    <x v="742"/>
    <d v="2011-05-15T05:00:00"/>
    <b v="0"/>
    <x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9999999999995"/>
    <s v="US"/>
    <x v="1"/>
    <n v="1535432400"/>
    <n v="1537592400"/>
    <x v="202"/>
    <d v="2018-09-22T05:00:00"/>
    <b v="0"/>
    <x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1"/>
    <s v="US"/>
    <x v="1"/>
    <n v="1433826000"/>
    <n v="1435122000"/>
    <x v="743"/>
    <d v="2015-06-24T05:00:00"/>
    <b v="0"/>
    <x v="0"/>
    <s v="theater/plays"/>
    <x v="3"/>
    <s v="plays"/>
  </r>
  <r>
    <n v="830"/>
    <s v="Johnson, Turner and Carroll"/>
    <s v="Persevering zero administration knowledge user"/>
    <n v="121600"/>
    <n v="1424"/>
    <n v="1.1710526315789499E-2"/>
    <x v="0"/>
    <n v="22"/>
    <n v="64.73"/>
    <s v="US"/>
    <x v="1"/>
    <n v="1514959200"/>
    <n v="1520056800"/>
    <x v="744"/>
    <d v="2018-03-03T06:00:00"/>
    <b v="0"/>
    <x v="0"/>
    <s v="theater/plays"/>
    <x v="3"/>
    <s v="plays"/>
  </r>
  <r>
    <n v="831"/>
    <s v="Ward PLC"/>
    <s v="Front-line bottom-line Graphic Interface"/>
    <n v="97100"/>
    <n v="105817"/>
    <n v="1.0897734294541701"/>
    <x v="1"/>
    <n v="4233"/>
    <n v="25"/>
    <s v="US"/>
    <x v="1"/>
    <n v="1332738000"/>
    <n v="1335675600"/>
    <x v="745"/>
    <d v="2012-04-29T05:00:00"/>
    <b v="0"/>
    <x v="0"/>
    <s v="photography/photography books"/>
    <x v="7"/>
    <s v="photography books"/>
  </r>
  <r>
    <n v="832"/>
    <s v="Bradley, Beck and Mayo"/>
    <s v="Synergized fault-tolerant hierarchy"/>
    <n v="43200"/>
    <n v="136156"/>
    <n v="3.15175925925926"/>
    <x v="1"/>
    <n v="1297"/>
    <n v="104.98"/>
    <s v="DK"/>
    <x v="3"/>
    <n v="1445490000"/>
    <n v="1448431200"/>
    <x v="746"/>
    <d v="2015-11-25T06:00:00"/>
    <b v="1"/>
    <x v="0"/>
    <s v="publishing/translations"/>
    <x v="5"/>
    <s v="translations"/>
  </r>
  <r>
    <n v="833"/>
    <s v="Levine, Martin and Hernandez"/>
    <s v="Expanded asynchronous groupware"/>
    <n v="6800"/>
    <n v="10723"/>
    <n v="1.5769117647058799"/>
    <x v="1"/>
    <n v="165"/>
    <n v="64.989999999999995"/>
    <s v="DK"/>
    <x v="3"/>
    <n v="1297663200"/>
    <n v="1298613600"/>
    <x v="747"/>
    <d v="2011-02-25T06:00:00"/>
    <b v="0"/>
    <x v="0"/>
    <s v="publishing/translations"/>
    <x v="5"/>
    <s v="translations"/>
  </r>
  <r>
    <n v="834"/>
    <s v="Gallegos, Wagner and Gaines"/>
    <s v="Expanded fault-tolerant emulation"/>
    <n v="7300"/>
    <n v="11228"/>
    <n v="1.5380821917808201"/>
    <x v="1"/>
    <n v="119"/>
    <n v="94.35"/>
    <s v="US"/>
    <x v="1"/>
    <n v="1371963600"/>
    <n v="1372482000"/>
    <x v="362"/>
    <d v="2013-06-29T05:00:00"/>
    <b v="0"/>
    <x v="0"/>
    <s v="theater/plays"/>
    <x v="3"/>
    <s v="plays"/>
  </r>
  <r>
    <n v="835"/>
    <s v="Hodges, Smith and Kelly"/>
    <s v="Future-proofed 24hour model"/>
    <n v="86200"/>
    <n v="77355"/>
    <n v="0.89738979118329498"/>
    <x v="0"/>
    <n v="1758"/>
    <n v="44"/>
    <s v="US"/>
    <x v="1"/>
    <n v="1425103200"/>
    <n v="1425621600"/>
    <x v="748"/>
    <d v="2015-03-06T06:00:00"/>
    <b v="0"/>
    <x v="0"/>
    <s v="technology/web"/>
    <x v="2"/>
    <s v="web"/>
  </r>
  <r>
    <n v="836"/>
    <s v="Macias Inc"/>
    <s v="Optimized didactic intranet"/>
    <n v="8100"/>
    <n v="6086"/>
    <n v="0.75135802469135804"/>
    <x v="0"/>
    <n v="94"/>
    <n v="64.739999999999995"/>
    <s v="US"/>
    <x v="1"/>
    <n v="1265349600"/>
    <n v="1266300000"/>
    <x v="749"/>
    <d v="2010-02-16T06:00:00"/>
    <b v="0"/>
    <x v="0"/>
    <s v="music/indie rock"/>
    <x v="1"/>
    <s v="indie rock"/>
  </r>
  <r>
    <n v="837"/>
    <s v="Cook-Ortiz"/>
    <s v="Right-sized dedicated standardization"/>
    <n v="17700"/>
    <n v="150960"/>
    <n v="8.52881355932203"/>
    <x v="1"/>
    <n v="1797"/>
    <n v="84.01"/>
    <s v="US"/>
    <x v="1"/>
    <n v="1301202000"/>
    <n v="1305867600"/>
    <x v="643"/>
    <d v="2011-05-20T05:00:00"/>
    <b v="0"/>
    <x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"/>
    <s v="US"/>
    <x v="1"/>
    <n v="1538024400"/>
    <n v="1538802000"/>
    <x v="750"/>
    <d v="2018-10-06T05:00:00"/>
    <b v="0"/>
    <x v="0"/>
    <s v="theater/plays"/>
    <x v="3"/>
    <s v="plays"/>
  </r>
  <r>
    <n v="839"/>
    <s v="Pierce-Ramirez"/>
    <s v="Organized scalable initiative"/>
    <n v="7700"/>
    <n v="14644"/>
    <n v="1.9018181818181801"/>
    <x v="1"/>
    <n v="157"/>
    <n v="93.27"/>
    <s v="US"/>
    <x v="1"/>
    <n v="1395032400"/>
    <n v="1398920400"/>
    <x v="751"/>
    <d v="2014-05-01T05:00:00"/>
    <b v="0"/>
    <x v="1"/>
    <s v="film &amp; video/documentary"/>
    <x v="4"/>
    <s v="documentary"/>
  </r>
  <r>
    <n v="840"/>
    <s v="Howell and Sons"/>
    <s v="Enhanced regional moderator"/>
    <n v="116300"/>
    <n v="116583"/>
    <n v="1.00243336199484"/>
    <x v="1"/>
    <n v="3533"/>
    <n v="33"/>
    <s v="US"/>
    <x v="1"/>
    <n v="1405486800"/>
    <n v="1405659600"/>
    <x v="752"/>
    <d v="2014-07-18T05:00:00"/>
    <b v="0"/>
    <x v="1"/>
    <s v="theater/plays"/>
    <x v="3"/>
    <s v="plays"/>
  </r>
  <r>
    <n v="841"/>
    <s v="Garcia, Dunn and Richardson"/>
    <s v="Automated even-keeled emulation"/>
    <n v="9100"/>
    <n v="12991"/>
    <n v="1.4275824175824201"/>
    <x v="1"/>
    <n v="155"/>
    <n v="83.81"/>
    <s v="US"/>
    <x v="1"/>
    <n v="1455861600"/>
    <n v="1457244000"/>
    <x v="753"/>
    <d v="2016-03-06T06:00:00"/>
    <b v="0"/>
    <x v="0"/>
    <s v="technology/web"/>
    <x v="2"/>
    <s v="web"/>
  </r>
  <r>
    <n v="842"/>
    <s v="Lawson and Sons"/>
    <s v="Reverse-engineered multi-tasking product"/>
    <n v="1500"/>
    <n v="8447"/>
    <n v="5.6313333333333304"/>
    <x v="1"/>
    <n v="132"/>
    <n v="63.99"/>
    <s v="IT"/>
    <x v="6"/>
    <n v="1529038800"/>
    <n v="1529298000"/>
    <x v="754"/>
    <d v="2018-06-18T05:00:00"/>
    <b v="0"/>
    <x v="0"/>
    <s v="technology/wearables"/>
    <x v="2"/>
    <s v="wearables"/>
  </r>
  <r>
    <n v="843"/>
    <s v="Porter-Hicks"/>
    <s v="De-engineered next generation parallelism"/>
    <n v="8800"/>
    <n v="2703"/>
    <n v="0.30715909090909099"/>
    <x v="0"/>
    <n v="33"/>
    <n v="81.91"/>
    <s v="US"/>
    <x v="1"/>
    <n v="1535259600"/>
    <n v="1535778000"/>
    <x v="755"/>
    <d v="2018-09-01T05:00:00"/>
    <b v="0"/>
    <x v="0"/>
    <s v="photography/photography books"/>
    <x v="7"/>
    <s v="photography books"/>
  </r>
  <r>
    <n v="844"/>
    <s v="Rodriguez-Hansen"/>
    <s v="Intuitive cohesive groupware"/>
    <n v="8800"/>
    <n v="8747"/>
    <n v="0.99397727272727299"/>
    <x v="3"/>
    <n v="94"/>
    <n v="93.05"/>
    <s v="US"/>
    <x v="1"/>
    <n v="1327212000"/>
    <n v="1327471200"/>
    <x v="756"/>
    <d v="2012-01-25T06:00:00"/>
    <b v="0"/>
    <x v="0"/>
    <s v="film &amp; video/documentary"/>
    <x v="4"/>
    <s v="documentary"/>
  </r>
  <r>
    <n v="845"/>
    <s v="Williams LLC"/>
    <s v="Up-sized high-level access"/>
    <n v="69900"/>
    <n v="138087"/>
    <n v="1.97549356223176"/>
    <x v="1"/>
    <n v="1354"/>
    <n v="101.98"/>
    <s v="GB"/>
    <x v="4"/>
    <n v="1526360400"/>
    <n v="1529557200"/>
    <x v="757"/>
    <d v="2018-06-21T05:00:00"/>
    <b v="0"/>
    <x v="0"/>
    <s v="technology/web"/>
    <x v="2"/>
    <s v="web"/>
  </r>
  <r>
    <n v="846"/>
    <s v="Cooper, Stanley and Bryant"/>
    <s v="Phased empowering success"/>
    <n v="1000"/>
    <n v="5085"/>
    <n v="5.085"/>
    <x v="1"/>
    <n v="48"/>
    <n v="105.94"/>
    <s v="US"/>
    <x v="1"/>
    <n v="1532149200"/>
    <n v="1535259600"/>
    <x v="758"/>
    <d v="2018-08-26T05:00:00"/>
    <b v="1"/>
    <x v="1"/>
    <s v="technology/web"/>
    <x v="2"/>
    <s v="web"/>
  </r>
  <r>
    <n v="847"/>
    <s v="Miller, Glenn and Adams"/>
    <s v="Distributed actuating project"/>
    <n v="4700"/>
    <n v="11174"/>
    <n v="2.3774468085106402"/>
    <x v="1"/>
    <n v="110"/>
    <n v="101.58"/>
    <s v="US"/>
    <x v="1"/>
    <n v="1515304800"/>
    <n v="1515564000"/>
    <x v="759"/>
    <d v="2018-01-10T06:00:00"/>
    <b v="0"/>
    <x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"/>
    <s v="US"/>
    <x v="1"/>
    <n v="1276318800"/>
    <n v="1277096400"/>
    <x v="760"/>
    <d v="2010-06-21T05:00:00"/>
    <b v="0"/>
    <x v="0"/>
    <s v="film &amp; video/drama"/>
    <x v="4"/>
    <s v="drama"/>
  </r>
  <r>
    <n v="849"/>
    <s v="Jones-Ryan"/>
    <s v="Vision-oriented uniform instruction set"/>
    <n v="6700"/>
    <n v="8917"/>
    <n v="1.3308955223880601"/>
    <x v="1"/>
    <n v="307"/>
    <n v="29.05"/>
    <s v="US"/>
    <x v="1"/>
    <n v="1328767200"/>
    <n v="1329026400"/>
    <x v="761"/>
    <d v="2012-02-12T06:00:00"/>
    <b v="0"/>
    <x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x v="1"/>
    <n v="1321682400"/>
    <n v="1322978400"/>
    <x v="762"/>
    <d v="2011-12-04T06:00:00"/>
    <b v="1"/>
    <x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30000000000007"/>
    <s v="US"/>
    <x v="1"/>
    <n v="1335934800"/>
    <n v="1338786000"/>
    <x v="444"/>
    <d v="2012-06-04T05:00:00"/>
    <b v="0"/>
    <x v="0"/>
    <s v="music/electric music"/>
    <x v="1"/>
    <s v="electric music"/>
  </r>
  <r>
    <n v="852"/>
    <s v="Brady Ltd"/>
    <s v="Open-source reciprocal standardization"/>
    <n v="4900"/>
    <n v="2505"/>
    <n v="0.51122448979591795"/>
    <x v="0"/>
    <n v="31"/>
    <n v="80.81"/>
    <s v="US"/>
    <x v="1"/>
    <n v="1310792400"/>
    <n v="1311656400"/>
    <x v="763"/>
    <d v="2011-07-26T05:00:00"/>
    <b v="0"/>
    <x v="1"/>
    <s v="games/video games"/>
    <x v="6"/>
    <s v="video games"/>
  </r>
  <r>
    <n v="853"/>
    <s v="Collier LLC"/>
    <s v="Secured well-modulated projection"/>
    <n v="17100"/>
    <n v="111502"/>
    <n v="6.52058479532164"/>
    <x v="1"/>
    <n v="1467"/>
    <n v="76.010000000000005"/>
    <s v="CA"/>
    <x v="0"/>
    <n v="1308546000"/>
    <n v="1308978000"/>
    <x v="764"/>
    <d v="2011-06-25T05:00:00"/>
    <b v="0"/>
    <x v="1"/>
    <s v="music/indie rock"/>
    <x v="1"/>
    <s v="indie rock"/>
  </r>
  <r>
    <n v="854"/>
    <s v="Campbell, Thomas and Obrien"/>
    <s v="Multi-channeled secondary middleware"/>
    <n v="171000"/>
    <n v="194309"/>
    <n v="1.13630994152047"/>
    <x v="1"/>
    <n v="2662"/>
    <n v="72.989999999999995"/>
    <s v="CA"/>
    <x v="0"/>
    <n v="1574056800"/>
    <n v="1576389600"/>
    <x v="765"/>
    <d v="2019-12-15T06:00:00"/>
    <b v="0"/>
    <x v="0"/>
    <s v="publishing/fiction"/>
    <x v="5"/>
    <s v="fiction"/>
  </r>
  <r>
    <n v="855"/>
    <s v="Moses-Terry"/>
    <s v="Horizontal clear-thinking framework"/>
    <n v="23400"/>
    <n v="23956"/>
    <n v="1.0237606837606801"/>
    <x v="1"/>
    <n v="452"/>
    <n v="53"/>
    <s v="AU"/>
    <x v="2"/>
    <n v="1308373200"/>
    <n v="1311051600"/>
    <x v="766"/>
    <d v="2011-07-19T05:00:00"/>
    <b v="0"/>
    <x v="0"/>
    <s v="theater/plays"/>
    <x v="3"/>
    <s v="plays"/>
  </r>
  <r>
    <n v="856"/>
    <s v="Williams and Sons"/>
    <s v="Profound composite core"/>
    <n v="2400"/>
    <n v="8558"/>
    <n v="3.5658333333333299"/>
    <x v="1"/>
    <n v="158"/>
    <n v="54.16"/>
    <s v="US"/>
    <x v="1"/>
    <n v="1335243600"/>
    <n v="1336712400"/>
    <x v="767"/>
    <d v="2012-05-11T05:00:00"/>
    <b v="0"/>
    <x v="0"/>
    <s v="food/food trucks"/>
    <x v="0"/>
    <s v="food trucks"/>
  </r>
  <r>
    <n v="857"/>
    <s v="Miranda, Gray and Hale"/>
    <s v="Programmable disintermediate matrices"/>
    <n v="5300"/>
    <n v="7413"/>
    <n v="1.3986792452830199"/>
    <x v="1"/>
    <n v="225"/>
    <n v="32.950000000000003"/>
    <s v="CH"/>
    <x v="5"/>
    <n v="1328421600"/>
    <n v="1330408800"/>
    <x v="768"/>
    <d v="2012-02-28T06:00:00"/>
    <b v="1"/>
    <x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"/>
    <s v="US"/>
    <x v="1"/>
    <n v="1524286800"/>
    <n v="1524891600"/>
    <x v="769"/>
    <d v="2018-04-28T05:00:00"/>
    <b v="1"/>
    <x v="0"/>
    <s v="food/food trucks"/>
    <x v="0"/>
    <s v="food trucks"/>
  </r>
  <r>
    <n v="859"/>
    <s v="Martinez Ltd"/>
    <s v="Multi-layered upward-trending groupware"/>
    <n v="7300"/>
    <n v="2594"/>
    <n v="0.35534246575342499"/>
    <x v="0"/>
    <n v="63"/>
    <n v="41.17"/>
    <s v="US"/>
    <x v="1"/>
    <n v="1362117600"/>
    <n v="1363669200"/>
    <x v="770"/>
    <d v="2013-03-19T05:00:00"/>
    <b v="0"/>
    <x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000000000007"/>
    <s v="US"/>
    <x v="1"/>
    <n v="1550556000"/>
    <n v="1551420000"/>
    <x v="771"/>
    <d v="2019-03-01T06:00:00"/>
    <b v="0"/>
    <x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6"/>
    <s v="US"/>
    <x v="1"/>
    <n v="1269147600"/>
    <n v="1269838800"/>
    <x v="772"/>
    <d v="2010-03-29T05:00:00"/>
    <b v="0"/>
    <x v="0"/>
    <s v="theater/plays"/>
    <x v="3"/>
    <s v="plays"/>
  </r>
  <r>
    <n v="862"/>
    <s v="Lewis and Sons"/>
    <s v="Profound disintermediate open system"/>
    <n v="3500"/>
    <n v="6560"/>
    <n v="1.8742857142857099"/>
    <x v="1"/>
    <n v="85"/>
    <n v="77.180000000000007"/>
    <s v="US"/>
    <x v="1"/>
    <n v="1312174800"/>
    <n v="1312520400"/>
    <x v="773"/>
    <d v="2011-08-05T05:00:00"/>
    <b v="0"/>
    <x v="0"/>
    <s v="theater/plays"/>
    <x v="3"/>
    <s v="plays"/>
  </r>
  <r>
    <n v="863"/>
    <s v="Davis-Johnson"/>
    <s v="Automated reciprocal protocol"/>
    <n v="1400"/>
    <n v="5415"/>
    <n v="3.8678571428571402"/>
    <x v="1"/>
    <n v="217"/>
    <n v="24.95"/>
    <s v="US"/>
    <x v="1"/>
    <n v="1434517200"/>
    <n v="1436504400"/>
    <x v="774"/>
    <d v="2015-07-10T05:00:00"/>
    <b v="0"/>
    <x v="1"/>
    <s v="film &amp; video/television"/>
    <x v="4"/>
    <s v="television"/>
  </r>
  <r>
    <n v="864"/>
    <s v="Stevenson-Thompson"/>
    <s v="Automated static workforce"/>
    <n v="4200"/>
    <n v="14577"/>
    <n v="3.4707142857142901"/>
    <x v="1"/>
    <n v="150"/>
    <n v="97.18"/>
    <s v="US"/>
    <x v="1"/>
    <n v="1471582800"/>
    <n v="1472014800"/>
    <x v="775"/>
    <d v="2016-08-24T05:00:00"/>
    <b v="0"/>
    <x v="0"/>
    <s v="film &amp; video/shorts"/>
    <x v="4"/>
    <s v="shorts"/>
  </r>
  <r>
    <n v="865"/>
    <s v="Ellis, Smith and Armstrong"/>
    <s v="Horizontal attitude-oriented help-desk"/>
    <n v="81000"/>
    <n v="150515"/>
    <n v="1.85820987654321"/>
    <x v="1"/>
    <n v="3272"/>
    <n v="46"/>
    <s v="US"/>
    <x v="1"/>
    <n v="1410757200"/>
    <n v="1411534800"/>
    <x v="776"/>
    <d v="2014-09-24T05:00:00"/>
    <b v="0"/>
    <x v="0"/>
    <s v="theater/plays"/>
    <x v="3"/>
    <s v="plays"/>
  </r>
  <r>
    <n v="866"/>
    <s v="Jackson-Brown"/>
    <s v="Versatile 5thgeneration matrices"/>
    <n v="182800"/>
    <n v="79045"/>
    <n v="0.432412472647702"/>
    <x v="3"/>
    <n v="898"/>
    <n v="88.02"/>
    <s v="US"/>
    <x v="1"/>
    <n v="1304830800"/>
    <n v="1304917200"/>
    <x v="777"/>
    <d v="2011-05-09T05:00:00"/>
    <b v="0"/>
    <x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x v="1"/>
    <n v="1539061200"/>
    <n v="1539579600"/>
    <x v="778"/>
    <d v="2018-10-15T05:00:00"/>
    <b v="0"/>
    <x v="0"/>
    <s v="food/food trucks"/>
    <x v="0"/>
    <s v="food trucks"/>
  </r>
  <r>
    <n v="868"/>
    <s v="Wood, Buckley and Meza"/>
    <s v="Front-line web-enabled installation"/>
    <n v="7000"/>
    <n v="12939"/>
    <n v="1.84842857142857"/>
    <x v="1"/>
    <n v="126"/>
    <n v="102.69"/>
    <s v="US"/>
    <x v="1"/>
    <n v="1381554000"/>
    <n v="1382504400"/>
    <x v="779"/>
    <d v="2013-10-23T05:00:00"/>
    <b v="0"/>
    <x v="0"/>
    <s v="theater/plays"/>
    <x v="3"/>
    <s v="plays"/>
  </r>
  <r>
    <n v="869"/>
    <s v="Brown-Williams"/>
    <s v="Multi-channeled responsive product"/>
    <n v="161900"/>
    <n v="38376"/>
    <n v="0.23703520691785099"/>
    <x v="0"/>
    <n v="526"/>
    <n v="72.959999999999994"/>
    <s v="US"/>
    <x v="1"/>
    <n v="1277096400"/>
    <n v="1278306000"/>
    <x v="780"/>
    <d v="2010-07-05T05:00:00"/>
    <b v="0"/>
    <x v="0"/>
    <s v="film &amp; video/drama"/>
    <x v="4"/>
    <s v="drama"/>
  </r>
  <r>
    <n v="870"/>
    <s v="Hansen-Austin"/>
    <s v="Adaptive demand-driven encryption"/>
    <n v="7700"/>
    <n v="6920"/>
    <n v="0.898701298701299"/>
    <x v="0"/>
    <n v="121"/>
    <n v="57.19"/>
    <s v="US"/>
    <x v="1"/>
    <n v="1440392400"/>
    <n v="1442552400"/>
    <x v="335"/>
    <d v="2015-09-18T05:00:00"/>
    <b v="0"/>
    <x v="0"/>
    <s v="theater/plays"/>
    <x v="3"/>
    <s v="plays"/>
  </r>
  <r>
    <n v="871"/>
    <s v="Santana-George"/>
    <s v="Re-engineered client-driven knowledge user"/>
    <n v="71500"/>
    <n v="194912"/>
    <n v="2.7260419580419599"/>
    <x v="1"/>
    <n v="2320"/>
    <n v="84.01"/>
    <s v="US"/>
    <x v="1"/>
    <n v="1509512400"/>
    <n v="1511071200"/>
    <x v="535"/>
    <d v="2017-11-19T06:00:00"/>
    <b v="0"/>
    <x v="1"/>
    <s v="theater/plays"/>
    <x v="3"/>
    <s v="plays"/>
  </r>
  <r>
    <n v="872"/>
    <s v="Davis LLC"/>
    <s v="Compatible logistical paradigm"/>
    <n v="4700"/>
    <n v="7992"/>
    <n v="1.70042553191489"/>
    <x v="1"/>
    <n v="81"/>
    <n v="98.67"/>
    <s v="AU"/>
    <x v="2"/>
    <n v="1535950800"/>
    <n v="1536382800"/>
    <x v="270"/>
    <d v="2018-09-08T05:00:00"/>
    <b v="0"/>
    <x v="0"/>
    <s v="film &amp; video/science fiction"/>
    <x v="4"/>
    <s v="science fiction"/>
  </r>
  <r>
    <n v="873"/>
    <s v="Vazquez, Ochoa and Clark"/>
    <s v="Intuitive value-added installation"/>
    <n v="42100"/>
    <n v="79268"/>
    <n v="1.88285035629454"/>
    <x v="1"/>
    <n v="1887"/>
    <n v="42.01"/>
    <s v="US"/>
    <x v="1"/>
    <n v="1389160800"/>
    <n v="1389592800"/>
    <x v="781"/>
    <d v="2014-01-13T06:00:00"/>
    <b v="0"/>
    <x v="0"/>
    <s v="photography/photography books"/>
    <x v="7"/>
    <s v="photography books"/>
  </r>
  <r>
    <n v="874"/>
    <s v="Chung-Nguyen"/>
    <s v="Managed discrete parallelism"/>
    <n v="40200"/>
    <n v="139468"/>
    <n v="3.4693532338308501"/>
    <x v="1"/>
    <n v="4358"/>
    <n v="32"/>
    <s v="US"/>
    <x v="1"/>
    <n v="1271998800"/>
    <n v="1275282000"/>
    <x v="782"/>
    <d v="2010-05-31T05:00:00"/>
    <b v="0"/>
    <x v="1"/>
    <s v="photography/photography books"/>
    <x v="7"/>
    <s v="photography books"/>
  </r>
  <r>
    <n v="875"/>
    <s v="Mueller-Harmon"/>
    <s v="Implemented tangible approach"/>
    <n v="7900"/>
    <n v="5465"/>
    <n v="0.69177215189873398"/>
    <x v="0"/>
    <n v="67"/>
    <n v="81.569999999999993"/>
    <s v="US"/>
    <x v="1"/>
    <n v="1294898400"/>
    <n v="1294984800"/>
    <x v="783"/>
    <d v="2011-01-14T06:00:00"/>
    <b v="0"/>
    <x v="0"/>
    <s v="music/rock"/>
    <x v="1"/>
    <s v="rock"/>
  </r>
  <r>
    <n v="876"/>
    <s v="Dixon, Perez and Banks"/>
    <s v="Re-engineered encompassing definition"/>
    <n v="8300"/>
    <n v="2111"/>
    <n v="0.25433734939759001"/>
    <x v="0"/>
    <n v="57"/>
    <n v="37.04"/>
    <s v="CA"/>
    <x v="0"/>
    <n v="1559970000"/>
    <n v="1562043600"/>
    <x v="784"/>
    <d v="2019-07-02T05:00:00"/>
    <b v="0"/>
    <x v="0"/>
    <s v="photography/photography books"/>
    <x v="7"/>
    <s v="photography books"/>
  </r>
  <r>
    <n v="877"/>
    <s v="Estrada Group"/>
    <s v="Multi-lateral uniform collaboration"/>
    <n v="163600"/>
    <n v="126628"/>
    <n v="0.77400977995109999"/>
    <x v="0"/>
    <n v="1229"/>
    <n v="103.03"/>
    <s v="US"/>
    <x v="1"/>
    <n v="1469509200"/>
    <n v="1469595600"/>
    <x v="785"/>
    <d v="2016-07-27T05:00:00"/>
    <b v="0"/>
    <x v="0"/>
    <s v="food/food trucks"/>
    <x v="0"/>
    <s v="food trucks"/>
  </r>
  <r>
    <n v="878"/>
    <s v="Lutz Group"/>
    <s v="Enterprise-wide foreground paradigm"/>
    <n v="2700"/>
    <n v="1012"/>
    <n v="0.37481481481481499"/>
    <x v="0"/>
    <n v="12"/>
    <n v="84.33"/>
    <s v="IT"/>
    <x v="6"/>
    <n v="1579068000"/>
    <n v="1581141600"/>
    <x v="786"/>
    <d v="2020-02-08T06:00:00"/>
    <b v="0"/>
    <x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"/>
    <s v="US"/>
    <x v="1"/>
    <n v="1487743200"/>
    <n v="1488520800"/>
    <x v="787"/>
    <d v="2017-03-03T06:00:00"/>
    <b v="0"/>
    <x v="0"/>
    <s v="publishing/nonfiction"/>
    <x v="5"/>
    <s v="nonfiction"/>
  </r>
  <r>
    <n v="880"/>
    <s v="Craig, Ellis and Miller"/>
    <s v="Persevering 5thgeneration throughput"/>
    <n v="84500"/>
    <n v="193101"/>
    <n v="2.28521893491124"/>
    <x v="1"/>
    <n v="2414"/>
    <n v="79.989999999999995"/>
    <s v="US"/>
    <x v="1"/>
    <n v="1563685200"/>
    <n v="1563858000"/>
    <x v="788"/>
    <d v="2019-07-23T05:00:00"/>
    <b v="0"/>
    <x v="0"/>
    <s v="music/electric music"/>
    <x v="1"/>
    <s v="electric music"/>
  </r>
  <r>
    <n v="881"/>
    <s v="Charles Inc"/>
    <s v="Implemented object-oriented synergy"/>
    <n v="81300"/>
    <n v="31665"/>
    <n v="0.389483394833948"/>
    <x v="0"/>
    <n v="452"/>
    <n v="70.06"/>
    <s v="US"/>
    <x v="1"/>
    <n v="1436418000"/>
    <n v="1438923600"/>
    <x v="330"/>
    <d v="2015-08-07T05:00:00"/>
    <b v="0"/>
    <x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x v="1"/>
    <n v="1421820000"/>
    <n v="1422165600"/>
    <x v="789"/>
    <d v="2015-01-25T06:00:00"/>
    <b v="0"/>
    <x v="0"/>
    <s v="theater/plays"/>
    <x v="3"/>
    <s v="plays"/>
  </r>
  <r>
    <n v="883"/>
    <s v="Simmons-Villarreal"/>
    <s v="Customer-focused mobile Graphic Interface"/>
    <n v="3400"/>
    <n v="8089"/>
    <n v="2.3791176470588198"/>
    <x v="1"/>
    <n v="193"/>
    <n v="41.91"/>
    <s v="US"/>
    <x v="1"/>
    <n v="1274763600"/>
    <n v="1277874000"/>
    <x v="790"/>
    <d v="2010-06-30T05:00:00"/>
    <b v="0"/>
    <x v="0"/>
    <s v="film &amp; video/shorts"/>
    <x v="4"/>
    <s v="shorts"/>
  </r>
  <r>
    <n v="884"/>
    <s v="Strickland Group"/>
    <s v="Horizontal secondary interface"/>
    <n v="170800"/>
    <n v="109374"/>
    <n v="0.64036299765808002"/>
    <x v="0"/>
    <n v="1886"/>
    <n v="57.99"/>
    <s v="US"/>
    <x v="1"/>
    <n v="1399179600"/>
    <n v="1399352400"/>
    <x v="791"/>
    <d v="2014-05-06T05:00:00"/>
    <b v="0"/>
    <x v="1"/>
    <s v="theater/plays"/>
    <x v="3"/>
    <s v="plays"/>
  </r>
  <r>
    <n v="885"/>
    <s v="Lynch Ltd"/>
    <s v="Virtual analyzing collaboration"/>
    <n v="1800"/>
    <n v="2129"/>
    <n v="1.1827777777777799"/>
    <x v="1"/>
    <n v="52"/>
    <n v="40.94"/>
    <s v="US"/>
    <x v="1"/>
    <n v="1275800400"/>
    <n v="1279083600"/>
    <x v="792"/>
    <d v="2010-07-14T05:00:00"/>
    <b v="0"/>
    <x v="0"/>
    <s v="theater/plays"/>
    <x v="3"/>
    <s v="plays"/>
  </r>
  <r>
    <n v="886"/>
    <s v="Sanders LLC"/>
    <s v="Multi-tiered explicit focus group"/>
    <n v="150600"/>
    <n v="127745"/>
    <n v="0.84824037184595003"/>
    <x v="0"/>
    <n v="1825"/>
    <n v="70"/>
    <s v="US"/>
    <x v="1"/>
    <n v="1282798800"/>
    <n v="1284354000"/>
    <x v="793"/>
    <d v="2010-09-13T05:00:00"/>
    <b v="0"/>
    <x v="0"/>
    <s v="music/indie rock"/>
    <x v="1"/>
    <s v="indie rock"/>
  </r>
  <r>
    <n v="887"/>
    <s v="Cooper LLC"/>
    <s v="Multi-layered systematic knowledgebase"/>
    <n v="7800"/>
    <n v="2289"/>
    <n v="0.293461538461538"/>
    <x v="0"/>
    <n v="31"/>
    <n v="73.84"/>
    <s v="US"/>
    <x v="1"/>
    <n v="1437109200"/>
    <n v="1441170000"/>
    <x v="794"/>
    <d v="2015-09-02T05:00:00"/>
    <b v="0"/>
    <x v="1"/>
    <s v="theater/plays"/>
    <x v="3"/>
    <s v="plays"/>
  </r>
  <r>
    <n v="888"/>
    <s v="Palmer Ltd"/>
    <s v="Reverse-engineered uniform knowledge user"/>
    <n v="5800"/>
    <n v="12174"/>
    <n v="2.0989655172413801"/>
    <x v="1"/>
    <n v="290"/>
    <n v="41.98"/>
    <s v="US"/>
    <x v="1"/>
    <n v="1491886800"/>
    <n v="1493528400"/>
    <x v="795"/>
    <d v="2017-04-30T05:00:00"/>
    <b v="0"/>
    <x v="0"/>
    <s v="theater/plays"/>
    <x v="3"/>
    <s v="plays"/>
  </r>
  <r>
    <n v="889"/>
    <s v="Santos Group"/>
    <s v="Secured dynamic capacity"/>
    <n v="5600"/>
    <n v="9508"/>
    <n v="1.6978571428571401"/>
    <x v="1"/>
    <n v="122"/>
    <n v="77.930000000000007"/>
    <s v="US"/>
    <x v="1"/>
    <n v="1394600400"/>
    <n v="1395205200"/>
    <x v="796"/>
    <d v="2014-03-19T05:00:00"/>
    <b v="0"/>
    <x v="1"/>
    <s v="music/electric music"/>
    <x v="1"/>
    <s v="electric music"/>
  </r>
  <r>
    <n v="890"/>
    <s v="Christian, Kim and Jimenez"/>
    <s v="Devolved foreground throughput"/>
    <n v="134400"/>
    <n v="155849"/>
    <n v="1.1595907738095199"/>
    <x v="1"/>
    <n v="1470"/>
    <n v="106.02"/>
    <s v="US"/>
    <x v="1"/>
    <n v="1561352400"/>
    <n v="1561438800"/>
    <x v="797"/>
    <d v="2019-06-25T05:00:00"/>
    <b v="0"/>
    <x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2"/>
    <s v="CA"/>
    <x v="0"/>
    <n v="1322892000"/>
    <n v="1326693600"/>
    <x v="798"/>
    <d v="2012-01-16T06:00:00"/>
    <b v="0"/>
    <x v="0"/>
    <s v="film &amp; video/documentary"/>
    <x v="4"/>
    <s v="documentary"/>
  </r>
  <r>
    <n v="892"/>
    <s v="Anderson, Parks and Estrada"/>
    <s v="Realigned discrete structure"/>
    <n v="6000"/>
    <n v="13835"/>
    <n v="2.3058333333333301"/>
    <x v="1"/>
    <n v="182"/>
    <n v="76.02"/>
    <s v="US"/>
    <x v="1"/>
    <n v="1274418000"/>
    <n v="1277960400"/>
    <x v="799"/>
    <d v="2010-07-01T05:00:00"/>
    <b v="0"/>
    <x v="0"/>
    <s v="publishing/translations"/>
    <x v="5"/>
    <s v="translations"/>
  </r>
  <r>
    <n v="893"/>
    <s v="Collins-Martinez"/>
    <s v="Progressive grid-enabled website"/>
    <n v="8400"/>
    <n v="10770"/>
    <n v="1.2821428571428599"/>
    <x v="1"/>
    <n v="199"/>
    <n v="54.12"/>
    <s v="IT"/>
    <x v="6"/>
    <n v="1434344400"/>
    <n v="1434690000"/>
    <x v="800"/>
    <d v="2015-06-19T05:00:00"/>
    <b v="0"/>
    <x v="1"/>
    <s v="film &amp; video/documentary"/>
    <x v="4"/>
    <s v="documentary"/>
  </r>
  <r>
    <n v="894"/>
    <s v="Barrett Inc"/>
    <s v="Organic cohesive neural-net"/>
    <n v="1700"/>
    <n v="3208"/>
    <n v="1.8870588235294099"/>
    <x v="1"/>
    <n v="56"/>
    <n v="57.29"/>
    <s v="GB"/>
    <x v="4"/>
    <n v="1373518800"/>
    <n v="1376110800"/>
    <x v="801"/>
    <d v="2013-08-10T05:00:00"/>
    <b v="0"/>
    <x v="1"/>
    <s v="film &amp; video/television"/>
    <x v="4"/>
    <s v="television"/>
  </r>
  <r>
    <n v="895"/>
    <s v="Adams-Rollins"/>
    <s v="Integrated demand-driven info-mediaries"/>
    <n v="159800"/>
    <n v="11108"/>
    <n v="6.9511889862327897E-2"/>
    <x v="0"/>
    <n v="107"/>
    <n v="103.81"/>
    <s v="US"/>
    <x v="1"/>
    <n v="1517637600"/>
    <n v="1518415200"/>
    <x v="802"/>
    <d v="2018-02-12T06:00:00"/>
    <b v="0"/>
    <x v="0"/>
    <s v="theater/plays"/>
    <x v="3"/>
    <s v="plays"/>
  </r>
  <r>
    <n v="896"/>
    <s v="Wright-Bryant"/>
    <s v="Reverse-engineered client-server extranet"/>
    <n v="19800"/>
    <n v="153338"/>
    <n v="7.7443434343434303"/>
    <x v="1"/>
    <n v="1460"/>
    <n v="105.03"/>
    <s v="AU"/>
    <x v="2"/>
    <n v="1310619600"/>
    <n v="1310878800"/>
    <x v="803"/>
    <d v="2011-07-17T05:00:00"/>
    <b v="0"/>
    <x v="1"/>
    <s v="food/food trucks"/>
    <x v="0"/>
    <s v="food trucks"/>
  </r>
  <r>
    <n v="897"/>
    <s v="Berry-Cannon"/>
    <s v="Organized discrete encoding"/>
    <n v="8800"/>
    <n v="2437"/>
    <n v="0.276931818181818"/>
    <x v="0"/>
    <n v="27"/>
    <n v="90.26"/>
    <s v="US"/>
    <x v="1"/>
    <n v="1556427600"/>
    <n v="1556600400"/>
    <x v="212"/>
    <d v="2019-04-30T05:00:00"/>
    <b v="0"/>
    <x v="0"/>
    <s v="theater/plays"/>
    <x v="3"/>
    <s v="plays"/>
  </r>
  <r>
    <n v="898"/>
    <s v="Davis-Gonzalez"/>
    <s v="Balanced regional flexibility"/>
    <n v="179100"/>
    <n v="93991"/>
    <n v="0.52479620323841403"/>
    <x v="0"/>
    <n v="1221"/>
    <n v="76.98"/>
    <s v="US"/>
    <x v="1"/>
    <n v="1576476000"/>
    <n v="1576994400"/>
    <x v="804"/>
    <d v="2019-12-22T06:00:00"/>
    <b v="0"/>
    <x v="0"/>
    <s v="film &amp; video/documentary"/>
    <x v="4"/>
    <s v="documentary"/>
  </r>
  <r>
    <n v="899"/>
    <s v="Best-Young"/>
    <s v="Implemented multimedia time-frame"/>
    <n v="3100"/>
    <n v="12620"/>
    <n v="4.0709677419354797"/>
    <x v="1"/>
    <n v="123"/>
    <n v="102.6"/>
    <s v="CH"/>
    <x v="5"/>
    <n v="1381122000"/>
    <n v="1382677200"/>
    <x v="805"/>
    <d v="2013-10-25T05:00:00"/>
    <b v="0"/>
    <x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x v="1"/>
    <n v="1411102800"/>
    <n v="1411189200"/>
    <x v="806"/>
    <d v="2014-09-20T05:00:00"/>
    <b v="0"/>
    <x v="1"/>
    <s v="technology/web"/>
    <x v="2"/>
    <s v="web"/>
  </r>
  <r>
    <n v="901"/>
    <s v="Hogan Group"/>
    <s v="Versatile bottom-line definition"/>
    <n v="5600"/>
    <n v="8746"/>
    <n v="1.5617857142857099"/>
    <x v="1"/>
    <n v="159"/>
    <n v="55.01"/>
    <s v="US"/>
    <x v="1"/>
    <n v="1531803600"/>
    <n v="1534654800"/>
    <x v="807"/>
    <d v="2018-08-19T05:00:00"/>
    <b v="0"/>
    <x v="1"/>
    <s v="music/rock"/>
    <x v="1"/>
    <s v="rock"/>
  </r>
  <r>
    <n v="902"/>
    <s v="Wang, Silva and Byrd"/>
    <s v="Integrated bifurcated software"/>
    <n v="1400"/>
    <n v="3534"/>
    <n v="2.52428571428571"/>
    <x v="1"/>
    <n v="110"/>
    <n v="32.130000000000003"/>
    <s v="US"/>
    <x v="1"/>
    <n v="1454133600"/>
    <n v="1457762400"/>
    <x v="722"/>
    <d v="2016-03-12T06:00:00"/>
    <b v="0"/>
    <x v="0"/>
    <s v="technology/web"/>
    <x v="2"/>
    <s v="web"/>
  </r>
  <r>
    <n v="903"/>
    <s v="Parker-Morris"/>
    <s v="Assimilated next generation instruction set"/>
    <n v="41000"/>
    <n v="709"/>
    <n v="1.7292682926829301E-2"/>
    <x v="2"/>
    <n v="14"/>
    <n v="50.64"/>
    <s v="US"/>
    <x v="1"/>
    <n v="1336194000"/>
    <n v="1337490000"/>
    <x v="477"/>
    <d v="2012-05-20T05:00:00"/>
    <b v="0"/>
    <x v="1"/>
    <s v="publishing/nonfiction"/>
    <x v="5"/>
    <s v="nonfiction"/>
  </r>
  <r>
    <n v="904"/>
    <s v="Rodriguez, Johnson and Jackson"/>
    <s v="Digitized foreground array"/>
    <n v="6500"/>
    <n v="795"/>
    <n v="0.12230769230769201"/>
    <x v="0"/>
    <n v="16"/>
    <n v="49.69"/>
    <s v="US"/>
    <x v="1"/>
    <n v="1349326800"/>
    <n v="1349672400"/>
    <x v="259"/>
    <d v="2012-10-08T05:00:00"/>
    <b v="0"/>
    <x v="0"/>
    <s v="publishing/radio &amp; podcasts"/>
    <x v="5"/>
    <s v="radio &amp; podcasts"/>
  </r>
  <r>
    <n v="905"/>
    <s v="Haynes PLC"/>
    <s v="Re-engineered clear-thinking project"/>
    <n v="7900"/>
    <n v="12955"/>
    <n v="1.63987341772152"/>
    <x v="1"/>
    <n v="236"/>
    <n v="54.89"/>
    <s v="US"/>
    <x v="1"/>
    <n v="1379566800"/>
    <n v="1379826000"/>
    <x v="9"/>
    <d v="2013-09-22T05:00:00"/>
    <b v="0"/>
    <x v="0"/>
    <s v="theater/plays"/>
    <x v="3"/>
    <s v="plays"/>
  </r>
  <r>
    <n v="906"/>
    <s v="Hayes Group"/>
    <s v="Implemented even-keeled standardization"/>
    <n v="5500"/>
    <n v="8964"/>
    <n v="1.6298181818181801"/>
    <x v="1"/>
    <n v="191"/>
    <n v="46.93"/>
    <s v="US"/>
    <x v="1"/>
    <n v="1494651600"/>
    <n v="1497762000"/>
    <x v="808"/>
    <d v="2017-06-18T05:00:00"/>
    <b v="1"/>
    <x v="1"/>
    <s v="film &amp; video/documentary"/>
    <x v="4"/>
    <s v="documentary"/>
  </r>
  <r>
    <n v="907"/>
    <s v="White, Pena and Calhoun"/>
    <s v="Quality-focused asymmetric adapter"/>
    <n v="9100"/>
    <n v="1843"/>
    <n v="0.202527472527473"/>
    <x v="0"/>
    <n v="41"/>
    <n v="44.95"/>
    <s v="US"/>
    <x v="1"/>
    <n v="1303880400"/>
    <n v="1304485200"/>
    <x v="809"/>
    <d v="2011-05-04T05:00:00"/>
    <b v="0"/>
    <x v="0"/>
    <s v="theater/plays"/>
    <x v="3"/>
    <s v="plays"/>
  </r>
  <r>
    <n v="908"/>
    <s v="Bryant-Pope"/>
    <s v="Networked intangible help-desk"/>
    <n v="38200"/>
    <n v="121950"/>
    <n v="3.1924083769633498"/>
    <x v="1"/>
    <n v="3934"/>
    <n v="31"/>
    <s v="US"/>
    <x v="1"/>
    <n v="1335934800"/>
    <n v="1336885200"/>
    <x v="444"/>
    <d v="2012-05-13T05:00:00"/>
    <b v="0"/>
    <x v="0"/>
    <s v="games/video games"/>
    <x v="6"/>
    <s v="video games"/>
  </r>
  <r>
    <n v="909"/>
    <s v="Gates, Li and Thompson"/>
    <s v="Synchronized attitude-oriented frame"/>
    <n v="1800"/>
    <n v="8621"/>
    <n v="4.78944444444444"/>
    <x v="1"/>
    <n v="80"/>
    <n v="107.76"/>
    <s v="CA"/>
    <x v="0"/>
    <n v="1528088400"/>
    <n v="1530421200"/>
    <x v="384"/>
    <d v="2018-07-01T05:00:00"/>
    <b v="0"/>
    <x v="1"/>
    <s v="theater/plays"/>
    <x v="3"/>
    <s v="plays"/>
  </r>
  <r>
    <n v="910"/>
    <s v="King-Morris"/>
    <s v="Proactive incremental architecture"/>
    <n v="154500"/>
    <n v="30215"/>
    <n v="0.19556634304207099"/>
    <x v="3"/>
    <n v="296"/>
    <n v="102.08"/>
    <s v="US"/>
    <x v="1"/>
    <n v="1421906400"/>
    <n v="1421992800"/>
    <x v="810"/>
    <d v="2015-01-23T06:00:00"/>
    <b v="0"/>
    <x v="0"/>
    <s v="theater/plays"/>
    <x v="3"/>
    <s v="plays"/>
  </r>
  <r>
    <n v="911"/>
    <s v="Carter, Cole and Curtis"/>
    <s v="Cloned responsive standardization"/>
    <n v="5800"/>
    <n v="11539"/>
    <n v="1.98948275862069"/>
    <x v="1"/>
    <n v="462"/>
    <n v="24.98"/>
    <s v="US"/>
    <x v="1"/>
    <n v="1568005200"/>
    <n v="1568178000"/>
    <x v="811"/>
    <d v="2019-09-11T05:00:00"/>
    <b v="1"/>
    <x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"/>
    <s v="US"/>
    <x v="1"/>
    <n v="1346821200"/>
    <n v="1347944400"/>
    <x v="812"/>
    <d v="2012-09-18T05:00:00"/>
    <b v="1"/>
    <x v="0"/>
    <s v="film &amp; video/drama"/>
    <x v="4"/>
    <s v="drama"/>
  </r>
  <r>
    <n v="913"/>
    <s v="Rivera-Pearson"/>
    <s v="Re-engineered asymmetric challenge"/>
    <n v="70200"/>
    <n v="35536"/>
    <n v="0.50621082621082603"/>
    <x v="0"/>
    <n v="523"/>
    <n v="67.95"/>
    <s v="AU"/>
    <x v="2"/>
    <n v="1557637200"/>
    <n v="1558760400"/>
    <x v="813"/>
    <d v="2019-05-25T05:00:00"/>
    <b v="0"/>
    <x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"/>
    <s v="GB"/>
    <x v="4"/>
    <n v="1375592400"/>
    <n v="1376629200"/>
    <x v="814"/>
    <d v="2013-08-16T05:00:00"/>
    <b v="0"/>
    <x v="0"/>
    <s v="theater/plays"/>
    <x v="3"/>
    <s v="plays"/>
  </r>
  <r>
    <n v="915"/>
    <s v="Riggs Group"/>
    <s v="Configurable upward-trending solution"/>
    <n v="125900"/>
    <n v="195936"/>
    <n v="1.55628276409849"/>
    <x v="1"/>
    <n v="1866"/>
    <n v="105"/>
    <s v="GB"/>
    <x v="4"/>
    <n v="1503982800"/>
    <n v="1504760400"/>
    <x v="80"/>
    <d v="2017-09-07T05:00:00"/>
    <b v="0"/>
    <x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3"/>
    <s v="US"/>
    <x v="1"/>
    <n v="1418882400"/>
    <n v="1419660000"/>
    <x v="815"/>
    <d v="2014-12-27T06:00:00"/>
    <b v="0"/>
    <x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7"/>
    <s v="GB"/>
    <x v="4"/>
    <n v="1309237200"/>
    <n v="1311310800"/>
    <x v="816"/>
    <d v="2011-07-22T05:00:00"/>
    <b v="0"/>
    <x v="1"/>
    <s v="film &amp; video/shorts"/>
    <x v="4"/>
    <s v="shorts"/>
  </r>
  <r>
    <n v="918"/>
    <s v="Jones-Gonzalez"/>
    <s v="Seamless dynamic website"/>
    <n v="3800"/>
    <n v="9021"/>
    <n v="2.3739473684210499"/>
    <x v="1"/>
    <n v="156"/>
    <n v="57.83"/>
    <s v="CH"/>
    <x v="5"/>
    <n v="1343365200"/>
    <n v="1344315600"/>
    <x v="474"/>
    <d v="2012-08-07T05:00:00"/>
    <b v="0"/>
    <x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6"/>
    <s v="AU"/>
    <x v="2"/>
    <n v="1507957200"/>
    <n v="1510725600"/>
    <x v="817"/>
    <d v="2017-11-15T06:00:00"/>
    <b v="0"/>
    <x v="1"/>
    <s v="theater/plays"/>
    <x v="3"/>
    <s v="plays"/>
  </r>
  <r>
    <n v="920"/>
    <s v="Green, Murphy and Webb"/>
    <s v="Versatile directional project"/>
    <n v="5300"/>
    <n v="9676"/>
    <n v="1.8256603773584901"/>
    <x v="1"/>
    <n v="255"/>
    <n v="37.950000000000003"/>
    <s v="US"/>
    <x v="1"/>
    <n v="1549519200"/>
    <n v="1551247200"/>
    <x v="818"/>
    <d v="2019-02-27T06:00:00"/>
    <b v="1"/>
    <x v="0"/>
    <s v="film &amp; video/animation"/>
    <x v="4"/>
    <s v="animation"/>
  </r>
  <r>
    <n v="921"/>
    <s v="Stevenson PLC"/>
    <s v="Profound directional knowledge user"/>
    <n v="160400"/>
    <n v="1210"/>
    <n v="7.5436408977556102E-3"/>
    <x v="0"/>
    <n v="38"/>
    <n v="31.84"/>
    <s v="US"/>
    <x v="1"/>
    <n v="1329026400"/>
    <n v="1330236000"/>
    <x v="819"/>
    <d v="2012-02-26T06:00:00"/>
    <b v="0"/>
    <x v="0"/>
    <s v="technology/web"/>
    <x v="2"/>
    <s v="web"/>
  </r>
  <r>
    <n v="922"/>
    <s v="Soto-Anthony"/>
    <s v="Ameliorated logistical capability"/>
    <n v="51400"/>
    <n v="90440"/>
    <n v="1.7595330739299599"/>
    <x v="1"/>
    <n v="2261"/>
    <n v="40"/>
    <s v="US"/>
    <x v="1"/>
    <n v="1544335200"/>
    <n v="1545112800"/>
    <x v="609"/>
    <d v="2018-12-18T06:00:00"/>
    <b v="0"/>
    <x v="1"/>
    <s v="music/world music"/>
    <x v="1"/>
    <s v="world music"/>
  </r>
  <r>
    <n v="923"/>
    <s v="Wise and Sons"/>
    <s v="Sharable discrete definition"/>
    <n v="1700"/>
    <n v="4044"/>
    <n v="2.3788235294117599"/>
    <x v="1"/>
    <n v="40"/>
    <n v="101.1"/>
    <s v="US"/>
    <x v="1"/>
    <n v="1279083600"/>
    <n v="1279170000"/>
    <x v="547"/>
    <d v="2010-07-15T05:00:00"/>
    <b v="0"/>
    <x v="0"/>
    <s v="theater/plays"/>
    <x v="3"/>
    <s v="plays"/>
  </r>
  <r>
    <n v="924"/>
    <s v="Butler-Barr"/>
    <s v="User-friendly next generation core"/>
    <n v="39400"/>
    <n v="192292"/>
    <n v="4.8805076142132"/>
    <x v="1"/>
    <n v="2289"/>
    <n v="84.01"/>
    <s v="IT"/>
    <x v="6"/>
    <n v="1572498000"/>
    <n v="1573452000"/>
    <x v="820"/>
    <d v="2019-11-11T06:00:00"/>
    <b v="0"/>
    <x v="0"/>
    <s v="theater/plays"/>
    <x v="3"/>
    <s v="plays"/>
  </r>
  <r>
    <n v="925"/>
    <s v="Wilson, Jefferson and Anderson"/>
    <s v="Profit-focused empowering system engine"/>
    <n v="3000"/>
    <n v="6722"/>
    <n v="2.2406666666666699"/>
    <x v="1"/>
    <n v="65"/>
    <n v="103.42"/>
    <s v="US"/>
    <x v="1"/>
    <n v="1506056400"/>
    <n v="1507093200"/>
    <x v="821"/>
    <d v="2017-10-04T05:00:00"/>
    <b v="0"/>
    <x v="0"/>
    <s v="theater/plays"/>
    <x v="3"/>
    <s v="plays"/>
  </r>
  <r>
    <n v="926"/>
    <s v="Brown-Oliver"/>
    <s v="Synchronized cohesive encoding"/>
    <n v="8700"/>
    <n v="1577"/>
    <n v="0.18126436781609201"/>
    <x v="0"/>
    <n v="15"/>
    <n v="105.13"/>
    <s v="US"/>
    <x v="1"/>
    <n v="1463029200"/>
    <n v="1463374800"/>
    <x v="151"/>
    <d v="2016-05-16T05:00:00"/>
    <b v="0"/>
    <x v="0"/>
    <s v="food/food trucks"/>
    <x v="0"/>
    <s v="food trucks"/>
  </r>
  <r>
    <n v="927"/>
    <s v="Davis-Gardner"/>
    <s v="Synergistic dynamic utilization"/>
    <n v="7200"/>
    <n v="3301"/>
    <n v="0.458472222222222"/>
    <x v="0"/>
    <n v="37"/>
    <n v="89.22"/>
    <s v="US"/>
    <x v="1"/>
    <n v="1342069200"/>
    <n v="1344574800"/>
    <x v="822"/>
    <d v="2012-08-10T05:00:00"/>
    <b v="0"/>
    <x v="0"/>
    <s v="theater/plays"/>
    <x v="3"/>
    <s v="plays"/>
  </r>
  <r>
    <n v="928"/>
    <s v="Dawson Group"/>
    <s v="Triple-buffered bi-directional model"/>
    <n v="167400"/>
    <n v="196386"/>
    <n v="1.1731541218638"/>
    <x v="1"/>
    <n v="3777"/>
    <n v="52"/>
    <s v="IT"/>
    <x v="6"/>
    <n v="1388296800"/>
    <n v="1389074400"/>
    <x v="823"/>
    <d v="2014-01-07T06:00:00"/>
    <b v="0"/>
    <x v="0"/>
    <s v="technology/web"/>
    <x v="2"/>
    <s v="web"/>
  </r>
  <r>
    <n v="929"/>
    <s v="Turner-Terrell"/>
    <s v="Polarized tertiary function"/>
    <n v="5500"/>
    <n v="11952"/>
    <n v="2.1730909090909099"/>
    <x v="1"/>
    <n v="184"/>
    <n v="64.959999999999994"/>
    <s v="GB"/>
    <x v="4"/>
    <n v="1493787600"/>
    <n v="1494997200"/>
    <x v="824"/>
    <d v="2017-05-17T05:00:00"/>
    <b v="0"/>
    <x v="0"/>
    <s v="theater/plays"/>
    <x v="3"/>
    <s v="plays"/>
  </r>
  <r>
    <n v="930"/>
    <s v="Hall, Buchanan and Benton"/>
    <s v="Configurable fault-tolerant structure"/>
    <n v="3500"/>
    <n v="3930"/>
    <n v="1.1228571428571399"/>
    <x v="1"/>
    <n v="85"/>
    <n v="46.24"/>
    <s v="US"/>
    <x v="1"/>
    <n v="1424844000"/>
    <n v="1425448800"/>
    <x v="825"/>
    <d v="2015-03-04T06:00:00"/>
    <b v="0"/>
    <x v="1"/>
    <s v="theater/plays"/>
    <x v="3"/>
    <s v="plays"/>
  </r>
  <r>
    <n v="931"/>
    <s v="Lowery, Hayden and Cruz"/>
    <s v="Digitized 24/7 budgetary management"/>
    <n v="7900"/>
    <n v="5729"/>
    <n v="0.72518987341772201"/>
    <x v="0"/>
    <n v="112"/>
    <n v="51.15"/>
    <s v="US"/>
    <x v="1"/>
    <n v="1403931600"/>
    <n v="1404104400"/>
    <x v="826"/>
    <d v="2014-06-30T05:00:00"/>
    <b v="0"/>
    <x v="1"/>
    <s v="theater/plays"/>
    <x v="3"/>
    <s v="plays"/>
  </r>
  <r>
    <n v="932"/>
    <s v="Mora, Miller and Harper"/>
    <s v="Stand-alone zero tolerance algorithm"/>
    <n v="2300"/>
    <n v="4883"/>
    <n v="2.12304347826087"/>
    <x v="1"/>
    <n v="144"/>
    <n v="33.909999999999997"/>
    <s v="US"/>
    <x v="1"/>
    <n v="1394514000"/>
    <n v="1394773200"/>
    <x v="827"/>
    <d v="2014-03-14T05:00:00"/>
    <b v="0"/>
    <x v="0"/>
    <s v="music/rock"/>
    <x v="1"/>
    <s v="rock"/>
  </r>
  <r>
    <n v="933"/>
    <s v="Espinoza Group"/>
    <s v="Implemented tangible support"/>
    <n v="73000"/>
    <n v="175015"/>
    <n v="2.39746575342466"/>
    <x v="1"/>
    <n v="1902"/>
    <n v="92.02"/>
    <s v="US"/>
    <x v="1"/>
    <n v="1365397200"/>
    <n v="1366520400"/>
    <x v="828"/>
    <d v="2013-04-21T05:00:00"/>
    <b v="0"/>
    <x v="0"/>
    <s v="theater/plays"/>
    <x v="3"/>
    <s v="plays"/>
  </r>
  <r>
    <n v="934"/>
    <s v="Davis, Crawford and Lopez"/>
    <s v="Reactive radical framework"/>
    <n v="6200"/>
    <n v="11280"/>
    <n v="1.8193548387096801"/>
    <x v="1"/>
    <n v="105"/>
    <n v="107.43"/>
    <s v="US"/>
    <x v="1"/>
    <n v="1456120800"/>
    <n v="1456639200"/>
    <x v="829"/>
    <d v="2016-02-28T06:00:00"/>
    <b v="0"/>
    <x v="0"/>
    <s v="theater/plays"/>
    <x v="3"/>
    <s v="plays"/>
  </r>
  <r>
    <n v="935"/>
    <s v="Richards, Stevens and Fleming"/>
    <s v="Object-based full-range knowledge user"/>
    <n v="6100"/>
    <n v="10012"/>
    <n v="1.6413114754098399"/>
    <x v="1"/>
    <n v="132"/>
    <n v="75.849999999999994"/>
    <s v="US"/>
    <x v="1"/>
    <n v="1437714000"/>
    <n v="1438318800"/>
    <x v="830"/>
    <d v="2015-07-31T05:00:00"/>
    <b v="0"/>
    <x v="0"/>
    <s v="theater/plays"/>
    <x v="3"/>
    <s v="plays"/>
  </r>
  <r>
    <n v="936"/>
    <s v="Brown Ltd"/>
    <s v="Enhanced composite contingency"/>
    <n v="103200"/>
    <n v="1690"/>
    <n v="1.6375968992248101E-2"/>
    <x v="0"/>
    <n v="21"/>
    <n v="80.48"/>
    <s v="US"/>
    <x v="1"/>
    <n v="1563771600"/>
    <n v="1564030800"/>
    <x v="831"/>
    <d v="2019-07-25T05:00:00"/>
    <b v="1"/>
    <x v="0"/>
    <s v="theater/plays"/>
    <x v="3"/>
    <s v="plays"/>
  </r>
  <r>
    <n v="937"/>
    <s v="Tapia, Sandoval and Hurley"/>
    <s v="Cloned fresh-thinking model"/>
    <n v="171000"/>
    <n v="84891"/>
    <n v="0.49643859649122801"/>
    <x v="3"/>
    <n v="976"/>
    <n v="86.98"/>
    <s v="US"/>
    <x v="1"/>
    <n v="1448517600"/>
    <n v="1449295200"/>
    <x v="832"/>
    <d v="2015-12-05T06:00:00"/>
    <b v="0"/>
    <x v="0"/>
    <s v="film &amp; video/documentary"/>
    <x v="4"/>
    <s v="documentary"/>
  </r>
  <r>
    <n v="938"/>
    <s v="Allen Inc"/>
    <s v="Total dedicated benchmark"/>
    <n v="9200"/>
    <n v="10093"/>
    <n v="1.0970652173913"/>
    <x v="1"/>
    <n v="96"/>
    <n v="105.14"/>
    <s v="US"/>
    <x v="1"/>
    <n v="1528779600"/>
    <n v="1531890000"/>
    <x v="833"/>
    <d v="2018-07-18T05:00:00"/>
    <b v="0"/>
    <x v="1"/>
    <s v="publishing/fiction"/>
    <x v="5"/>
    <s v="fiction"/>
  </r>
  <r>
    <n v="939"/>
    <s v="Williams, Johnson and Campbell"/>
    <s v="Streamlined human-resource Graphic Interface"/>
    <n v="7800"/>
    <n v="3839"/>
    <n v="0.49217948717948701"/>
    <x v="0"/>
    <n v="67"/>
    <n v="57.3"/>
    <s v="US"/>
    <x v="1"/>
    <n v="1304744400"/>
    <n v="1306213200"/>
    <x v="834"/>
    <d v="2011-05-24T05:00:00"/>
    <b v="0"/>
    <x v="1"/>
    <s v="games/video games"/>
    <x v="6"/>
    <s v="video games"/>
  </r>
  <r>
    <n v="940"/>
    <s v="Wiggins Ltd"/>
    <s v="Upgradable analyzing core"/>
    <n v="9900"/>
    <n v="6161"/>
    <n v="0.62232323232323195"/>
    <x v="2"/>
    <n v="66"/>
    <n v="93.35"/>
    <s v="CA"/>
    <x v="0"/>
    <n v="1354341600"/>
    <n v="1356242400"/>
    <x v="835"/>
    <d v="2012-12-23T06:00:00"/>
    <b v="0"/>
    <x v="0"/>
    <s v="technology/web"/>
    <x v="2"/>
    <s v="web"/>
  </r>
  <r>
    <n v="941"/>
    <s v="Luna-Horne"/>
    <s v="Profound exuding pricing structure"/>
    <n v="43000"/>
    <n v="5615"/>
    <n v="0.130581395348837"/>
    <x v="0"/>
    <n v="78"/>
    <n v="71.989999999999995"/>
    <s v="US"/>
    <x v="1"/>
    <n v="1294552800"/>
    <n v="1297576800"/>
    <x v="836"/>
    <d v="2011-02-13T06:00:00"/>
    <b v="1"/>
    <x v="0"/>
    <s v="theater/plays"/>
    <x v="3"/>
    <s v="plays"/>
  </r>
  <r>
    <n v="942"/>
    <s v="Allen Inc"/>
    <s v="Horizontal optimizing model"/>
    <n v="9600"/>
    <n v="6205"/>
    <n v="0.64635416666666701"/>
    <x v="0"/>
    <n v="67"/>
    <n v="92.61"/>
    <s v="AU"/>
    <x v="2"/>
    <n v="1295935200"/>
    <n v="1296194400"/>
    <x v="837"/>
    <d v="2011-01-28T06:00:00"/>
    <b v="0"/>
    <x v="0"/>
    <s v="theater/plays"/>
    <x v="3"/>
    <s v="plays"/>
  </r>
  <r>
    <n v="943"/>
    <s v="Peterson, Gonzalez and Spencer"/>
    <s v="Synchronized fault-tolerant algorithm"/>
    <n v="7500"/>
    <n v="11969"/>
    <n v="1.5958666666666701"/>
    <x v="1"/>
    <n v="114"/>
    <n v="104.99"/>
    <s v="US"/>
    <x v="1"/>
    <n v="1411534800"/>
    <n v="1414558800"/>
    <x v="219"/>
    <d v="2014-10-29T05:00:00"/>
    <b v="0"/>
    <x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6"/>
    <s v="AU"/>
    <x v="2"/>
    <n v="1486706400"/>
    <n v="1488348000"/>
    <x v="365"/>
    <d v="2017-03-01T06:00:00"/>
    <b v="0"/>
    <x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5"/>
    <x v="0"/>
    <n v="1691"/>
    <n v="33"/>
    <s v="US"/>
    <x v="1"/>
    <n v="1333602000"/>
    <n v="1334898000"/>
    <x v="838"/>
    <d v="2012-04-20T05:00:00"/>
    <b v="1"/>
    <x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94E-2"/>
    <x v="0"/>
    <n v="181"/>
    <n v="84.19"/>
    <s v="US"/>
    <x v="1"/>
    <n v="1308200400"/>
    <n v="1308373200"/>
    <x v="839"/>
    <d v="2011-06-18T05:00:00"/>
    <b v="0"/>
    <x v="0"/>
    <s v="theater/plays"/>
    <x v="3"/>
    <s v="plays"/>
  </r>
  <r>
    <n v="947"/>
    <s v="Smith-Powell"/>
    <s v="Upgradable clear-thinking hardware"/>
    <n v="3600"/>
    <n v="961"/>
    <n v="0.26694444444444398"/>
    <x v="0"/>
    <n v="13"/>
    <n v="73.92"/>
    <s v="US"/>
    <x v="1"/>
    <n v="1411707600"/>
    <n v="1412312400"/>
    <x v="840"/>
    <d v="2014-10-03T05:00:00"/>
    <b v="0"/>
    <x v="0"/>
    <s v="theater/plays"/>
    <x v="3"/>
    <s v="plays"/>
  </r>
  <r>
    <n v="948"/>
    <s v="Smith-Hill"/>
    <s v="Integrated holistic paradigm"/>
    <n v="9400"/>
    <n v="5918"/>
    <n v="0.62957446808510598"/>
    <x v="3"/>
    <n v="160"/>
    <n v="36.99"/>
    <s v="US"/>
    <x v="1"/>
    <n v="1418364000"/>
    <n v="1419228000"/>
    <x v="841"/>
    <d v="2014-12-22T06:00:00"/>
    <b v="1"/>
    <x v="1"/>
    <s v="film &amp; video/documentary"/>
    <x v="4"/>
    <s v="documentary"/>
  </r>
  <r>
    <n v="949"/>
    <s v="Wright LLC"/>
    <s v="Seamless clear-thinking conglomeration"/>
    <n v="5900"/>
    <n v="9520"/>
    <n v="1.6135593220339"/>
    <x v="1"/>
    <n v="203"/>
    <n v="46.9"/>
    <s v="US"/>
    <x v="1"/>
    <n v="1429333200"/>
    <n v="1430974800"/>
    <x v="842"/>
    <d v="2015-05-07T05:00:00"/>
    <b v="0"/>
    <x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x v="1"/>
    <n v="1555390800"/>
    <n v="1555822800"/>
    <x v="843"/>
    <d v="2019-04-21T05:00:00"/>
    <b v="0"/>
    <x v="1"/>
    <s v="theater/plays"/>
    <x v="3"/>
    <s v="plays"/>
  </r>
  <r>
    <n v="951"/>
    <s v="Peterson Ltd"/>
    <s v="Re-engineered 24hour matrix"/>
    <n v="14500"/>
    <n v="159056"/>
    <n v="10.969379310344801"/>
    <x v="1"/>
    <n v="1559"/>
    <n v="102.02"/>
    <s v="US"/>
    <x v="1"/>
    <n v="1482732000"/>
    <n v="1482818400"/>
    <x v="844"/>
    <d v="2016-12-27T06:00:00"/>
    <b v="0"/>
    <x v="1"/>
    <s v="music/rock"/>
    <x v="1"/>
    <s v="rock"/>
  </r>
  <r>
    <n v="952"/>
    <s v="Cummings-Hayes"/>
    <s v="Virtual multi-tasking core"/>
    <n v="145500"/>
    <n v="101987"/>
    <n v="0.70094158075601398"/>
    <x v="3"/>
    <n v="2266"/>
    <n v="45.01"/>
    <s v="US"/>
    <x v="1"/>
    <n v="1470718800"/>
    <n v="1471928400"/>
    <x v="845"/>
    <d v="2016-08-23T05:00:00"/>
    <b v="0"/>
    <x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9"/>
    <s v="US"/>
    <x v="1"/>
    <n v="1450591200"/>
    <n v="1453701600"/>
    <x v="846"/>
    <d v="2016-01-25T06:00:00"/>
    <b v="0"/>
    <x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6"/>
    <x v="1"/>
    <n v="1548"/>
    <n v="101.02"/>
    <s v="AU"/>
    <x v="2"/>
    <n v="1348290000"/>
    <n v="1350363600"/>
    <x v="110"/>
    <d v="2012-10-16T05:00:00"/>
    <b v="0"/>
    <x v="0"/>
    <s v="technology/web"/>
    <x v="2"/>
    <s v="web"/>
  </r>
  <r>
    <n v="955"/>
    <s v="Moss-Obrien"/>
    <s v="Function-based next generation emulation"/>
    <n v="700"/>
    <n v="7763"/>
    <n v="11.09"/>
    <x v="1"/>
    <n v="80"/>
    <n v="97.04"/>
    <s v="US"/>
    <x v="1"/>
    <n v="1353823200"/>
    <n v="1353996000"/>
    <x v="847"/>
    <d v="2012-11-27T06:00:00"/>
    <b v="0"/>
    <x v="0"/>
    <s v="theater/plays"/>
    <x v="3"/>
    <s v="plays"/>
  </r>
  <r>
    <n v="956"/>
    <s v="Wood Inc"/>
    <s v="Re-engineered composite focus group"/>
    <n v="187600"/>
    <n v="35698"/>
    <n v="0.19028784648187599"/>
    <x v="0"/>
    <n v="830"/>
    <n v="43.01"/>
    <s v="US"/>
    <x v="1"/>
    <n v="1450764000"/>
    <n v="1451109600"/>
    <x v="848"/>
    <d v="2015-12-26T06:00:00"/>
    <b v="0"/>
    <x v="0"/>
    <s v="film &amp; video/science fiction"/>
    <x v="4"/>
    <s v="science fiction"/>
  </r>
  <r>
    <n v="957"/>
    <s v="Riley, Cohen and Goodman"/>
    <s v="Profound mission-critical function"/>
    <n v="9800"/>
    <n v="12434"/>
    <n v="1.2687755102040801"/>
    <x v="1"/>
    <n v="131"/>
    <n v="94.92"/>
    <s v="US"/>
    <x v="1"/>
    <n v="1329372000"/>
    <n v="1329631200"/>
    <x v="849"/>
    <d v="2012-02-19T06:00:00"/>
    <b v="0"/>
    <x v="0"/>
    <s v="theater/plays"/>
    <x v="3"/>
    <s v="plays"/>
  </r>
  <r>
    <n v="958"/>
    <s v="Green, Robinson and Ho"/>
    <s v="De-engineered zero-defect open system"/>
    <n v="1100"/>
    <n v="8081"/>
    <n v="7.3463636363636402"/>
    <x v="1"/>
    <n v="112"/>
    <n v="72.150000000000006"/>
    <s v="US"/>
    <x v="1"/>
    <n v="1277096400"/>
    <n v="1278997200"/>
    <x v="780"/>
    <d v="2010-07-13T05:00:00"/>
    <b v="0"/>
    <x v="0"/>
    <s v="film &amp; video/animation"/>
    <x v="4"/>
    <s v="animation"/>
  </r>
  <r>
    <n v="959"/>
    <s v="Black-Graham"/>
    <s v="Operative hybrid utilization"/>
    <n v="145000"/>
    <n v="6631"/>
    <n v="4.5731034482758601E-2"/>
    <x v="0"/>
    <n v="130"/>
    <n v="51.01"/>
    <s v="US"/>
    <x v="1"/>
    <n v="1277701200"/>
    <n v="1280120400"/>
    <x v="140"/>
    <d v="2010-07-26T05:00:00"/>
    <b v="0"/>
    <x v="0"/>
    <s v="publishing/translations"/>
    <x v="5"/>
    <s v="translations"/>
  </r>
  <r>
    <n v="960"/>
    <s v="Robbins Group"/>
    <s v="Function-based interactive matrix"/>
    <n v="5500"/>
    <n v="4678"/>
    <n v="0.85054545454545405"/>
    <x v="0"/>
    <n v="55"/>
    <n v="85.05"/>
    <s v="US"/>
    <x v="1"/>
    <n v="1454911200"/>
    <n v="1458104400"/>
    <x v="850"/>
    <d v="2016-03-16T05:00:00"/>
    <b v="0"/>
    <x v="0"/>
    <s v="technology/web"/>
    <x v="2"/>
    <s v="web"/>
  </r>
  <r>
    <n v="961"/>
    <s v="Mason, Case and May"/>
    <s v="Optimized content-based collaboration"/>
    <n v="5700"/>
    <n v="6800"/>
    <n v="1.1929824561403499"/>
    <x v="1"/>
    <n v="155"/>
    <n v="43.87"/>
    <s v="US"/>
    <x v="1"/>
    <n v="1297922400"/>
    <n v="1298268000"/>
    <x v="851"/>
    <d v="2011-02-21T06:00:00"/>
    <b v="0"/>
    <x v="0"/>
    <s v="publishing/translations"/>
    <x v="5"/>
    <s v="translations"/>
  </r>
  <r>
    <n v="962"/>
    <s v="Harris, Russell and Mitchell"/>
    <s v="User-centric cohesive policy"/>
    <n v="3600"/>
    <n v="10657"/>
    <n v="2.96027777777778"/>
    <x v="1"/>
    <n v="266"/>
    <n v="40.06"/>
    <s v="US"/>
    <x v="1"/>
    <n v="1384408800"/>
    <n v="1386223200"/>
    <x v="852"/>
    <d v="2013-12-05T06:00:00"/>
    <b v="0"/>
    <x v="0"/>
    <s v="food/food trucks"/>
    <x v="0"/>
    <s v="food trucks"/>
  </r>
  <r>
    <n v="963"/>
    <s v="Rodriguez-Robinson"/>
    <s v="Ergonomic methodical hub"/>
    <n v="5900"/>
    <n v="4997"/>
    <n v="0.84694915254237302"/>
    <x v="0"/>
    <n v="114"/>
    <n v="43.83"/>
    <s v="IT"/>
    <x v="6"/>
    <n v="1299304800"/>
    <n v="1299823200"/>
    <x v="853"/>
    <d v="2011-03-11T06:00:00"/>
    <b v="0"/>
    <x v="1"/>
    <s v="photography/photography books"/>
    <x v="7"/>
    <s v="photography books"/>
  </r>
  <r>
    <n v="964"/>
    <s v="Peck, Higgins and Smith"/>
    <s v="Devolved disintermediate encryption"/>
    <n v="3700"/>
    <n v="13164"/>
    <n v="3.5578378378378401"/>
    <x v="1"/>
    <n v="155"/>
    <n v="84.93"/>
    <s v="US"/>
    <x v="1"/>
    <n v="1431320400"/>
    <n v="1431752400"/>
    <x v="854"/>
    <d v="2015-05-16T05:00:00"/>
    <b v="0"/>
    <x v="0"/>
    <s v="theater/plays"/>
    <x v="3"/>
    <s v="plays"/>
  </r>
  <r>
    <n v="965"/>
    <s v="Nunez-King"/>
    <s v="Phased clear-thinking policy"/>
    <n v="2200"/>
    <n v="8501"/>
    <n v="3.8640909090909101"/>
    <x v="1"/>
    <n v="207"/>
    <n v="41.07"/>
    <s v="GB"/>
    <x v="4"/>
    <n v="1264399200"/>
    <n v="1267855200"/>
    <x v="67"/>
    <d v="2010-03-06T06:00:00"/>
    <b v="0"/>
    <x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"/>
    <s v="US"/>
    <x v="1"/>
    <n v="1497502800"/>
    <n v="1497675600"/>
    <x v="855"/>
    <d v="2017-06-17T05:00:00"/>
    <b v="0"/>
    <x v="0"/>
    <s v="theater/plays"/>
    <x v="3"/>
    <s v="plays"/>
  </r>
  <r>
    <n v="967"/>
    <s v="Howard-Douglas"/>
    <s v="Organized human-resource attitude"/>
    <n v="88400"/>
    <n v="121138"/>
    <n v="1.3703393665158401"/>
    <x v="1"/>
    <n v="1573"/>
    <n v="77.010000000000005"/>
    <s v="US"/>
    <x v="1"/>
    <n v="1333688400"/>
    <n v="1336885200"/>
    <x v="107"/>
    <d v="2012-05-13T05:00:00"/>
    <b v="0"/>
    <x v="0"/>
    <s v="music/world music"/>
    <x v="1"/>
    <s v="world music"/>
  </r>
  <r>
    <n v="968"/>
    <s v="Gonzalez-White"/>
    <s v="Open-architected disintermediate budgetary management"/>
    <n v="2400"/>
    <n v="8117"/>
    <n v="3.38208333333333"/>
    <x v="1"/>
    <n v="114"/>
    <n v="71.2"/>
    <s v="US"/>
    <x v="1"/>
    <n v="1293861600"/>
    <n v="1295157600"/>
    <x v="344"/>
    <d v="2011-01-16T06:00:00"/>
    <b v="0"/>
    <x v="0"/>
    <s v="food/food trucks"/>
    <x v="0"/>
    <s v="food trucks"/>
  </r>
  <r>
    <n v="969"/>
    <s v="Lopez-King"/>
    <s v="Multi-lateral radical solution"/>
    <n v="7900"/>
    <n v="8550"/>
    <n v="1.08227848101266"/>
    <x v="1"/>
    <n v="93"/>
    <n v="91.94"/>
    <s v="US"/>
    <x v="1"/>
    <n v="1576994400"/>
    <n v="1577599200"/>
    <x v="856"/>
    <d v="2019-12-29T06:00:00"/>
    <b v="0"/>
    <x v="0"/>
    <s v="theater/plays"/>
    <x v="3"/>
    <s v="plays"/>
  </r>
  <r>
    <n v="970"/>
    <s v="Glover-Nelson"/>
    <s v="Inverse context-sensitive info-mediaries"/>
    <n v="94900"/>
    <n v="57659"/>
    <n v="0.60757639620653303"/>
    <x v="0"/>
    <n v="594"/>
    <n v="97.07"/>
    <s v="US"/>
    <x v="1"/>
    <n v="1304917200"/>
    <n v="1305003600"/>
    <x v="857"/>
    <d v="2011-05-10T05:00:00"/>
    <b v="0"/>
    <x v="0"/>
    <s v="theater/plays"/>
    <x v="3"/>
    <s v="plays"/>
  </r>
  <r>
    <n v="971"/>
    <s v="Garner and Sons"/>
    <s v="Versatile neutral workforce"/>
    <n v="5100"/>
    <n v="1414"/>
    <n v="0.27725490196078401"/>
    <x v="0"/>
    <n v="24"/>
    <n v="58.92"/>
    <s v="US"/>
    <x v="1"/>
    <n v="1381208400"/>
    <n v="1381726800"/>
    <x v="858"/>
    <d v="2013-10-14T05:00:00"/>
    <b v="0"/>
    <x v="0"/>
    <s v="film &amp; video/television"/>
    <x v="4"/>
    <s v="television"/>
  </r>
  <r>
    <n v="972"/>
    <s v="Sellers, Roach and Garrison"/>
    <s v="Multi-tiered systematic knowledge user"/>
    <n v="42700"/>
    <n v="97524"/>
    <n v="2.2839344262295098"/>
    <x v="1"/>
    <n v="1681"/>
    <n v="58.02"/>
    <s v="US"/>
    <x v="1"/>
    <n v="1401685200"/>
    <n v="1402462800"/>
    <x v="859"/>
    <d v="2014-06-11T05:00:00"/>
    <b v="0"/>
    <x v="1"/>
    <s v="technology/web"/>
    <x v="2"/>
    <s v="web"/>
  </r>
  <r>
    <n v="973"/>
    <s v="Herrera, Bennett and Silva"/>
    <s v="Programmable multi-state algorithm"/>
    <n v="121100"/>
    <n v="26176"/>
    <n v="0.216151940545004"/>
    <x v="0"/>
    <n v="252"/>
    <n v="103.87"/>
    <s v="US"/>
    <x v="1"/>
    <n v="1291960800"/>
    <n v="1292133600"/>
    <x v="860"/>
    <d v="2010-12-12T06:00:00"/>
    <b v="0"/>
    <x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7"/>
    <s v="US"/>
    <x v="1"/>
    <n v="1368853200"/>
    <n v="1368939600"/>
    <x v="170"/>
    <d v="2013-05-19T05:00:00"/>
    <b v="0"/>
    <x v="0"/>
    <s v="music/indie rock"/>
    <x v="1"/>
    <s v="indie rock"/>
  </r>
  <r>
    <n v="975"/>
    <s v="Ayala Group"/>
    <s v="Right-sized maximized migration"/>
    <n v="5400"/>
    <n v="8366"/>
    <n v="1.54925925925926"/>
    <x v="1"/>
    <n v="135"/>
    <n v="61.97"/>
    <s v="US"/>
    <x v="1"/>
    <n v="1448776800"/>
    <n v="1452146400"/>
    <x v="861"/>
    <d v="2016-01-07T06:00:00"/>
    <b v="0"/>
    <x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"/>
    <s v="US"/>
    <x v="1"/>
    <n v="1296194400"/>
    <n v="1296712800"/>
    <x v="862"/>
    <d v="2011-02-03T06:00:00"/>
    <b v="0"/>
    <x v="1"/>
    <s v="theater/plays"/>
    <x v="3"/>
    <s v="plays"/>
  </r>
  <r>
    <n v="977"/>
    <s v="Johnson Group"/>
    <s v="Vision-oriented interactive solution"/>
    <n v="7000"/>
    <n v="5177"/>
    <n v="0.73957142857142899"/>
    <x v="0"/>
    <n v="67"/>
    <n v="77.27"/>
    <s v="US"/>
    <x v="1"/>
    <n v="1517983200"/>
    <n v="1520748000"/>
    <x v="863"/>
    <d v="2018-03-11T06:00:00"/>
    <b v="0"/>
    <x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"/>
    <s v="US"/>
    <x v="1"/>
    <n v="1478930400"/>
    <n v="1480831200"/>
    <x v="864"/>
    <d v="2016-12-04T06:00:00"/>
    <b v="0"/>
    <x v="0"/>
    <s v="games/video games"/>
    <x v="6"/>
    <s v="video games"/>
  </r>
  <r>
    <n v="979"/>
    <s v="Williams, Martin and Meyer"/>
    <s v="Innovative well-modulated capability"/>
    <n v="60200"/>
    <n v="86244"/>
    <n v="1.43262458471761"/>
    <x v="1"/>
    <n v="1015"/>
    <n v="84.97"/>
    <s v="GB"/>
    <x v="4"/>
    <n v="1426395600"/>
    <n v="1426914000"/>
    <x v="527"/>
    <d v="2015-03-21T05:00:00"/>
    <b v="0"/>
    <x v="0"/>
    <s v="theater/plays"/>
    <x v="3"/>
    <s v="plays"/>
  </r>
  <r>
    <n v="980"/>
    <s v="Huff-Johnson"/>
    <s v="Universal fault-tolerant orchestration"/>
    <n v="195200"/>
    <n v="78630"/>
    <n v="0.40281762295082002"/>
    <x v="0"/>
    <n v="742"/>
    <n v="105.97"/>
    <s v="US"/>
    <x v="1"/>
    <n v="1446181200"/>
    <n v="1446616800"/>
    <x v="865"/>
    <d v="2015-11-04T06:00:00"/>
    <b v="1"/>
    <x v="0"/>
    <s v="publishing/nonfiction"/>
    <x v="5"/>
    <s v="nonfiction"/>
  </r>
  <r>
    <n v="981"/>
    <s v="Diaz-Little"/>
    <s v="Grass-roots executive synergy"/>
    <n v="6700"/>
    <n v="11941"/>
    <n v="1.7822388059701499"/>
    <x v="1"/>
    <n v="323"/>
    <n v="36.97"/>
    <s v="US"/>
    <x v="1"/>
    <n v="1514181600"/>
    <n v="1517032800"/>
    <x v="866"/>
    <d v="2018-01-27T06:00:00"/>
    <b v="0"/>
    <x v="0"/>
    <s v="technology/web"/>
    <x v="2"/>
    <s v="web"/>
  </r>
  <r>
    <n v="982"/>
    <s v="Freeman-French"/>
    <s v="Multi-layered optimal application"/>
    <n v="7200"/>
    <n v="6115"/>
    <n v="0.84930555555555598"/>
    <x v="0"/>
    <n v="75"/>
    <n v="81.53"/>
    <s v="US"/>
    <x v="1"/>
    <n v="1311051600"/>
    <n v="1311224400"/>
    <x v="867"/>
    <d v="2011-07-21T05:00:00"/>
    <b v="0"/>
    <x v="1"/>
    <s v="film &amp; video/documentary"/>
    <x v="4"/>
    <s v="documentary"/>
  </r>
  <r>
    <n v="983"/>
    <s v="Beck-Weber"/>
    <s v="Business-focused full-range core"/>
    <n v="129100"/>
    <n v="188404"/>
    <n v="1.4593648334624301"/>
    <x v="1"/>
    <n v="2326"/>
    <n v="81"/>
    <s v="US"/>
    <x v="1"/>
    <n v="1564894800"/>
    <n v="1566190800"/>
    <x v="868"/>
    <d v="2019-08-19T05:00:00"/>
    <b v="0"/>
    <x v="0"/>
    <s v="film &amp; video/documentary"/>
    <x v="4"/>
    <s v="documentary"/>
  </r>
  <r>
    <n v="984"/>
    <s v="Lewis-Jacobson"/>
    <s v="Exclusive system-worthy Graphic Interface"/>
    <n v="6500"/>
    <n v="9910"/>
    <n v="1.52461538461538"/>
    <x v="1"/>
    <n v="381"/>
    <n v="26.01"/>
    <s v="US"/>
    <x v="1"/>
    <n v="1567918800"/>
    <n v="1570165200"/>
    <x v="105"/>
    <d v="2019-10-04T05:00:00"/>
    <b v="0"/>
    <x v="0"/>
    <s v="theater/plays"/>
    <x v="3"/>
    <s v="plays"/>
  </r>
  <r>
    <n v="985"/>
    <s v="Logan-Curtis"/>
    <s v="Enhanced optimal ability"/>
    <n v="170600"/>
    <n v="114523"/>
    <n v="0.67129542790152397"/>
    <x v="0"/>
    <n v="4405"/>
    <n v="26"/>
    <s v="US"/>
    <x v="1"/>
    <n v="1386309600"/>
    <n v="1388556000"/>
    <x v="481"/>
    <d v="2014-01-01T06:00:00"/>
    <b v="0"/>
    <x v="1"/>
    <s v="music/rock"/>
    <x v="1"/>
    <s v="rock"/>
  </r>
  <r>
    <n v="986"/>
    <s v="Chan, Washington and Callahan"/>
    <s v="Optional zero administration neural-net"/>
    <n v="7800"/>
    <n v="3144"/>
    <n v="0.403076923076923"/>
    <x v="0"/>
    <n v="92"/>
    <n v="34.17"/>
    <s v="US"/>
    <x v="1"/>
    <n v="1301979600"/>
    <n v="1303189200"/>
    <x v="253"/>
    <d v="2011-04-19T05:00:00"/>
    <b v="0"/>
    <x v="0"/>
    <s v="music/rock"/>
    <x v="1"/>
    <s v="rock"/>
  </r>
  <r>
    <n v="987"/>
    <s v="Wilson Group"/>
    <s v="Ameliorated foreground focus group"/>
    <n v="6200"/>
    <n v="13441"/>
    <n v="2.1679032258064499"/>
    <x v="1"/>
    <n v="480"/>
    <n v="28"/>
    <s v="US"/>
    <x v="1"/>
    <n v="1493269200"/>
    <n v="1494478800"/>
    <x v="869"/>
    <d v="2017-05-11T05:00:00"/>
    <b v="0"/>
    <x v="0"/>
    <s v="film &amp; video/documentary"/>
    <x v="4"/>
    <s v="documentary"/>
  </r>
  <r>
    <n v="988"/>
    <s v="Gardner, Ryan and Gutierrez"/>
    <s v="Triple-buffered multi-tasking matrices"/>
    <n v="9400"/>
    <n v="4899"/>
    <n v="0.52117021276595699"/>
    <x v="0"/>
    <n v="64"/>
    <n v="76.55"/>
    <s v="US"/>
    <x v="1"/>
    <n v="1478930400"/>
    <n v="1480744800"/>
    <x v="864"/>
    <d v="2016-12-03T06:00:00"/>
    <b v="0"/>
    <x v="0"/>
    <s v="publishing/radio &amp; podcasts"/>
    <x v="5"/>
    <s v="radio &amp; podcasts"/>
  </r>
  <r>
    <n v="989"/>
    <s v="Hernandez Inc"/>
    <s v="Versatile dedicated migration"/>
    <n v="2400"/>
    <n v="11990"/>
    <n v="4.99583333333333"/>
    <x v="1"/>
    <n v="226"/>
    <n v="53.05"/>
    <s v="US"/>
    <x v="1"/>
    <n v="1555390800"/>
    <n v="1555822800"/>
    <x v="843"/>
    <d v="2019-04-21T05:00:00"/>
    <b v="0"/>
    <x v="0"/>
    <s v="publishing/translations"/>
    <x v="5"/>
    <s v="translations"/>
  </r>
  <r>
    <n v="990"/>
    <s v="Ortiz-Roberts"/>
    <s v="Devolved foreground customer loyalty"/>
    <n v="7800"/>
    <n v="6839"/>
    <n v="0.87679487179487203"/>
    <x v="0"/>
    <n v="64"/>
    <n v="106.86"/>
    <s v="US"/>
    <x v="1"/>
    <n v="1456984800"/>
    <n v="1458882000"/>
    <x v="289"/>
    <d v="2016-03-25T05:00:00"/>
    <b v="0"/>
    <x v="1"/>
    <s v="film &amp; video/drama"/>
    <x v="4"/>
    <s v="drama"/>
  </r>
  <r>
    <n v="991"/>
    <s v="Ramirez LLC"/>
    <s v="Reduced reciprocal focus group"/>
    <n v="9800"/>
    <n v="11091"/>
    <n v="1.1317346938775501"/>
    <x v="1"/>
    <n v="241"/>
    <n v="46.02"/>
    <s v="US"/>
    <x v="1"/>
    <n v="1411621200"/>
    <n v="1411966800"/>
    <x v="870"/>
    <d v="2014-09-29T05:00:00"/>
    <b v="0"/>
    <x v="1"/>
    <s v="music/rock"/>
    <x v="1"/>
    <s v="rock"/>
  </r>
  <r>
    <n v="992"/>
    <s v="Morrow Inc"/>
    <s v="Networked global migration"/>
    <n v="3100"/>
    <n v="13223"/>
    <n v="4.2654838709677403"/>
    <x v="1"/>
    <n v="132"/>
    <n v="100.17"/>
    <s v="US"/>
    <x v="1"/>
    <n v="1525669200"/>
    <n v="1526878800"/>
    <x v="871"/>
    <d v="2018-05-21T05:00:00"/>
    <b v="0"/>
    <x v="1"/>
    <s v="film &amp; video/drama"/>
    <x v="4"/>
    <s v="drama"/>
  </r>
  <r>
    <n v="993"/>
    <s v="Erickson-Rogers"/>
    <s v="De-engineered even-keeled definition"/>
    <n v="9800"/>
    <n v="7608"/>
    <n v="0.77632653061224499"/>
    <x v="3"/>
    <n v="75"/>
    <n v="101.44"/>
    <s v="IT"/>
    <x v="6"/>
    <n v="1450936800"/>
    <n v="1452405600"/>
    <x v="872"/>
    <d v="2016-01-10T06:00:00"/>
    <b v="0"/>
    <x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801"/>
    <x v="0"/>
    <n v="842"/>
    <n v="87.97"/>
    <s v="US"/>
    <x v="1"/>
    <n v="1413522000"/>
    <n v="1414040400"/>
    <x v="873"/>
    <d v="2014-10-23T05:00:00"/>
    <b v="0"/>
    <x v="1"/>
    <s v="publishing/translations"/>
    <x v="5"/>
    <s v="translations"/>
  </r>
  <r>
    <n v="995"/>
    <s v="Manning-Hamilton"/>
    <s v="Vision-oriented scalable definition"/>
    <n v="97300"/>
    <n v="153216"/>
    <n v="1.5746762589928101"/>
    <x v="1"/>
    <n v="2043"/>
    <n v="75"/>
    <s v="US"/>
    <x v="1"/>
    <n v="1541307600"/>
    <n v="1543816800"/>
    <x v="874"/>
    <d v="2018-12-03T06:00:00"/>
    <b v="0"/>
    <x v="1"/>
    <s v="food/food trucks"/>
    <x v="0"/>
    <s v="food trucks"/>
  </r>
  <r>
    <n v="996"/>
    <s v="Butler LLC"/>
    <s v="Future-proofed upward-trending migration"/>
    <n v="6600"/>
    <n v="4814"/>
    <n v="0.72939393939393904"/>
    <x v="0"/>
    <n v="112"/>
    <n v="42.98"/>
    <s v="US"/>
    <x v="1"/>
    <n v="1357106400"/>
    <n v="1359698400"/>
    <x v="875"/>
    <d v="2013-02-01T06:00:00"/>
    <b v="0"/>
    <x v="0"/>
    <s v="theater/plays"/>
    <x v="3"/>
    <s v="plays"/>
  </r>
  <r>
    <n v="997"/>
    <s v="Ball LLC"/>
    <s v="Right-sized full-range throughput"/>
    <n v="7600"/>
    <n v="4603"/>
    <n v="0.60565789473684195"/>
    <x v="3"/>
    <n v="139"/>
    <n v="33.119999999999997"/>
    <s v="IT"/>
    <x v="6"/>
    <n v="1390197600"/>
    <n v="1390629600"/>
    <x v="876"/>
    <d v="2014-01-25T06:00:00"/>
    <b v="0"/>
    <x v="0"/>
    <s v="theater/plays"/>
    <x v="3"/>
    <s v="plays"/>
  </r>
  <r>
    <n v="998"/>
    <s v="Taylor, Santiago and Flores"/>
    <s v="Polarized composite customer loyalty"/>
    <n v="66600"/>
    <n v="37823"/>
    <n v="0.56791291291291301"/>
    <x v="0"/>
    <n v="374"/>
    <n v="101.13"/>
    <s v="US"/>
    <x v="1"/>
    <n v="1265868000"/>
    <n v="1267077600"/>
    <x v="877"/>
    <d v="2010-02-25T06:00:00"/>
    <b v="0"/>
    <x v="1"/>
    <s v="music/indie rock"/>
    <x v="1"/>
    <s v="indie rock"/>
  </r>
  <r>
    <n v="999"/>
    <s v="Hernandez, Norton and Kelley"/>
    <s v="Expanded eco-centric policy"/>
    <n v="111100"/>
    <n v="62819"/>
    <n v="0.56542754275427498"/>
    <x v="3"/>
    <n v="1122"/>
    <n v="55.99"/>
    <s v="US"/>
    <x v="1"/>
    <n v="1467176400"/>
    <n v="1467781200"/>
    <x v="878"/>
    <d v="2016-07-06T05:00:00"/>
    <b v="0"/>
    <x v="0"/>
    <s v="food/food trucks"/>
    <x v="0"/>
    <s v="food trucks"/>
  </r>
  <r>
    <m/>
    <m/>
    <m/>
    <m/>
    <m/>
    <m/>
    <x v="4"/>
    <m/>
    <m/>
    <m/>
    <x v="7"/>
    <m/>
    <m/>
    <x v="879"/>
    <m/>
    <m/>
    <x v="2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B8080-0715-614E-A7C8-BA488384AB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12E68-4490-F640-BFC6-C75AFF7864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01C2F-68E3-8545-9E00-13886A0860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outline="1" outlineData="1" compactData="0" multipleFieldFilters="0" chartFormat="1">
  <location ref="A4:G19" firstHeaderRow="1" firstDataRow="2" firstDataCol="1" rowPageCount="1" colPageCount="1"/>
  <pivotFields count="2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>
      <items count="5">
        <item x="3"/>
        <item x="0"/>
        <item x="2"/>
        <item x="1"/>
        <item x="4"/>
      </items>
    </pivotField>
    <pivotField compact="0" showAll="0"/>
    <pivotField compact="0" showAll="0"/>
    <pivotField compact="0" showAll="0"/>
    <pivotField name="Currancy" compact="0" showAll="0" defaultSubtotal="0">
      <items count="8">
        <item x="2"/>
        <item x="0"/>
        <item x="5"/>
        <item x="3"/>
        <item x="6"/>
        <item x="4"/>
        <item x="1"/>
        <item x="7"/>
      </items>
    </pivotField>
    <pivotField compact="0" showAll="0"/>
    <pivotField compact="0" showAll="0"/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axis="axisPage" dataField="1" compact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showAl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Parent Category" fld="18" subtotal="count" baseField="0" baseItem="0"/>
  </dataFields>
  <formats count="1">
    <format dxfId="8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6057-76D5-3744-8B6F-80D69D15F025}">
  <dimension ref="A1:F14"/>
  <sheetViews>
    <sheetView workbookViewId="0">
      <selection activeCell="B19" sqref="B19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  <col min="7" max="7" width="14.625" bestFit="1" customWidth="1"/>
    <col min="8" max="8" width="15.625" bestFit="1" customWidth="1"/>
    <col min="9" max="9" width="14.625" bestFit="1" customWidth="1"/>
    <col min="10" max="10" width="20.5" bestFit="1" customWidth="1"/>
    <col min="11" max="11" width="19.5" bestFit="1" customWidth="1"/>
  </cols>
  <sheetData>
    <row r="1" spans="1:6" x14ac:dyDescent="0.25">
      <c r="A1" s="8" t="s">
        <v>6</v>
      </c>
      <c r="B1" t="s">
        <v>2071</v>
      </c>
    </row>
    <row r="3" spans="1:6" x14ac:dyDescent="0.25">
      <c r="A3" s="8" t="s">
        <v>2066</v>
      </c>
      <c r="B3" s="8" t="s">
        <v>2068</v>
      </c>
    </row>
    <row r="4" spans="1:6" x14ac:dyDescent="0.25">
      <c r="A4" s="8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B18D-F2FE-0242-A3CF-C9E8D1828958}">
  <dimension ref="A1:F30"/>
  <sheetViews>
    <sheetView topLeftCell="A20" workbookViewId="0">
      <selection activeCell="F18" sqref="F18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  <col min="7" max="7" width="22" bestFit="1" customWidth="1"/>
    <col min="8" max="8" width="15.625" bestFit="1" customWidth="1"/>
    <col min="9" max="9" width="22" bestFit="1" customWidth="1"/>
    <col min="10" max="10" width="20.5" bestFit="1" customWidth="1"/>
    <col min="11" max="11" width="26.875" bestFit="1" customWidth="1"/>
  </cols>
  <sheetData>
    <row r="1" spans="1:6" x14ac:dyDescent="0.25">
      <c r="A1" s="8" t="s">
        <v>6</v>
      </c>
      <c r="B1" t="s">
        <v>2071</v>
      </c>
    </row>
    <row r="2" spans="1:6" x14ac:dyDescent="0.25">
      <c r="A2" s="8" t="s">
        <v>2031</v>
      </c>
      <c r="B2" t="s">
        <v>2071</v>
      </c>
    </row>
    <row r="4" spans="1:6" x14ac:dyDescent="0.25">
      <c r="A4" s="8" t="s">
        <v>2066</v>
      </c>
      <c r="B4" s="8" t="s">
        <v>2068</v>
      </c>
    </row>
    <row r="5" spans="1:6" x14ac:dyDescent="0.25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A4AB-182C-594B-9F7E-B276A6C3D2E9}">
  <dimension ref="A2:G19"/>
  <sheetViews>
    <sheetView topLeftCell="A52" workbookViewId="0">
      <selection activeCell="L9" sqref="L9"/>
    </sheetView>
  </sheetViews>
  <sheetFormatPr defaultColWidth="11" defaultRowHeight="15.75" x14ac:dyDescent="0.25"/>
  <cols>
    <col min="1" max="1" width="22" bestFit="1" customWidth="1"/>
    <col min="2" max="3" width="9.5" bestFit="1" customWidth="1"/>
    <col min="4" max="4" width="9.5" hidden="1" customWidth="1"/>
    <col min="5" max="6" width="9.5" bestFit="1" customWidth="1"/>
    <col min="7" max="7" width="10.875" bestFit="1" customWidth="1"/>
    <col min="8" max="8" width="22" bestFit="1" customWidth="1"/>
    <col min="9" max="9" width="12.625" bestFit="1" customWidth="1"/>
    <col min="10" max="10" width="22" bestFit="1" customWidth="1"/>
    <col min="11" max="11" width="12.625" bestFit="1" customWidth="1"/>
    <col min="12" max="12" width="26.875" bestFit="1" customWidth="1"/>
    <col min="13" max="13" width="17.5" bestFit="1" customWidth="1"/>
  </cols>
  <sheetData>
    <row r="2" spans="1:7" x14ac:dyDescent="0.25">
      <c r="A2" s="8" t="s">
        <v>2031</v>
      </c>
      <c r="B2" t="s">
        <v>2071</v>
      </c>
    </row>
    <row r="3" spans="1:7" x14ac:dyDescent="0.25">
      <c r="A3" t="s">
        <v>2105</v>
      </c>
    </row>
    <row r="4" spans="1:7" x14ac:dyDescent="0.25">
      <c r="A4" s="11" t="s">
        <v>2067</v>
      </c>
    </row>
    <row r="5" spans="1:7" x14ac:dyDescent="0.25"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2069</v>
      </c>
    </row>
    <row r="6" spans="1:7" x14ac:dyDescent="0.25">
      <c r="A6" t="s">
        <v>2074</v>
      </c>
    </row>
    <row r="7" spans="1:7" x14ac:dyDescent="0.25">
      <c r="A7" t="s">
        <v>2075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5">
      <c r="A8" t="s">
        <v>2076</v>
      </c>
      <c r="B8">
        <v>7</v>
      </c>
      <c r="C8">
        <v>28</v>
      </c>
      <c r="E8">
        <v>44</v>
      </c>
      <c r="G8">
        <v>79</v>
      </c>
    </row>
    <row r="9" spans="1:7" x14ac:dyDescent="0.25">
      <c r="A9" t="s">
        <v>2077</v>
      </c>
      <c r="B9">
        <v>4</v>
      </c>
      <c r="C9">
        <v>33</v>
      </c>
      <c r="E9">
        <v>49</v>
      </c>
      <c r="G9">
        <v>86</v>
      </c>
    </row>
    <row r="10" spans="1:7" x14ac:dyDescent="0.25">
      <c r="A10" t="s">
        <v>2078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5">
      <c r="A11" t="s">
        <v>2079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5">
      <c r="A12" t="s">
        <v>2080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5">
      <c r="A13" t="s">
        <v>2081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5">
      <c r="A14" t="s">
        <v>2082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5">
      <c r="A15" t="s">
        <v>2083</v>
      </c>
      <c r="B15">
        <v>5</v>
      </c>
      <c r="C15">
        <v>23</v>
      </c>
      <c r="E15">
        <v>45</v>
      </c>
      <c r="G15">
        <v>73</v>
      </c>
    </row>
    <row r="16" spans="1:7" x14ac:dyDescent="0.25">
      <c r="A16" t="s">
        <v>2084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5">
      <c r="A17" t="s">
        <v>2085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5">
      <c r="A18" t="s">
        <v>2086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5">
      <c r="A19" t="s">
        <v>2069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FC8B-2C16-4B46-BD1F-95755F1D1C9C}">
  <dimension ref="A1:H13"/>
  <sheetViews>
    <sheetView workbookViewId="0">
      <selection activeCell="F13" sqref="A1:F13"/>
    </sheetView>
  </sheetViews>
  <sheetFormatPr defaultColWidth="11" defaultRowHeight="15.75" x14ac:dyDescent="0.25"/>
  <cols>
    <col min="1" max="1" width="28.5" customWidth="1"/>
    <col min="2" max="4" width="20.375" customWidth="1"/>
    <col min="5" max="5" width="18.875" customWidth="1"/>
    <col min="6" max="6" width="19.625" customWidth="1"/>
    <col min="7" max="7" width="19.375" customWidth="1"/>
    <col min="8" max="8" width="17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 s="12">
        <f>COUNTIFS(Crowdfunding!G2:G1001, "successful",Crowdfunding!D2:D1001,"&lt;1000")</f>
        <v>30</v>
      </c>
      <c r="C2" s="12">
        <f>COUNTIFS(Crowdfunding!G2:G1001, "failed",Crowdfunding!D2:D1001,"&lt;1000")</f>
        <v>20</v>
      </c>
      <c r="D2">
        <f>COUNTIFS(Crowdfunding!G2:G1001, "canceled",Crowdfunding!D2:D1001,"&lt;1000")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2095</v>
      </c>
      <c r="B3">
        <f>COUNTIFS(Crowdfunding!G2:G1001, "successful",Crowdfunding!D2:D1001,"&gt;1000", Crowdfunding!D2:D1001,"&lt;4999")</f>
        <v>185</v>
      </c>
      <c r="C3">
        <f>COUNTIFS(Crowdfunding!G2:G1001, "failed",Crowdfunding!D2:D1001,"&gt;1000",Crowdfunding!D2:D1001,"&lt;4999")</f>
        <v>37</v>
      </c>
      <c r="D3">
        <f>COUNTIFS(Crowdfunding!G2:G1001, "canceled",Crowdfunding!D2:D1001,"&gt;1000",Crowdfunding!D2:D1001,"&lt;4999")</f>
        <v>2</v>
      </c>
      <c r="E3">
        <f t="shared" ref="E3:E13" si="0">SUM(B3:D3)</f>
        <v>224</v>
      </c>
      <c r="F3" s="13">
        <f t="shared" ref="F3:F13" si="1">B3/E3</f>
        <v>0.8258928571428571</v>
      </c>
      <c r="G3" s="13">
        <f t="shared" ref="G3:G13" si="2">C3/E3</f>
        <v>0.16517857142857142</v>
      </c>
      <c r="H3" s="13">
        <f t="shared" ref="H3:H13" si="3">D3/E3</f>
        <v>8.9285714285714281E-3</v>
      </c>
    </row>
    <row r="4" spans="1:8" x14ac:dyDescent="0.25">
      <c r="A4" t="s">
        <v>2096</v>
      </c>
      <c r="B4">
        <f>COUNTIFS(Crowdfunding!G2:G1001, "successful",Crowdfunding!D2:D1001,"&gt;5000", Crowdfunding!D2:D1001,"&lt;9999")</f>
        <v>157</v>
      </c>
      <c r="C4">
        <f>COUNTIFS(Crowdfunding!G2:G1001, "failed",Crowdfunding!D2:D1001,"&gt;5000",Crowdfunding!D2:D1001,"&lt;9999")</f>
        <v>125</v>
      </c>
      <c r="D4">
        <f>COUNTIFS(Crowdfunding!G2:G1001, "canceled",Crowdfunding!D2:D1001,"&gt;5000",Crowdfunding!D2:D1001,"&lt;9999")</f>
        <v>25</v>
      </c>
      <c r="E4">
        <f t="shared" si="0"/>
        <v>307</v>
      </c>
      <c r="F4" s="13">
        <f t="shared" si="1"/>
        <v>0.51140065146579805</v>
      </c>
      <c r="G4" s="13">
        <f t="shared" si="2"/>
        <v>0.40716612377850164</v>
      </c>
      <c r="H4" s="13">
        <f t="shared" si="3"/>
        <v>8.143322475570032E-2</v>
      </c>
    </row>
    <row r="5" spans="1:8" x14ac:dyDescent="0.25">
      <c r="A5" t="s">
        <v>2097</v>
      </c>
      <c r="B5">
        <f>COUNTIFS(Crowdfunding!G2:G1001, "successful",Crowdfunding!D2:D1001,"&gt;10000", Crowdfunding!D2:D1001,"&lt;14999")</f>
        <v>2</v>
      </c>
      <c r="C5">
        <f>COUNTIFS(Crowdfunding!G2:G1001, "failed",Crowdfunding!D2:D1001,"&gt;10000",Crowdfunding!D2:D1001,"&lt;14999")</f>
        <v>0</v>
      </c>
      <c r="D5">
        <f>COUNTIFS(Crowdfunding!G2:G1001, "canceled",Crowdfunding!D2:D1001,"&gt;10000",Crowdfunding!D2:D1001,"&lt;14999")</f>
        <v>0</v>
      </c>
      <c r="E5">
        <f t="shared" si="0"/>
        <v>2</v>
      </c>
      <c r="F5" s="13">
        <f t="shared" si="1"/>
        <v>1</v>
      </c>
      <c r="G5" s="13">
        <f t="shared" si="2"/>
        <v>0</v>
      </c>
      <c r="H5" s="13">
        <f t="shared" si="3"/>
        <v>0</v>
      </c>
    </row>
    <row r="6" spans="1:8" x14ac:dyDescent="0.25">
      <c r="A6" t="s">
        <v>2098</v>
      </c>
      <c r="B6">
        <f>COUNTIFS(Crowdfunding!G2:G1001, "successful",Crowdfunding!D2:D1001,"&gt;15000", Crowdfunding!D2:D1001,"&lt;19999")</f>
        <v>10</v>
      </c>
      <c r="C6">
        <f>COUNTIFS(Crowdfunding!G2:G1001, "failed",Crowdfunding!D2:D1001,"&gt;15000",Crowdfunding!D2:D1001,"&lt;19999")</f>
        <v>0</v>
      </c>
      <c r="D6">
        <f>COUNTIFS(Crowdfunding!G2:G1001, "canceled",Crowdfunding!D2:D1001,"&gt;15000",Crowdfunding!D2:D1001,"&lt;19999")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COUNTIFS(Crowdfunding!G2:G1001, "successful",Crowdfunding!D2:D1001,"&gt;1000", Crowdfunding!D2:D1001,"&lt;24999")</f>
        <v>370</v>
      </c>
      <c r="C7">
        <f>COUNTIFS(Crowdfunding!G2:G1001, "failed",Crowdfunding!D2:D1001,"&gt;20000",Crowdfunding!D2:D1001,"&lt;24999")</f>
        <v>0</v>
      </c>
      <c r="D7">
        <f>COUNTIFS(Crowdfunding!G2:G1001, "canceled",Crowdfunding!D2:D1001,"&gt;20000",Crowdfunding!D2:D1001,"&lt;24999")</f>
        <v>0</v>
      </c>
      <c r="E7">
        <f t="shared" si="0"/>
        <v>370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COUNTIFS(Crowdfunding!G2:G1001, "successful",Crowdfunding!D2:D1001,"&gt;25000", Crowdfunding!D2:D1001,"&lt;29999")</f>
        <v>10</v>
      </c>
      <c r="C8">
        <f>COUNTIFS(Crowdfunding!G2:G1001, "failed",Crowdfunding!D2:D1001,"&gt;25000",Crowdfunding!D2:D1001,"&lt;29999")</f>
        <v>3</v>
      </c>
      <c r="D8">
        <f>COUNTIFS(Crowdfunding!G2:G1001, "canceled",Crowdfunding!D2:D1001,"&gt;25000",Crowdfunding!D2:D1001,"&lt;29999")</f>
        <v>0</v>
      </c>
      <c r="E8">
        <f t="shared" si="0"/>
        <v>13</v>
      </c>
      <c r="F8" s="13">
        <f t="shared" si="1"/>
        <v>0.76923076923076927</v>
      </c>
      <c r="G8" s="13">
        <f t="shared" si="2"/>
        <v>0.23076923076923078</v>
      </c>
      <c r="H8" s="13">
        <f t="shared" si="3"/>
        <v>0</v>
      </c>
    </row>
    <row r="9" spans="1:8" x14ac:dyDescent="0.25">
      <c r="A9" t="s">
        <v>2101</v>
      </c>
      <c r="B9">
        <f>COUNTIFS(Crowdfunding!G2:G1001, "successful",Crowdfunding!D2:D1001,"&gt;30000", Crowdfunding!D2:D1001,"&lt;34999")</f>
        <v>7</v>
      </c>
      <c r="C9">
        <f>COUNTIFS(Crowdfunding!G2:G1001, "failed",Crowdfunding!D2:D1001,"&gt;30000",Crowdfunding!D2:D1001,"&lt;34999")</f>
        <v>0</v>
      </c>
      <c r="D9">
        <f>COUNTIFS(Crowdfunding!G2:G1001, "canceled",Crowdfunding!D2:D1001,"&gt;30000",Crowdfunding!D2:D1001,"&lt;34999")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COUNTIFS(Crowdfunding!G2:G1001, "successful",Crowdfunding!D2:D1001,"&gt;35000", Crowdfunding!D2:D1001,"&lt;39999")</f>
        <v>7</v>
      </c>
      <c r="C10">
        <f>COUNTIFS(Crowdfunding!G2:G1001, "failed",Crowdfunding!D2:D1001,"&gt;35000",Crowdfunding!D2:D1001,"&lt;39999")</f>
        <v>3</v>
      </c>
      <c r="D10">
        <f>COUNTIFS(Crowdfunding!G2:G1001, "canceled",Crowdfunding!D2:D1001,"&gt;35000",Crowdfunding!D2:D1001,"&lt;39999")</f>
        <v>1</v>
      </c>
      <c r="E10">
        <f t="shared" si="0"/>
        <v>11</v>
      </c>
      <c r="F10" s="13">
        <f t="shared" si="1"/>
        <v>0.63636363636363635</v>
      </c>
      <c r="G10" s="13">
        <f t="shared" si="2"/>
        <v>0.27272727272727271</v>
      </c>
      <c r="H10" s="13">
        <f t="shared" si="3"/>
        <v>9.0909090909090912E-2</v>
      </c>
    </row>
    <row r="11" spans="1:8" x14ac:dyDescent="0.25">
      <c r="A11" t="s">
        <v>2103</v>
      </c>
      <c r="B11">
        <f>COUNTIFS(Crowdfunding!G2:G1001, "successful",Crowdfunding!D2:D1001,"&gt;40000", Crowdfunding!D2:D1001,"&lt;44999")</f>
        <v>11</v>
      </c>
      <c r="C11">
        <f>COUNTIFS(Crowdfunding!G2:G1001, "failed",Crowdfunding!D2:D1001,"&gt;40000",Crowdfunding!D2:D1001,"&lt;44999")</f>
        <v>3</v>
      </c>
      <c r="D11">
        <f>COUNTIFS(Crowdfunding!G2:G1001, "canceled",Crowdfunding!D2:D1001,"&gt;40000",Crowdfunding!D2:D1001,"&lt;44999")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2107</v>
      </c>
      <c r="B12">
        <f>COUNTIFS(Crowdfunding!G2:G1001, "successful",Crowdfunding!D2:D1001,"&gt;45000", Crowdfunding!D2:D1001,"&lt;49999")</f>
        <v>8</v>
      </c>
      <c r="C12">
        <f>COUNTIFS(Crowdfunding!G2:G1001, "failed",Crowdfunding!D2:D1001,"&gt;45000",Crowdfunding!D2:D1001,"&lt;49999")</f>
        <v>3</v>
      </c>
      <c r="D12">
        <f>COUNTIFS(Crowdfunding!G2:G1001, "canceled",Crowdfunding!D2:D1001,"&gt;45000",Crowdfunding!D2:D1001,"&lt;49999")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2104</v>
      </c>
      <c r="B13">
        <f>COUNTIFS(Crowdfunding!G2:G1001, "successful",Crowdfunding!D2:D1001,"&gt;50000")</f>
        <v>114</v>
      </c>
      <c r="C13">
        <f>COUNTIFS(Crowdfunding!G2:G1001, "failed",Crowdfunding!D2:D1001,"&gt;=50000")</f>
        <v>163</v>
      </c>
      <c r="D13">
        <f>COUNTIFS(Crowdfunding!G2:G1001, "canceled",Crowdfunding!D2:D1001,"&gt;=50000")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503F-D899-496E-9C85-3A368D317F67}">
  <dimension ref="A1:G566"/>
  <sheetViews>
    <sheetView tabSelected="1" topLeftCell="A8" workbookViewId="0">
      <selection activeCell="C26" sqref="C26"/>
    </sheetView>
  </sheetViews>
  <sheetFormatPr defaultColWidth="8.875" defaultRowHeight="15.75" x14ac:dyDescent="0.25"/>
  <cols>
    <col min="2" max="2" width="19.125" customWidth="1"/>
    <col min="3" max="3" width="13.625" customWidth="1"/>
    <col min="4" max="4" width="18.875" customWidth="1"/>
    <col min="6" max="6" width="21.625" customWidth="1"/>
  </cols>
  <sheetData>
    <row r="1" spans="1:7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7" x14ac:dyDescent="0.25">
      <c r="A2" t="s">
        <v>20</v>
      </c>
      <c r="B2">
        <v>16</v>
      </c>
      <c r="C2" t="s">
        <v>14</v>
      </c>
      <c r="D2">
        <v>0</v>
      </c>
    </row>
    <row r="3" spans="1:7" x14ac:dyDescent="0.25">
      <c r="A3" t="s">
        <v>20</v>
      </c>
      <c r="B3">
        <v>26</v>
      </c>
      <c r="C3" t="s">
        <v>14</v>
      </c>
      <c r="D3">
        <v>0</v>
      </c>
      <c r="F3" s="14" t="s">
        <v>2114</v>
      </c>
      <c r="G3" s="14"/>
    </row>
    <row r="4" spans="1:7" x14ac:dyDescent="0.25">
      <c r="A4" t="s">
        <v>20</v>
      </c>
      <c r="B4">
        <v>27</v>
      </c>
      <c r="C4" t="s">
        <v>14</v>
      </c>
      <c r="D4">
        <v>1</v>
      </c>
      <c r="F4" t="s">
        <v>2108</v>
      </c>
      <c r="G4">
        <f>AVERAGE(B2:B566)</f>
        <v>851.14690265486729</v>
      </c>
    </row>
    <row r="5" spans="1:7" x14ac:dyDescent="0.25">
      <c r="A5" t="s">
        <v>20</v>
      </c>
      <c r="B5">
        <v>32</v>
      </c>
      <c r="C5" t="s">
        <v>14</v>
      </c>
      <c r="D5">
        <v>1</v>
      </c>
      <c r="F5" t="s">
        <v>2109</v>
      </c>
      <c r="G5">
        <f>MEDIAN(B2:B566)</f>
        <v>201</v>
      </c>
    </row>
    <row r="6" spans="1:7" x14ac:dyDescent="0.25">
      <c r="A6" t="s">
        <v>20</v>
      </c>
      <c r="B6">
        <v>32</v>
      </c>
      <c r="C6" t="s">
        <v>14</v>
      </c>
      <c r="D6">
        <v>1</v>
      </c>
      <c r="F6" t="s">
        <v>2110</v>
      </c>
      <c r="G6">
        <f>MAX(B2:B566)</f>
        <v>7295</v>
      </c>
    </row>
    <row r="7" spans="1:7" x14ac:dyDescent="0.25">
      <c r="A7" t="s">
        <v>20</v>
      </c>
      <c r="B7">
        <v>34</v>
      </c>
      <c r="C7" t="s">
        <v>14</v>
      </c>
      <c r="D7">
        <v>1</v>
      </c>
      <c r="F7" t="s">
        <v>2111</v>
      </c>
      <c r="G7">
        <f>MIN(B2:B566)</f>
        <v>16</v>
      </c>
    </row>
    <row r="8" spans="1:7" x14ac:dyDescent="0.25">
      <c r="A8" t="s">
        <v>20</v>
      </c>
      <c r="B8">
        <v>40</v>
      </c>
      <c r="C8" t="s">
        <v>14</v>
      </c>
      <c r="D8">
        <v>1</v>
      </c>
      <c r="F8" t="s">
        <v>2112</v>
      </c>
      <c r="G8">
        <f>VAR(B2:B566)</f>
        <v>1606216.5936295739</v>
      </c>
    </row>
    <row r="9" spans="1:7" x14ac:dyDescent="0.25">
      <c r="A9" t="s">
        <v>20</v>
      </c>
      <c r="B9">
        <v>41</v>
      </c>
      <c r="C9" t="s">
        <v>14</v>
      </c>
      <c r="D9">
        <v>1</v>
      </c>
      <c r="F9" t="s">
        <v>2113</v>
      </c>
      <c r="G9">
        <f>STDEVA(B2:B566)</f>
        <v>1267.366006183523</v>
      </c>
    </row>
    <row r="10" spans="1:7" x14ac:dyDescent="0.25">
      <c r="A10" t="s">
        <v>20</v>
      </c>
      <c r="B10">
        <v>41</v>
      </c>
      <c r="C10" t="s">
        <v>14</v>
      </c>
      <c r="D10">
        <v>1</v>
      </c>
    </row>
    <row r="11" spans="1:7" x14ac:dyDescent="0.25">
      <c r="A11" t="s">
        <v>20</v>
      </c>
      <c r="B11">
        <v>42</v>
      </c>
      <c r="C11" t="s">
        <v>14</v>
      </c>
      <c r="D11">
        <v>1</v>
      </c>
    </row>
    <row r="12" spans="1:7" x14ac:dyDescent="0.25">
      <c r="A12" t="s">
        <v>20</v>
      </c>
      <c r="B12">
        <v>43</v>
      </c>
      <c r="C12" t="s">
        <v>14</v>
      </c>
      <c r="D12">
        <v>1</v>
      </c>
    </row>
    <row r="13" spans="1:7" x14ac:dyDescent="0.25">
      <c r="A13" t="s">
        <v>20</v>
      </c>
      <c r="B13">
        <v>43</v>
      </c>
      <c r="C13" t="s">
        <v>14</v>
      </c>
      <c r="D13">
        <v>1</v>
      </c>
      <c r="F13" s="14" t="s">
        <v>2115</v>
      </c>
      <c r="G13" s="14"/>
    </row>
    <row r="14" spans="1:7" x14ac:dyDescent="0.25">
      <c r="A14" t="s">
        <v>20</v>
      </c>
      <c r="B14">
        <v>48</v>
      </c>
      <c r="C14" t="s">
        <v>14</v>
      </c>
      <c r="D14">
        <v>1</v>
      </c>
      <c r="F14" t="s">
        <v>2108</v>
      </c>
      <c r="G14">
        <f>AVERAGE(D2:D365)</f>
        <v>585.61538461538464</v>
      </c>
    </row>
    <row r="15" spans="1:7" x14ac:dyDescent="0.25">
      <c r="A15" t="s">
        <v>20</v>
      </c>
      <c r="B15">
        <v>48</v>
      </c>
      <c r="C15" t="s">
        <v>14</v>
      </c>
      <c r="D15">
        <v>1</v>
      </c>
      <c r="F15" t="s">
        <v>2116</v>
      </c>
      <c r="G15">
        <f>MEDIAN(D2:D365)</f>
        <v>114.5</v>
      </c>
    </row>
    <row r="16" spans="1:7" x14ac:dyDescent="0.25">
      <c r="A16" t="s">
        <v>20</v>
      </c>
      <c r="B16">
        <v>48</v>
      </c>
      <c r="C16" t="s">
        <v>14</v>
      </c>
      <c r="D16">
        <v>1</v>
      </c>
      <c r="F16" t="s">
        <v>2117</v>
      </c>
      <c r="G16">
        <f>MAX(D2:D365)</f>
        <v>6080</v>
      </c>
    </row>
    <row r="17" spans="1:7" x14ac:dyDescent="0.25">
      <c r="A17" t="s">
        <v>20</v>
      </c>
      <c r="B17">
        <v>50</v>
      </c>
      <c r="C17" t="s">
        <v>14</v>
      </c>
      <c r="D17">
        <v>1</v>
      </c>
      <c r="F17" t="s">
        <v>2111</v>
      </c>
      <c r="G17">
        <f>MIN(D2:D365)</f>
        <v>0</v>
      </c>
    </row>
    <row r="18" spans="1:7" x14ac:dyDescent="0.25">
      <c r="A18" t="s">
        <v>20</v>
      </c>
      <c r="B18">
        <v>50</v>
      </c>
      <c r="C18" t="s">
        <v>14</v>
      </c>
      <c r="D18">
        <v>1</v>
      </c>
      <c r="F18" t="s">
        <v>2112</v>
      </c>
      <c r="G18">
        <f>VAR(D2:D365)</f>
        <v>924113.45496927318</v>
      </c>
    </row>
    <row r="19" spans="1:7" x14ac:dyDescent="0.25">
      <c r="A19" t="s">
        <v>20</v>
      </c>
      <c r="B19">
        <v>50</v>
      </c>
      <c r="C19" t="s">
        <v>14</v>
      </c>
      <c r="D19">
        <v>1</v>
      </c>
      <c r="F19" t="s">
        <v>2118</v>
      </c>
      <c r="G19">
        <f>_xlfn.STDEV.S(D2:D365)</f>
        <v>961.30819978260524</v>
      </c>
    </row>
    <row r="20" spans="1:7" x14ac:dyDescent="0.25">
      <c r="A20" t="s">
        <v>20</v>
      </c>
      <c r="B20">
        <v>52</v>
      </c>
      <c r="C20" t="s">
        <v>14</v>
      </c>
      <c r="D20">
        <v>1</v>
      </c>
    </row>
    <row r="21" spans="1:7" x14ac:dyDescent="0.25">
      <c r="A21" t="s">
        <v>20</v>
      </c>
      <c r="B21">
        <v>53</v>
      </c>
      <c r="C21" t="s">
        <v>14</v>
      </c>
      <c r="D21">
        <v>5</v>
      </c>
    </row>
    <row r="22" spans="1:7" x14ac:dyDescent="0.25">
      <c r="A22" t="s">
        <v>20</v>
      </c>
      <c r="B22">
        <v>53</v>
      </c>
      <c r="C22" t="s">
        <v>14</v>
      </c>
      <c r="D22">
        <v>5</v>
      </c>
    </row>
    <row r="23" spans="1:7" x14ac:dyDescent="0.25">
      <c r="A23" t="s">
        <v>20</v>
      </c>
      <c r="B23">
        <v>54</v>
      </c>
      <c r="C23" t="s">
        <v>14</v>
      </c>
      <c r="D23">
        <v>6</v>
      </c>
      <c r="F23" t="s">
        <v>2119</v>
      </c>
    </row>
    <row r="24" spans="1:7" x14ac:dyDescent="0.25">
      <c r="A24" t="s">
        <v>20</v>
      </c>
      <c r="B24">
        <v>55</v>
      </c>
      <c r="C24" t="s">
        <v>14</v>
      </c>
      <c r="D24">
        <v>7</v>
      </c>
    </row>
    <row r="25" spans="1:7" x14ac:dyDescent="0.25">
      <c r="A25" t="s">
        <v>20</v>
      </c>
      <c r="B25">
        <v>56</v>
      </c>
      <c r="C25" t="s">
        <v>14</v>
      </c>
      <c r="D25">
        <v>7</v>
      </c>
      <c r="F25" t="s">
        <v>2120</v>
      </c>
    </row>
    <row r="26" spans="1:7" x14ac:dyDescent="0.25">
      <c r="A26" t="s">
        <v>20</v>
      </c>
      <c r="B26">
        <v>59</v>
      </c>
      <c r="C26" t="s">
        <v>14</v>
      </c>
      <c r="D26">
        <v>9</v>
      </c>
    </row>
    <row r="27" spans="1:7" x14ac:dyDescent="0.25">
      <c r="A27" t="s">
        <v>20</v>
      </c>
      <c r="B27">
        <v>62</v>
      </c>
      <c r="C27" t="s">
        <v>14</v>
      </c>
      <c r="D27">
        <v>9</v>
      </c>
    </row>
    <row r="28" spans="1:7" x14ac:dyDescent="0.25">
      <c r="A28" t="s">
        <v>20</v>
      </c>
      <c r="B28">
        <v>64</v>
      </c>
      <c r="C28" t="s">
        <v>14</v>
      </c>
      <c r="D28">
        <v>10</v>
      </c>
    </row>
    <row r="29" spans="1:7" x14ac:dyDescent="0.25">
      <c r="A29" t="s">
        <v>20</v>
      </c>
      <c r="B29">
        <v>65</v>
      </c>
      <c r="C29" t="s">
        <v>14</v>
      </c>
      <c r="D29">
        <v>10</v>
      </c>
    </row>
    <row r="30" spans="1:7" x14ac:dyDescent="0.25">
      <c r="A30" t="s">
        <v>20</v>
      </c>
      <c r="B30">
        <v>65</v>
      </c>
      <c r="C30" t="s">
        <v>14</v>
      </c>
      <c r="D30">
        <v>10</v>
      </c>
    </row>
    <row r="31" spans="1:7" x14ac:dyDescent="0.25">
      <c r="A31" t="s">
        <v>20</v>
      </c>
      <c r="B31">
        <v>67</v>
      </c>
      <c r="C31" t="s">
        <v>14</v>
      </c>
      <c r="D31">
        <v>10</v>
      </c>
    </row>
    <row r="32" spans="1:7" x14ac:dyDescent="0.25">
      <c r="A32" t="s">
        <v>20</v>
      </c>
      <c r="B32">
        <v>68</v>
      </c>
      <c r="C32" t="s">
        <v>14</v>
      </c>
      <c r="D32">
        <v>12</v>
      </c>
    </row>
    <row r="33" spans="1:4" x14ac:dyDescent="0.25">
      <c r="A33" t="s">
        <v>20</v>
      </c>
      <c r="B33">
        <v>69</v>
      </c>
      <c r="C33" t="s">
        <v>14</v>
      </c>
      <c r="D33">
        <v>12</v>
      </c>
    </row>
    <row r="34" spans="1:4" x14ac:dyDescent="0.25">
      <c r="A34" t="s">
        <v>20</v>
      </c>
      <c r="B34">
        <v>69</v>
      </c>
      <c r="C34" t="s">
        <v>14</v>
      </c>
      <c r="D34">
        <v>13</v>
      </c>
    </row>
    <row r="35" spans="1:4" x14ac:dyDescent="0.25">
      <c r="A35" t="s">
        <v>20</v>
      </c>
      <c r="B35">
        <v>70</v>
      </c>
      <c r="C35" t="s">
        <v>14</v>
      </c>
      <c r="D35">
        <v>13</v>
      </c>
    </row>
    <row r="36" spans="1:4" x14ac:dyDescent="0.25">
      <c r="A36" t="s">
        <v>20</v>
      </c>
      <c r="B36">
        <v>71</v>
      </c>
      <c r="C36" t="s">
        <v>14</v>
      </c>
      <c r="D36">
        <v>14</v>
      </c>
    </row>
    <row r="37" spans="1:4" x14ac:dyDescent="0.25">
      <c r="A37" t="s">
        <v>20</v>
      </c>
      <c r="B37">
        <v>72</v>
      </c>
      <c r="C37" t="s">
        <v>14</v>
      </c>
      <c r="D37">
        <v>14</v>
      </c>
    </row>
    <row r="38" spans="1:4" x14ac:dyDescent="0.25">
      <c r="A38" t="s">
        <v>20</v>
      </c>
      <c r="B38">
        <v>76</v>
      </c>
      <c r="C38" t="s">
        <v>14</v>
      </c>
      <c r="D38">
        <v>15</v>
      </c>
    </row>
    <row r="39" spans="1:4" x14ac:dyDescent="0.25">
      <c r="A39" t="s">
        <v>20</v>
      </c>
      <c r="B39">
        <v>76</v>
      </c>
      <c r="C39" t="s">
        <v>14</v>
      </c>
      <c r="D39">
        <v>15</v>
      </c>
    </row>
    <row r="40" spans="1:4" x14ac:dyDescent="0.25">
      <c r="A40" t="s">
        <v>20</v>
      </c>
      <c r="B40">
        <v>78</v>
      </c>
      <c r="C40" t="s">
        <v>14</v>
      </c>
      <c r="D40">
        <v>15</v>
      </c>
    </row>
    <row r="41" spans="1:4" x14ac:dyDescent="0.25">
      <c r="A41" t="s">
        <v>20</v>
      </c>
      <c r="B41">
        <v>78</v>
      </c>
      <c r="C41" t="s">
        <v>14</v>
      </c>
      <c r="D41">
        <v>15</v>
      </c>
    </row>
    <row r="42" spans="1:4" x14ac:dyDescent="0.25">
      <c r="A42" t="s">
        <v>20</v>
      </c>
      <c r="B42">
        <v>80</v>
      </c>
      <c r="C42" t="s">
        <v>14</v>
      </c>
      <c r="D42">
        <v>15</v>
      </c>
    </row>
    <row r="43" spans="1:4" x14ac:dyDescent="0.25">
      <c r="A43" t="s">
        <v>20</v>
      </c>
      <c r="B43">
        <v>80</v>
      </c>
      <c r="C43" t="s">
        <v>14</v>
      </c>
      <c r="D43">
        <v>15</v>
      </c>
    </row>
    <row r="44" spans="1:4" x14ac:dyDescent="0.25">
      <c r="A44" t="s">
        <v>20</v>
      </c>
      <c r="B44">
        <v>80</v>
      </c>
      <c r="C44" t="s">
        <v>14</v>
      </c>
      <c r="D44">
        <v>16</v>
      </c>
    </row>
    <row r="45" spans="1:4" x14ac:dyDescent="0.25">
      <c r="A45" t="s">
        <v>20</v>
      </c>
      <c r="B45">
        <v>80</v>
      </c>
      <c r="C45" t="s">
        <v>14</v>
      </c>
      <c r="D45">
        <v>16</v>
      </c>
    </row>
    <row r="46" spans="1:4" x14ac:dyDescent="0.25">
      <c r="A46" t="s">
        <v>20</v>
      </c>
      <c r="B46">
        <v>80</v>
      </c>
      <c r="C46" t="s">
        <v>14</v>
      </c>
      <c r="D46">
        <v>16</v>
      </c>
    </row>
    <row r="47" spans="1:4" x14ac:dyDescent="0.25">
      <c r="A47" t="s">
        <v>20</v>
      </c>
      <c r="B47">
        <v>80</v>
      </c>
      <c r="C47" t="s">
        <v>14</v>
      </c>
      <c r="D47">
        <v>16</v>
      </c>
    </row>
    <row r="48" spans="1:4" x14ac:dyDescent="0.25">
      <c r="A48" t="s">
        <v>20</v>
      </c>
      <c r="B48">
        <v>81</v>
      </c>
      <c r="C48" t="s">
        <v>14</v>
      </c>
      <c r="D48">
        <v>17</v>
      </c>
    </row>
    <row r="49" spans="1:4" x14ac:dyDescent="0.25">
      <c r="A49" t="s">
        <v>20</v>
      </c>
      <c r="B49">
        <v>82</v>
      </c>
      <c r="C49" t="s">
        <v>14</v>
      </c>
      <c r="D49">
        <v>17</v>
      </c>
    </row>
    <row r="50" spans="1:4" x14ac:dyDescent="0.25">
      <c r="A50" t="s">
        <v>20</v>
      </c>
      <c r="B50">
        <v>82</v>
      </c>
      <c r="C50" t="s">
        <v>14</v>
      </c>
      <c r="D50">
        <v>17</v>
      </c>
    </row>
    <row r="51" spans="1:4" x14ac:dyDescent="0.25">
      <c r="A51" t="s">
        <v>20</v>
      </c>
      <c r="B51">
        <v>83</v>
      </c>
      <c r="C51" t="s">
        <v>14</v>
      </c>
      <c r="D51">
        <v>18</v>
      </c>
    </row>
    <row r="52" spans="1:4" x14ac:dyDescent="0.25">
      <c r="A52" t="s">
        <v>20</v>
      </c>
      <c r="B52">
        <v>83</v>
      </c>
      <c r="C52" t="s">
        <v>14</v>
      </c>
      <c r="D52">
        <v>18</v>
      </c>
    </row>
    <row r="53" spans="1:4" x14ac:dyDescent="0.25">
      <c r="A53" t="s">
        <v>20</v>
      </c>
      <c r="B53">
        <v>84</v>
      </c>
      <c r="C53" t="s">
        <v>14</v>
      </c>
      <c r="D53">
        <v>19</v>
      </c>
    </row>
    <row r="54" spans="1:4" x14ac:dyDescent="0.25">
      <c r="A54" t="s">
        <v>20</v>
      </c>
      <c r="B54">
        <v>84</v>
      </c>
      <c r="C54" t="s">
        <v>14</v>
      </c>
      <c r="D54">
        <v>19</v>
      </c>
    </row>
    <row r="55" spans="1:4" x14ac:dyDescent="0.25">
      <c r="A55" t="s">
        <v>20</v>
      </c>
      <c r="B55">
        <v>85</v>
      </c>
      <c r="C55" t="s">
        <v>14</v>
      </c>
      <c r="D55">
        <v>19</v>
      </c>
    </row>
    <row r="56" spans="1:4" x14ac:dyDescent="0.25">
      <c r="A56" t="s">
        <v>20</v>
      </c>
      <c r="B56">
        <v>85</v>
      </c>
      <c r="C56" t="s">
        <v>14</v>
      </c>
      <c r="D56">
        <v>21</v>
      </c>
    </row>
    <row r="57" spans="1:4" x14ac:dyDescent="0.25">
      <c r="A57" t="s">
        <v>20</v>
      </c>
      <c r="B57">
        <v>85</v>
      </c>
      <c r="C57" t="s">
        <v>14</v>
      </c>
      <c r="D57">
        <v>21</v>
      </c>
    </row>
    <row r="58" spans="1:4" x14ac:dyDescent="0.25">
      <c r="A58" t="s">
        <v>20</v>
      </c>
      <c r="B58">
        <v>85</v>
      </c>
      <c r="C58" t="s">
        <v>14</v>
      </c>
      <c r="D58">
        <v>21</v>
      </c>
    </row>
    <row r="59" spans="1:4" x14ac:dyDescent="0.25">
      <c r="A59" t="s">
        <v>20</v>
      </c>
      <c r="B59">
        <v>85</v>
      </c>
      <c r="C59" t="s">
        <v>14</v>
      </c>
      <c r="D59">
        <v>22</v>
      </c>
    </row>
    <row r="60" spans="1:4" x14ac:dyDescent="0.25">
      <c r="A60" t="s">
        <v>20</v>
      </c>
      <c r="B60">
        <v>85</v>
      </c>
      <c r="C60" t="s">
        <v>14</v>
      </c>
      <c r="D60">
        <v>23</v>
      </c>
    </row>
    <row r="61" spans="1:4" x14ac:dyDescent="0.25">
      <c r="A61" t="s">
        <v>20</v>
      </c>
      <c r="B61">
        <v>86</v>
      </c>
      <c r="C61" t="s">
        <v>14</v>
      </c>
      <c r="D61">
        <v>24</v>
      </c>
    </row>
    <row r="62" spans="1:4" x14ac:dyDescent="0.25">
      <c r="A62" t="s">
        <v>20</v>
      </c>
      <c r="B62">
        <v>86</v>
      </c>
      <c r="C62" t="s">
        <v>14</v>
      </c>
      <c r="D62">
        <v>24</v>
      </c>
    </row>
    <row r="63" spans="1:4" x14ac:dyDescent="0.25">
      <c r="A63" t="s">
        <v>20</v>
      </c>
      <c r="B63">
        <v>86</v>
      </c>
      <c r="C63" t="s">
        <v>14</v>
      </c>
      <c r="D63">
        <v>24</v>
      </c>
    </row>
    <row r="64" spans="1:4" x14ac:dyDescent="0.25">
      <c r="A64" t="s">
        <v>20</v>
      </c>
      <c r="B64">
        <v>87</v>
      </c>
      <c r="C64" t="s">
        <v>14</v>
      </c>
      <c r="D64">
        <v>25</v>
      </c>
    </row>
    <row r="65" spans="1:4" x14ac:dyDescent="0.25">
      <c r="A65" t="s">
        <v>20</v>
      </c>
      <c r="B65">
        <v>87</v>
      </c>
      <c r="C65" t="s">
        <v>14</v>
      </c>
      <c r="D65">
        <v>25</v>
      </c>
    </row>
    <row r="66" spans="1:4" x14ac:dyDescent="0.25">
      <c r="A66" t="s">
        <v>20</v>
      </c>
      <c r="B66">
        <v>87</v>
      </c>
      <c r="C66" t="s">
        <v>14</v>
      </c>
      <c r="D66">
        <v>26</v>
      </c>
    </row>
    <row r="67" spans="1:4" x14ac:dyDescent="0.25">
      <c r="A67" t="s">
        <v>20</v>
      </c>
      <c r="B67">
        <v>88</v>
      </c>
      <c r="C67" t="s">
        <v>14</v>
      </c>
      <c r="D67">
        <v>26</v>
      </c>
    </row>
    <row r="68" spans="1:4" x14ac:dyDescent="0.25">
      <c r="A68" t="s">
        <v>20</v>
      </c>
      <c r="B68">
        <v>88</v>
      </c>
      <c r="C68" t="s">
        <v>14</v>
      </c>
      <c r="D68">
        <v>26</v>
      </c>
    </row>
    <row r="69" spans="1:4" x14ac:dyDescent="0.25">
      <c r="A69" t="s">
        <v>20</v>
      </c>
      <c r="B69">
        <v>88</v>
      </c>
      <c r="C69" t="s">
        <v>14</v>
      </c>
      <c r="D69">
        <v>27</v>
      </c>
    </row>
    <row r="70" spans="1:4" x14ac:dyDescent="0.25">
      <c r="A70" t="s">
        <v>20</v>
      </c>
      <c r="B70">
        <v>88</v>
      </c>
      <c r="C70" t="s">
        <v>14</v>
      </c>
      <c r="D70">
        <v>27</v>
      </c>
    </row>
    <row r="71" spans="1:4" x14ac:dyDescent="0.25">
      <c r="A71" t="s">
        <v>20</v>
      </c>
      <c r="B71">
        <v>89</v>
      </c>
      <c r="C71" t="s">
        <v>14</v>
      </c>
      <c r="D71">
        <v>29</v>
      </c>
    </row>
    <row r="72" spans="1:4" x14ac:dyDescent="0.25">
      <c r="A72" t="s">
        <v>20</v>
      </c>
      <c r="B72">
        <v>89</v>
      </c>
      <c r="C72" t="s">
        <v>14</v>
      </c>
      <c r="D72">
        <v>30</v>
      </c>
    </row>
    <row r="73" spans="1:4" x14ac:dyDescent="0.25">
      <c r="A73" t="s">
        <v>20</v>
      </c>
      <c r="B73">
        <v>91</v>
      </c>
      <c r="C73" t="s">
        <v>14</v>
      </c>
      <c r="D73">
        <v>30</v>
      </c>
    </row>
    <row r="74" spans="1:4" x14ac:dyDescent="0.25">
      <c r="A74" t="s">
        <v>20</v>
      </c>
      <c r="B74">
        <v>92</v>
      </c>
      <c r="C74" t="s">
        <v>14</v>
      </c>
      <c r="D74">
        <v>31</v>
      </c>
    </row>
    <row r="75" spans="1:4" x14ac:dyDescent="0.25">
      <c r="A75" t="s">
        <v>20</v>
      </c>
      <c r="B75">
        <v>92</v>
      </c>
      <c r="C75" t="s">
        <v>14</v>
      </c>
      <c r="D75">
        <v>31</v>
      </c>
    </row>
    <row r="76" spans="1:4" x14ac:dyDescent="0.25">
      <c r="A76" t="s">
        <v>20</v>
      </c>
      <c r="B76">
        <v>92</v>
      </c>
      <c r="C76" t="s">
        <v>14</v>
      </c>
      <c r="D76">
        <v>31</v>
      </c>
    </row>
    <row r="77" spans="1:4" x14ac:dyDescent="0.25">
      <c r="A77" t="s">
        <v>20</v>
      </c>
      <c r="B77">
        <v>92</v>
      </c>
      <c r="C77" t="s">
        <v>14</v>
      </c>
      <c r="D77">
        <v>31</v>
      </c>
    </row>
    <row r="78" spans="1:4" x14ac:dyDescent="0.25">
      <c r="A78" t="s">
        <v>20</v>
      </c>
      <c r="B78">
        <v>92</v>
      </c>
      <c r="C78" t="s">
        <v>14</v>
      </c>
      <c r="D78">
        <v>31</v>
      </c>
    </row>
    <row r="79" spans="1:4" x14ac:dyDescent="0.25">
      <c r="A79" t="s">
        <v>20</v>
      </c>
      <c r="B79">
        <v>93</v>
      </c>
      <c r="C79" t="s">
        <v>14</v>
      </c>
      <c r="D79">
        <v>32</v>
      </c>
    </row>
    <row r="80" spans="1:4" x14ac:dyDescent="0.25">
      <c r="A80" t="s">
        <v>20</v>
      </c>
      <c r="B80">
        <v>94</v>
      </c>
      <c r="C80" t="s">
        <v>14</v>
      </c>
      <c r="D80">
        <v>32</v>
      </c>
    </row>
    <row r="81" spans="1:4" x14ac:dyDescent="0.25">
      <c r="A81" t="s">
        <v>20</v>
      </c>
      <c r="B81">
        <v>94</v>
      </c>
      <c r="C81" t="s">
        <v>14</v>
      </c>
      <c r="D81">
        <v>33</v>
      </c>
    </row>
    <row r="82" spans="1:4" x14ac:dyDescent="0.25">
      <c r="A82" t="s">
        <v>20</v>
      </c>
      <c r="B82">
        <v>94</v>
      </c>
      <c r="C82" t="s">
        <v>14</v>
      </c>
      <c r="D82">
        <v>33</v>
      </c>
    </row>
    <row r="83" spans="1:4" x14ac:dyDescent="0.25">
      <c r="A83" t="s">
        <v>20</v>
      </c>
      <c r="B83">
        <v>95</v>
      </c>
      <c r="C83" t="s">
        <v>14</v>
      </c>
      <c r="D83">
        <v>33</v>
      </c>
    </row>
    <row r="84" spans="1:4" x14ac:dyDescent="0.25">
      <c r="A84" t="s">
        <v>20</v>
      </c>
      <c r="B84">
        <v>96</v>
      </c>
      <c r="C84" t="s">
        <v>14</v>
      </c>
      <c r="D84">
        <v>34</v>
      </c>
    </row>
    <row r="85" spans="1:4" x14ac:dyDescent="0.25">
      <c r="A85" t="s">
        <v>20</v>
      </c>
      <c r="B85">
        <v>96</v>
      </c>
      <c r="C85" t="s">
        <v>14</v>
      </c>
      <c r="D85">
        <v>35</v>
      </c>
    </row>
    <row r="86" spans="1:4" x14ac:dyDescent="0.25">
      <c r="A86" t="s">
        <v>20</v>
      </c>
      <c r="B86">
        <v>96</v>
      </c>
      <c r="C86" t="s">
        <v>14</v>
      </c>
      <c r="D86">
        <v>35</v>
      </c>
    </row>
    <row r="87" spans="1:4" x14ac:dyDescent="0.25">
      <c r="A87" t="s">
        <v>20</v>
      </c>
      <c r="B87">
        <v>97</v>
      </c>
      <c r="C87" t="s">
        <v>14</v>
      </c>
      <c r="D87">
        <v>35</v>
      </c>
    </row>
    <row r="88" spans="1:4" x14ac:dyDescent="0.25">
      <c r="A88" t="s">
        <v>20</v>
      </c>
      <c r="B88">
        <v>98</v>
      </c>
      <c r="C88" t="s">
        <v>14</v>
      </c>
      <c r="D88">
        <v>36</v>
      </c>
    </row>
    <row r="89" spans="1:4" x14ac:dyDescent="0.25">
      <c r="A89" t="s">
        <v>20</v>
      </c>
      <c r="B89">
        <v>98</v>
      </c>
      <c r="C89" t="s">
        <v>14</v>
      </c>
      <c r="D89">
        <v>37</v>
      </c>
    </row>
    <row r="90" spans="1:4" x14ac:dyDescent="0.25">
      <c r="A90" t="s">
        <v>20</v>
      </c>
      <c r="B90">
        <v>100</v>
      </c>
      <c r="C90" t="s">
        <v>14</v>
      </c>
      <c r="D90">
        <v>37</v>
      </c>
    </row>
    <row r="91" spans="1:4" x14ac:dyDescent="0.25">
      <c r="A91" t="s">
        <v>20</v>
      </c>
      <c r="B91">
        <v>100</v>
      </c>
      <c r="C91" t="s">
        <v>14</v>
      </c>
      <c r="D91">
        <v>37</v>
      </c>
    </row>
    <row r="92" spans="1:4" x14ac:dyDescent="0.25">
      <c r="A92" t="s">
        <v>20</v>
      </c>
      <c r="B92">
        <v>101</v>
      </c>
      <c r="C92" t="s">
        <v>14</v>
      </c>
      <c r="D92">
        <v>38</v>
      </c>
    </row>
    <row r="93" spans="1:4" x14ac:dyDescent="0.25">
      <c r="A93" t="s">
        <v>20</v>
      </c>
      <c r="B93">
        <v>101</v>
      </c>
      <c r="C93" t="s">
        <v>14</v>
      </c>
      <c r="D93">
        <v>38</v>
      </c>
    </row>
    <row r="94" spans="1:4" x14ac:dyDescent="0.25">
      <c r="A94" t="s">
        <v>20</v>
      </c>
      <c r="B94">
        <v>102</v>
      </c>
      <c r="C94" t="s">
        <v>14</v>
      </c>
      <c r="D94">
        <v>38</v>
      </c>
    </row>
    <row r="95" spans="1:4" x14ac:dyDescent="0.25">
      <c r="A95" t="s">
        <v>20</v>
      </c>
      <c r="B95">
        <v>102</v>
      </c>
      <c r="C95" t="s">
        <v>14</v>
      </c>
      <c r="D95">
        <v>39</v>
      </c>
    </row>
    <row r="96" spans="1:4" x14ac:dyDescent="0.25">
      <c r="A96" t="s">
        <v>20</v>
      </c>
      <c r="B96">
        <v>103</v>
      </c>
      <c r="C96" t="s">
        <v>14</v>
      </c>
      <c r="D96">
        <v>40</v>
      </c>
    </row>
    <row r="97" spans="1:4" x14ac:dyDescent="0.25">
      <c r="A97" t="s">
        <v>20</v>
      </c>
      <c r="B97">
        <v>103</v>
      </c>
      <c r="C97" t="s">
        <v>14</v>
      </c>
      <c r="D97">
        <v>40</v>
      </c>
    </row>
    <row r="98" spans="1:4" x14ac:dyDescent="0.25">
      <c r="A98" t="s">
        <v>20</v>
      </c>
      <c r="B98">
        <v>105</v>
      </c>
      <c r="C98" t="s">
        <v>14</v>
      </c>
      <c r="D98">
        <v>40</v>
      </c>
    </row>
    <row r="99" spans="1:4" x14ac:dyDescent="0.25">
      <c r="A99" t="s">
        <v>20</v>
      </c>
      <c r="B99">
        <v>106</v>
      </c>
      <c r="C99" t="s">
        <v>14</v>
      </c>
      <c r="D99">
        <v>41</v>
      </c>
    </row>
    <row r="100" spans="1:4" x14ac:dyDescent="0.25">
      <c r="A100" t="s">
        <v>20</v>
      </c>
      <c r="B100">
        <v>106</v>
      </c>
      <c r="C100" t="s">
        <v>14</v>
      </c>
      <c r="D100">
        <v>41</v>
      </c>
    </row>
    <row r="101" spans="1:4" x14ac:dyDescent="0.25">
      <c r="A101" t="s">
        <v>20</v>
      </c>
      <c r="B101">
        <v>107</v>
      </c>
      <c r="C101" t="s">
        <v>14</v>
      </c>
      <c r="D101">
        <v>42</v>
      </c>
    </row>
    <row r="102" spans="1:4" x14ac:dyDescent="0.25">
      <c r="A102" t="s">
        <v>20</v>
      </c>
      <c r="B102">
        <v>107</v>
      </c>
      <c r="C102" t="s">
        <v>14</v>
      </c>
      <c r="D102">
        <v>44</v>
      </c>
    </row>
    <row r="103" spans="1:4" x14ac:dyDescent="0.25">
      <c r="A103" t="s">
        <v>20</v>
      </c>
      <c r="B103">
        <v>107</v>
      </c>
      <c r="C103" t="s">
        <v>14</v>
      </c>
      <c r="D103">
        <v>44</v>
      </c>
    </row>
    <row r="104" spans="1:4" x14ac:dyDescent="0.25">
      <c r="A104" t="s">
        <v>20</v>
      </c>
      <c r="B104">
        <v>107</v>
      </c>
      <c r="C104" t="s">
        <v>14</v>
      </c>
      <c r="D104">
        <v>45</v>
      </c>
    </row>
    <row r="105" spans="1:4" x14ac:dyDescent="0.25">
      <c r="A105" t="s">
        <v>20</v>
      </c>
      <c r="B105">
        <v>107</v>
      </c>
      <c r="C105" t="s">
        <v>14</v>
      </c>
      <c r="D105">
        <v>46</v>
      </c>
    </row>
    <row r="106" spans="1:4" x14ac:dyDescent="0.25">
      <c r="A106" t="s">
        <v>20</v>
      </c>
      <c r="B106">
        <v>110</v>
      </c>
      <c r="C106" t="s">
        <v>14</v>
      </c>
      <c r="D106">
        <v>47</v>
      </c>
    </row>
    <row r="107" spans="1:4" x14ac:dyDescent="0.25">
      <c r="A107" t="s">
        <v>20</v>
      </c>
      <c r="B107">
        <v>110</v>
      </c>
      <c r="C107" t="s">
        <v>14</v>
      </c>
      <c r="D107">
        <v>48</v>
      </c>
    </row>
    <row r="108" spans="1:4" x14ac:dyDescent="0.25">
      <c r="A108" t="s">
        <v>20</v>
      </c>
      <c r="B108">
        <v>110</v>
      </c>
      <c r="C108" t="s">
        <v>14</v>
      </c>
      <c r="D108">
        <v>49</v>
      </c>
    </row>
    <row r="109" spans="1:4" x14ac:dyDescent="0.25">
      <c r="A109" t="s">
        <v>20</v>
      </c>
      <c r="B109">
        <v>110</v>
      </c>
      <c r="C109" t="s">
        <v>14</v>
      </c>
      <c r="D109">
        <v>49</v>
      </c>
    </row>
    <row r="110" spans="1:4" x14ac:dyDescent="0.25">
      <c r="A110" t="s">
        <v>20</v>
      </c>
      <c r="B110">
        <v>111</v>
      </c>
      <c r="C110" t="s">
        <v>14</v>
      </c>
      <c r="D110">
        <v>52</v>
      </c>
    </row>
    <row r="111" spans="1:4" x14ac:dyDescent="0.25">
      <c r="A111" t="s">
        <v>20</v>
      </c>
      <c r="B111">
        <v>112</v>
      </c>
      <c r="C111" t="s">
        <v>14</v>
      </c>
      <c r="D111">
        <v>53</v>
      </c>
    </row>
    <row r="112" spans="1:4" x14ac:dyDescent="0.25">
      <c r="A112" t="s">
        <v>20</v>
      </c>
      <c r="B112">
        <v>112</v>
      </c>
      <c r="C112" t="s">
        <v>14</v>
      </c>
      <c r="D112">
        <v>54</v>
      </c>
    </row>
    <row r="113" spans="1:4" x14ac:dyDescent="0.25">
      <c r="A113" t="s">
        <v>20</v>
      </c>
      <c r="B113">
        <v>112</v>
      </c>
      <c r="C113" t="s">
        <v>14</v>
      </c>
      <c r="D113">
        <v>55</v>
      </c>
    </row>
    <row r="114" spans="1:4" x14ac:dyDescent="0.25">
      <c r="A114" t="s">
        <v>20</v>
      </c>
      <c r="B114">
        <v>113</v>
      </c>
      <c r="C114" t="s">
        <v>14</v>
      </c>
      <c r="D114">
        <v>55</v>
      </c>
    </row>
    <row r="115" spans="1:4" x14ac:dyDescent="0.25">
      <c r="A115" t="s">
        <v>20</v>
      </c>
      <c r="B115">
        <v>113</v>
      </c>
      <c r="C115" t="s">
        <v>14</v>
      </c>
      <c r="D115">
        <v>56</v>
      </c>
    </row>
    <row r="116" spans="1:4" x14ac:dyDescent="0.25">
      <c r="A116" t="s">
        <v>20</v>
      </c>
      <c r="B116">
        <v>114</v>
      </c>
      <c r="C116" t="s">
        <v>14</v>
      </c>
      <c r="D116">
        <v>56</v>
      </c>
    </row>
    <row r="117" spans="1:4" x14ac:dyDescent="0.25">
      <c r="A117" t="s">
        <v>20</v>
      </c>
      <c r="B117">
        <v>114</v>
      </c>
      <c r="C117" t="s">
        <v>14</v>
      </c>
      <c r="D117">
        <v>57</v>
      </c>
    </row>
    <row r="118" spans="1:4" x14ac:dyDescent="0.25">
      <c r="A118" t="s">
        <v>20</v>
      </c>
      <c r="B118">
        <v>114</v>
      </c>
      <c r="C118" t="s">
        <v>14</v>
      </c>
      <c r="D118">
        <v>57</v>
      </c>
    </row>
    <row r="119" spans="1:4" x14ac:dyDescent="0.25">
      <c r="A119" t="s">
        <v>20</v>
      </c>
      <c r="B119">
        <v>115</v>
      </c>
      <c r="C119" t="s">
        <v>14</v>
      </c>
      <c r="D119">
        <v>58</v>
      </c>
    </row>
    <row r="120" spans="1:4" x14ac:dyDescent="0.25">
      <c r="A120" t="s">
        <v>20</v>
      </c>
      <c r="B120">
        <v>116</v>
      </c>
      <c r="C120" t="s">
        <v>14</v>
      </c>
      <c r="D120">
        <v>60</v>
      </c>
    </row>
    <row r="121" spans="1:4" x14ac:dyDescent="0.25">
      <c r="A121" t="s">
        <v>20</v>
      </c>
      <c r="B121">
        <v>116</v>
      </c>
      <c r="C121" t="s">
        <v>14</v>
      </c>
      <c r="D121">
        <v>62</v>
      </c>
    </row>
    <row r="122" spans="1:4" x14ac:dyDescent="0.25">
      <c r="A122" t="s">
        <v>20</v>
      </c>
      <c r="B122">
        <v>117</v>
      </c>
      <c r="C122" t="s">
        <v>14</v>
      </c>
      <c r="D122">
        <v>62</v>
      </c>
    </row>
    <row r="123" spans="1:4" x14ac:dyDescent="0.25">
      <c r="A123" t="s">
        <v>20</v>
      </c>
      <c r="B123">
        <v>117</v>
      </c>
      <c r="C123" t="s">
        <v>14</v>
      </c>
      <c r="D123">
        <v>63</v>
      </c>
    </row>
    <row r="124" spans="1:4" x14ac:dyDescent="0.25">
      <c r="A124" t="s">
        <v>20</v>
      </c>
      <c r="B124">
        <v>119</v>
      </c>
      <c r="C124" t="s">
        <v>14</v>
      </c>
      <c r="D124">
        <v>63</v>
      </c>
    </row>
    <row r="125" spans="1:4" x14ac:dyDescent="0.25">
      <c r="A125" t="s">
        <v>20</v>
      </c>
      <c r="B125">
        <v>121</v>
      </c>
      <c r="C125" t="s">
        <v>14</v>
      </c>
      <c r="D125">
        <v>64</v>
      </c>
    </row>
    <row r="126" spans="1:4" x14ac:dyDescent="0.25">
      <c r="A126" t="s">
        <v>20</v>
      </c>
      <c r="B126">
        <v>121</v>
      </c>
      <c r="C126" t="s">
        <v>14</v>
      </c>
      <c r="D126">
        <v>64</v>
      </c>
    </row>
    <row r="127" spans="1:4" x14ac:dyDescent="0.25">
      <c r="A127" t="s">
        <v>20</v>
      </c>
      <c r="B127">
        <v>121</v>
      </c>
      <c r="C127" t="s">
        <v>14</v>
      </c>
      <c r="D127">
        <v>64</v>
      </c>
    </row>
    <row r="128" spans="1:4" x14ac:dyDescent="0.25">
      <c r="A128" t="s">
        <v>20</v>
      </c>
      <c r="B128">
        <v>122</v>
      </c>
      <c r="C128" t="s">
        <v>14</v>
      </c>
      <c r="D128">
        <v>64</v>
      </c>
    </row>
    <row r="129" spans="1:4" x14ac:dyDescent="0.25">
      <c r="A129" t="s">
        <v>20</v>
      </c>
      <c r="B129">
        <v>122</v>
      </c>
      <c r="C129" t="s">
        <v>14</v>
      </c>
      <c r="D129">
        <v>65</v>
      </c>
    </row>
    <row r="130" spans="1:4" x14ac:dyDescent="0.25">
      <c r="A130" t="s">
        <v>20</v>
      </c>
      <c r="B130">
        <v>122</v>
      </c>
      <c r="C130" t="s">
        <v>14</v>
      </c>
      <c r="D130">
        <v>65</v>
      </c>
    </row>
    <row r="131" spans="1:4" x14ac:dyDescent="0.25">
      <c r="A131" t="s">
        <v>20</v>
      </c>
      <c r="B131">
        <v>122</v>
      </c>
      <c r="C131" t="s">
        <v>14</v>
      </c>
      <c r="D131">
        <v>67</v>
      </c>
    </row>
    <row r="132" spans="1:4" x14ac:dyDescent="0.25">
      <c r="A132" t="s">
        <v>20</v>
      </c>
      <c r="B132">
        <v>123</v>
      </c>
      <c r="C132" t="s">
        <v>14</v>
      </c>
      <c r="D132">
        <v>67</v>
      </c>
    </row>
    <row r="133" spans="1:4" x14ac:dyDescent="0.25">
      <c r="A133" t="s">
        <v>20</v>
      </c>
      <c r="B133">
        <v>123</v>
      </c>
      <c r="C133" t="s">
        <v>14</v>
      </c>
      <c r="D133">
        <v>67</v>
      </c>
    </row>
    <row r="134" spans="1:4" x14ac:dyDescent="0.25">
      <c r="A134" t="s">
        <v>20</v>
      </c>
      <c r="B134">
        <v>123</v>
      </c>
      <c r="C134" t="s">
        <v>14</v>
      </c>
      <c r="D134">
        <v>67</v>
      </c>
    </row>
    <row r="135" spans="1:4" x14ac:dyDescent="0.25">
      <c r="A135" t="s">
        <v>20</v>
      </c>
      <c r="B135">
        <v>125</v>
      </c>
      <c r="C135" t="s">
        <v>14</v>
      </c>
      <c r="D135">
        <v>67</v>
      </c>
    </row>
    <row r="136" spans="1:4" x14ac:dyDescent="0.25">
      <c r="A136" t="s">
        <v>20</v>
      </c>
      <c r="B136">
        <v>126</v>
      </c>
      <c r="C136" t="s">
        <v>14</v>
      </c>
      <c r="D136">
        <v>67</v>
      </c>
    </row>
    <row r="137" spans="1:4" x14ac:dyDescent="0.25">
      <c r="A137" t="s">
        <v>20</v>
      </c>
      <c r="B137">
        <v>126</v>
      </c>
      <c r="C137" t="s">
        <v>14</v>
      </c>
      <c r="D137">
        <v>67</v>
      </c>
    </row>
    <row r="138" spans="1:4" x14ac:dyDescent="0.25">
      <c r="A138" t="s">
        <v>20</v>
      </c>
      <c r="B138">
        <v>126</v>
      </c>
      <c r="C138" t="s">
        <v>14</v>
      </c>
      <c r="D138">
        <v>70</v>
      </c>
    </row>
    <row r="139" spans="1:4" x14ac:dyDescent="0.25">
      <c r="A139" t="s">
        <v>20</v>
      </c>
      <c r="B139">
        <v>126</v>
      </c>
      <c r="C139" t="s">
        <v>14</v>
      </c>
      <c r="D139">
        <v>71</v>
      </c>
    </row>
    <row r="140" spans="1:4" x14ac:dyDescent="0.25">
      <c r="A140" t="s">
        <v>20</v>
      </c>
      <c r="B140">
        <v>126</v>
      </c>
      <c r="C140" t="s">
        <v>14</v>
      </c>
      <c r="D140">
        <v>73</v>
      </c>
    </row>
    <row r="141" spans="1:4" x14ac:dyDescent="0.25">
      <c r="A141" t="s">
        <v>20</v>
      </c>
      <c r="B141">
        <v>127</v>
      </c>
      <c r="C141" t="s">
        <v>14</v>
      </c>
      <c r="D141">
        <v>73</v>
      </c>
    </row>
    <row r="142" spans="1:4" x14ac:dyDescent="0.25">
      <c r="A142" t="s">
        <v>20</v>
      </c>
      <c r="B142">
        <v>127</v>
      </c>
      <c r="C142" t="s">
        <v>14</v>
      </c>
      <c r="D142">
        <v>75</v>
      </c>
    </row>
    <row r="143" spans="1:4" x14ac:dyDescent="0.25">
      <c r="A143" t="s">
        <v>20</v>
      </c>
      <c r="B143">
        <v>128</v>
      </c>
      <c r="C143" t="s">
        <v>14</v>
      </c>
      <c r="D143">
        <v>75</v>
      </c>
    </row>
    <row r="144" spans="1:4" x14ac:dyDescent="0.25">
      <c r="A144" t="s">
        <v>20</v>
      </c>
      <c r="B144">
        <v>128</v>
      </c>
      <c r="C144" t="s">
        <v>14</v>
      </c>
      <c r="D144">
        <v>75</v>
      </c>
    </row>
    <row r="145" spans="1:4" x14ac:dyDescent="0.25">
      <c r="A145" t="s">
        <v>20</v>
      </c>
      <c r="B145">
        <v>129</v>
      </c>
      <c r="C145" t="s">
        <v>14</v>
      </c>
      <c r="D145">
        <v>75</v>
      </c>
    </row>
    <row r="146" spans="1:4" x14ac:dyDescent="0.25">
      <c r="A146" t="s">
        <v>20</v>
      </c>
      <c r="B146">
        <v>129</v>
      </c>
      <c r="C146" t="s">
        <v>14</v>
      </c>
      <c r="D146">
        <v>76</v>
      </c>
    </row>
    <row r="147" spans="1:4" x14ac:dyDescent="0.25">
      <c r="A147" t="s">
        <v>20</v>
      </c>
      <c r="B147">
        <v>130</v>
      </c>
      <c r="C147" t="s">
        <v>14</v>
      </c>
      <c r="D147">
        <v>77</v>
      </c>
    </row>
    <row r="148" spans="1:4" x14ac:dyDescent="0.25">
      <c r="A148" t="s">
        <v>20</v>
      </c>
      <c r="B148">
        <v>130</v>
      </c>
      <c r="C148" t="s">
        <v>14</v>
      </c>
      <c r="D148">
        <v>77</v>
      </c>
    </row>
    <row r="149" spans="1:4" x14ac:dyDescent="0.25">
      <c r="A149" t="s">
        <v>20</v>
      </c>
      <c r="B149">
        <v>131</v>
      </c>
      <c r="C149" t="s">
        <v>14</v>
      </c>
      <c r="D149">
        <v>77</v>
      </c>
    </row>
    <row r="150" spans="1:4" x14ac:dyDescent="0.25">
      <c r="A150" t="s">
        <v>20</v>
      </c>
      <c r="B150">
        <v>131</v>
      </c>
      <c r="C150" t="s">
        <v>14</v>
      </c>
      <c r="D150">
        <v>78</v>
      </c>
    </row>
    <row r="151" spans="1:4" x14ac:dyDescent="0.25">
      <c r="A151" t="s">
        <v>20</v>
      </c>
      <c r="B151">
        <v>131</v>
      </c>
      <c r="C151" t="s">
        <v>14</v>
      </c>
      <c r="D151">
        <v>78</v>
      </c>
    </row>
    <row r="152" spans="1:4" x14ac:dyDescent="0.25">
      <c r="A152" t="s">
        <v>20</v>
      </c>
      <c r="B152">
        <v>131</v>
      </c>
      <c r="C152" t="s">
        <v>14</v>
      </c>
      <c r="D152">
        <v>79</v>
      </c>
    </row>
    <row r="153" spans="1:4" x14ac:dyDescent="0.25">
      <c r="A153" t="s">
        <v>20</v>
      </c>
      <c r="B153">
        <v>131</v>
      </c>
      <c r="C153" t="s">
        <v>14</v>
      </c>
      <c r="D153">
        <v>80</v>
      </c>
    </row>
    <row r="154" spans="1:4" x14ac:dyDescent="0.25">
      <c r="A154" t="s">
        <v>20</v>
      </c>
      <c r="B154">
        <v>132</v>
      </c>
      <c r="C154" t="s">
        <v>14</v>
      </c>
      <c r="D154">
        <v>80</v>
      </c>
    </row>
    <row r="155" spans="1:4" x14ac:dyDescent="0.25">
      <c r="A155" t="s">
        <v>20</v>
      </c>
      <c r="B155">
        <v>132</v>
      </c>
      <c r="C155" t="s">
        <v>14</v>
      </c>
      <c r="D155">
        <v>82</v>
      </c>
    </row>
    <row r="156" spans="1:4" x14ac:dyDescent="0.25">
      <c r="A156" t="s">
        <v>20</v>
      </c>
      <c r="B156">
        <v>132</v>
      </c>
      <c r="C156" t="s">
        <v>14</v>
      </c>
      <c r="D156">
        <v>83</v>
      </c>
    </row>
    <row r="157" spans="1:4" x14ac:dyDescent="0.25">
      <c r="A157" t="s">
        <v>20</v>
      </c>
      <c r="B157">
        <v>133</v>
      </c>
      <c r="C157" t="s">
        <v>14</v>
      </c>
      <c r="D157">
        <v>83</v>
      </c>
    </row>
    <row r="158" spans="1:4" x14ac:dyDescent="0.25">
      <c r="A158" t="s">
        <v>20</v>
      </c>
      <c r="B158">
        <v>133</v>
      </c>
      <c r="C158" t="s">
        <v>14</v>
      </c>
      <c r="D158">
        <v>84</v>
      </c>
    </row>
    <row r="159" spans="1:4" x14ac:dyDescent="0.25">
      <c r="A159" t="s">
        <v>20</v>
      </c>
      <c r="B159">
        <v>133</v>
      </c>
      <c r="C159" t="s">
        <v>14</v>
      </c>
      <c r="D159">
        <v>86</v>
      </c>
    </row>
    <row r="160" spans="1:4" x14ac:dyDescent="0.25">
      <c r="A160" t="s">
        <v>20</v>
      </c>
      <c r="B160">
        <v>134</v>
      </c>
      <c r="C160" t="s">
        <v>14</v>
      </c>
      <c r="D160">
        <v>86</v>
      </c>
    </row>
    <row r="161" spans="1:4" x14ac:dyDescent="0.25">
      <c r="A161" t="s">
        <v>20</v>
      </c>
      <c r="B161">
        <v>134</v>
      </c>
      <c r="C161" t="s">
        <v>14</v>
      </c>
      <c r="D161">
        <v>86</v>
      </c>
    </row>
    <row r="162" spans="1:4" x14ac:dyDescent="0.25">
      <c r="A162" t="s">
        <v>20</v>
      </c>
      <c r="B162">
        <v>134</v>
      </c>
      <c r="C162" t="s">
        <v>14</v>
      </c>
      <c r="D162">
        <v>87</v>
      </c>
    </row>
    <row r="163" spans="1:4" x14ac:dyDescent="0.25">
      <c r="A163" t="s">
        <v>20</v>
      </c>
      <c r="B163">
        <v>135</v>
      </c>
      <c r="C163" t="s">
        <v>14</v>
      </c>
      <c r="D163">
        <v>88</v>
      </c>
    </row>
    <row r="164" spans="1:4" x14ac:dyDescent="0.25">
      <c r="A164" t="s">
        <v>20</v>
      </c>
      <c r="B164">
        <v>135</v>
      </c>
      <c r="C164" t="s">
        <v>14</v>
      </c>
      <c r="D164">
        <v>91</v>
      </c>
    </row>
    <row r="165" spans="1:4" x14ac:dyDescent="0.25">
      <c r="A165" t="s">
        <v>20</v>
      </c>
      <c r="B165">
        <v>135</v>
      </c>
      <c r="C165" t="s">
        <v>14</v>
      </c>
      <c r="D165">
        <v>92</v>
      </c>
    </row>
    <row r="166" spans="1:4" x14ac:dyDescent="0.25">
      <c r="A166" t="s">
        <v>20</v>
      </c>
      <c r="B166">
        <v>136</v>
      </c>
      <c r="C166" t="s">
        <v>14</v>
      </c>
      <c r="D166">
        <v>92</v>
      </c>
    </row>
    <row r="167" spans="1:4" x14ac:dyDescent="0.25">
      <c r="A167" t="s">
        <v>20</v>
      </c>
      <c r="B167">
        <v>137</v>
      </c>
      <c r="C167" t="s">
        <v>14</v>
      </c>
      <c r="D167">
        <v>92</v>
      </c>
    </row>
    <row r="168" spans="1:4" x14ac:dyDescent="0.25">
      <c r="A168" t="s">
        <v>20</v>
      </c>
      <c r="B168">
        <v>137</v>
      </c>
      <c r="C168" t="s">
        <v>14</v>
      </c>
      <c r="D168">
        <v>94</v>
      </c>
    </row>
    <row r="169" spans="1:4" x14ac:dyDescent="0.25">
      <c r="A169" t="s">
        <v>20</v>
      </c>
      <c r="B169">
        <v>138</v>
      </c>
      <c r="C169" t="s">
        <v>14</v>
      </c>
      <c r="D169">
        <v>94</v>
      </c>
    </row>
    <row r="170" spans="1:4" x14ac:dyDescent="0.25">
      <c r="A170" t="s">
        <v>20</v>
      </c>
      <c r="B170">
        <v>138</v>
      </c>
      <c r="C170" t="s">
        <v>14</v>
      </c>
      <c r="D170">
        <v>100</v>
      </c>
    </row>
    <row r="171" spans="1:4" x14ac:dyDescent="0.25">
      <c r="A171" t="s">
        <v>20</v>
      </c>
      <c r="B171">
        <v>138</v>
      </c>
      <c r="C171" t="s">
        <v>14</v>
      </c>
      <c r="D171">
        <v>101</v>
      </c>
    </row>
    <row r="172" spans="1:4" x14ac:dyDescent="0.25">
      <c r="A172" t="s">
        <v>20</v>
      </c>
      <c r="B172">
        <v>139</v>
      </c>
      <c r="C172" t="s">
        <v>14</v>
      </c>
      <c r="D172">
        <v>102</v>
      </c>
    </row>
    <row r="173" spans="1:4" x14ac:dyDescent="0.25">
      <c r="A173" t="s">
        <v>20</v>
      </c>
      <c r="B173">
        <v>139</v>
      </c>
      <c r="C173" t="s">
        <v>14</v>
      </c>
      <c r="D173">
        <v>104</v>
      </c>
    </row>
    <row r="174" spans="1:4" x14ac:dyDescent="0.25">
      <c r="A174" t="s">
        <v>20</v>
      </c>
      <c r="B174">
        <v>140</v>
      </c>
      <c r="C174" t="s">
        <v>14</v>
      </c>
      <c r="D174">
        <v>105</v>
      </c>
    </row>
    <row r="175" spans="1:4" x14ac:dyDescent="0.25">
      <c r="A175" t="s">
        <v>20</v>
      </c>
      <c r="B175">
        <v>140</v>
      </c>
      <c r="C175" t="s">
        <v>14</v>
      </c>
      <c r="D175">
        <v>105</v>
      </c>
    </row>
    <row r="176" spans="1:4" x14ac:dyDescent="0.25">
      <c r="A176" t="s">
        <v>20</v>
      </c>
      <c r="B176">
        <v>140</v>
      </c>
      <c r="C176" t="s">
        <v>14</v>
      </c>
      <c r="D176">
        <v>106</v>
      </c>
    </row>
    <row r="177" spans="1:4" x14ac:dyDescent="0.25">
      <c r="A177" t="s">
        <v>20</v>
      </c>
      <c r="B177">
        <v>142</v>
      </c>
      <c r="C177" t="s">
        <v>14</v>
      </c>
      <c r="D177">
        <v>107</v>
      </c>
    </row>
    <row r="178" spans="1:4" x14ac:dyDescent="0.25">
      <c r="A178" t="s">
        <v>20</v>
      </c>
      <c r="B178">
        <v>142</v>
      </c>
      <c r="C178" t="s">
        <v>14</v>
      </c>
      <c r="D178">
        <v>108</v>
      </c>
    </row>
    <row r="179" spans="1:4" x14ac:dyDescent="0.25">
      <c r="A179" t="s">
        <v>20</v>
      </c>
      <c r="B179">
        <v>142</v>
      </c>
      <c r="C179" t="s">
        <v>14</v>
      </c>
      <c r="D179">
        <v>111</v>
      </c>
    </row>
    <row r="180" spans="1:4" x14ac:dyDescent="0.25">
      <c r="A180" t="s">
        <v>20</v>
      </c>
      <c r="B180">
        <v>142</v>
      </c>
      <c r="C180" t="s">
        <v>14</v>
      </c>
      <c r="D180">
        <v>112</v>
      </c>
    </row>
    <row r="181" spans="1:4" x14ac:dyDescent="0.25">
      <c r="A181" t="s">
        <v>20</v>
      </c>
      <c r="B181">
        <v>143</v>
      </c>
      <c r="C181" t="s">
        <v>14</v>
      </c>
      <c r="D181">
        <v>112</v>
      </c>
    </row>
    <row r="182" spans="1:4" x14ac:dyDescent="0.25">
      <c r="A182" t="s">
        <v>20</v>
      </c>
      <c r="B182">
        <v>144</v>
      </c>
      <c r="C182" t="s">
        <v>14</v>
      </c>
      <c r="D182">
        <v>113</v>
      </c>
    </row>
    <row r="183" spans="1:4" x14ac:dyDescent="0.25">
      <c r="A183" t="s">
        <v>20</v>
      </c>
      <c r="B183">
        <v>144</v>
      </c>
      <c r="C183" t="s">
        <v>14</v>
      </c>
      <c r="D183">
        <v>114</v>
      </c>
    </row>
    <row r="184" spans="1:4" x14ac:dyDescent="0.25">
      <c r="A184" t="s">
        <v>20</v>
      </c>
      <c r="B184">
        <v>144</v>
      </c>
      <c r="C184" t="s">
        <v>14</v>
      </c>
      <c r="D184">
        <v>115</v>
      </c>
    </row>
    <row r="185" spans="1:4" x14ac:dyDescent="0.25">
      <c r="A185" t="s">
        <v>20</v>
      </c>
      <c r="B185">
        <v>144</v>
      </c>
      <c r="C185" t="s">
        <v>14</v>
      </c>
      <c r="D185">
        <v>117</v>
      </c>
    </row>
    <row r="186" spans="1:4" x14ac:dyDescent="0.25">
      <c r="A186" t="s">
        <v>20</v>
      </c>
      <c r="B186">
        <v>146</v>
      </c>
      <c r="C186" t="s">
        <v>14</v>
      </c>
      <c r="D186">
        <v>118</v>
      </c>
    </row>
    <row r="187" spans="1:4" x14ac:dyDescent="0.25">
      <c r="A187" t="s">
        <v>20</v>
      </c>
      <c r="B187">
        <v>147</v>
      </c>
      <c r="C187" t="s">
        <v>14</v>
      </c>
      <c r="D187">
        <v>120</v>
      </c>
    </row>
    <row r="188" spans="1:4" x14ac:dyDescent="0.25">
      <c r="A188" t="s">
        <v>20</v>
      </c>
      <c r="B188">
        <v>147</v>
      </c>
      <c r="C188" t="s">
        <v>14</v>
      </c>
      <c r="D188">
        <v>120</v>
      </c>
    </row>
    <row r="189" spans="1:4" x14ac:dyDescent="0.25">
      <c r="A189" t="s">
        <v>20</v>
      </c>
      <c r="B189">
        <v>147</v>
      </c>
      <c r="C189" t="s">
        <v>14</v>
      </c>
      <c r="D189">
        <v>121</v>
      </c>
    </row>
    <row r="190" spans="1:4" x14ac:dyDescent="0.25">
      <c r="A190" t="s">
        <v>20</v>
      </c>
      <c r="B190">
        <v>148</v>
      </c>
      <c r="C190" t="s">
        <v>14</v>
      </c>
      <c r="D190">
        <v>127</v>
      </c>
    </row>
    <row r="191" spans="1:4" x14ac:dyDescent="0.25">
      <c r="A191" t="s">
        <v>20</v>
      </c>
      <c r="B191">
        <v>148</v>
      </c>
      <c r="C191" t="s">
        <v>14</v>
      </c>
      <c r="D191">
        <v>128</v>
      </c>
    </row>
    <row r="192" spans="1:4" x14ac:dyDescent="0.25">
      <c r="A192" t="s">
        <v>20</v>
      </c>
      <c r="B192">
        <v>149</v>
      </c>
      <c r="C192" t="s">
        <v>14</v>
      </c>
      <c r="D192">
        <v>130</v>
      </c>
    </row>
    <row r="193" spans="1:4" x14ac:dyDescent="0.25">
      <c r="A193" t="s">
        <v>20</v>
      </c>
      <c r="B193">
        <v>149</v>
      </c>
      <c r="C193" t="s">
        <v>14</v>
      </c>
      <c r="D193">
        <v>131</v>
      </c>
    </row>
    <row r="194" spans="1:4" x14ac:dyDescent="0.25">
      <c r="A194" t="s">
        <v>20</v>
      </c>
      <c r="B194">
        <v>150</v>
      </c>
      <c r="C194" t="s">
        <v>14</v>
      </c>
      <c r="D194">
        <v>132</v>
      </c>
    </row>
    <row r="195" spans="1:4" x14ac:dyDescent="0.25">
      <c r="A195" t="s">
        <v>20</v>
      </c>
      <c r="B195">
        <v>150</v>
      </c>
      <c r="C195" t="s">
        <v>14</v>
      </c>
      <c r="D195">
        <v>133</v>
      </c>
    </row>
    <row r="196" spans="1:4" x14ac:dyDescent="0.25">
      <c r="A196" t="s">
        <v>20</v>
      </c>
      <c r="B196">
        <v>154</v>
      </c>
      <c r="C196" t="s">
        <v>14</v>
      </c>
      <c r="D196">
        <v>133</v>
      </c>
    </row>
    <row r="197" spans="1:4" x14ac:dyDescent="0.25">
      <c r="A197" t="s">
        <v>20</v>
      </c>
      <c r="B197">
        <v>154</v>
      </c>
      <c r="C197" t="s">
        <v>14</v>
      </c>
      <c r="D197">
        <v>136</v>
      </c>
    </row>
    <row r="198" spans="1:4" x14ac:dyDescent="0.25">
      <c r="A198" t="s">
        <v>20</v>
      </c>
      <c r="B198">
        <v>154</v>
      </c>
      <c r="C198" t="s">
        <v>14</v>
      </c>
      <c r="D198">
        <v>137</v>
      </c>
    </row>
    <row r="199" spans="1:4" x14ac:dyDescent="0.25">
      <c r="A199" t="s">
        <v>20</v>
      </c>
      <c r="B199">
        <v>154</v>
      </c>
      <c r="C199" t="s">
        <v>14</v>
      </c>
      <c r="D199">
        <v>141</v>
      </c>
    </row>
    <row r="200" spans="1:4" x14ac:dyDescent="0.25">
      <c r="A200" t="s">
        <v>20</v>
      </c>
      <c r="B200">
        <v>155</v>
      </c>
      <c r="C200" t="s">
        <v>14</v>
      </c>
      <c r="D200">
        <v>143</v>
      </c>
    </row>
    <row r="201" spans="1:4" x14ac:dyDescent="0.25">
      <c r="A201" t="s">
        <v>20</v>
      </c>
      <c r="B201">
        <v>155</v>
      </c>
      <c r="C201" t="s">
        <v>14</v>
      </c>
      <c r="D201">
        <v>147</v>
      </c>
    </row>
    <row r="202" spans="1:4" x14ac:dyDescent="0.25">
      <c r="A202" t="s">
        <v>20</v>
      </c>
      <c r="B202">
        <v>155</v>
      </c>
      <c r="C202" t="s">
        <v>14</v>
      </c>
      <c r="D202">
        <v>151</v>
      </c>
    </row>
    <row r="203" spans="1:4" x14ac:dyDescent="0.25">
      <c r="A203" t="s">
        <v>20</v>
      </c>
      <c r="B203">
        <v>155</v>
      </c>
      <c r="C203" t="s">
        <v>14</v>
      </c>
      <c r="D203">
        <v>154</v>
      </c>
    </row>
    <row r="204" spans="1:4" x14ac:dyDescent="0.25">
      <c r="A204" t="s">
        <v>20</v>
      </c>
      <c r="B204">
        <v>156</v>
      </c>
      <c r="C204" t="s">
        <v>14</v>
      </c>
      <c r="D204">
        <v>156</v>
      </c>
    </row>
    <row r="205" spans="1:4" x14ac:dyDescent="0.25">
      <c r="A205" t="s">
        <v>20</v>
      </c>
      <c r="B205">
        <v>156</v>
      </c>
      <c r="C205" t="s">
        <v>14</v>
      </c>
      <c r="D205">
        <v>157</v>
      </c>
    </row>
    <row r="206" spans="1:4" x14ac:dyDescent="0.25">
      <c r="A206" t="s">
        <v>20</v>
      </c>
      <c r="B206">
        <v>157</v>
      </c>
      <c r="C206" t="s">
        <v>14</v>
      </c>
      <c r="D206">
        <v>162</v>
      </c>
    </row>
    <row r="207" spans="1:4" x14ac:dyDescent="0.25">
      <c r="A207" t="s">
        <v>20</v>
      </c>
      <c r="B207">
        <v>157</v>
      </c>
      <c r="C207" t="s">
        <v>14</v>
      </c>
      <c r="D207">
        <v>168</v>
      </c>
    </row>
    <row r="208" spans="1:4" x14ac:dyDescent="0.25">
      <c r="A208" t="s">
        <v>20</v>
      </c>
      <c r="B208">
        <v>157</v>
      </c>
      <c r="C208" t="s">
        <v>14</v>
      </c>
      <c r="D208">
        <v>180</v>
      </c>
    </row>
    <row r="209" spans="1:4" x14ac:dyDescent="0.25">
      <c r="A209" t="s">
        <v>20</v>
      </c>
      <c r="B209">
        <v>157</v>
      </c>
      <c r="C209" t="s">
        <v>14</v>
      </c>
      <c r="D209">
        <v>181</v>
      </c>
    </row>
    <row r="210" spans="1:4" x14ac:dyDescent="0.25">
      <c r="A210" t="s">
        <v>20</v>
      </c>
      <c r="B210">
        <v>157</v>
      </c>
      <c r="C210" t="s">
        <v>14</v>
      </c>
      <c r="D210">
        <v>183</v>
      </c>
    </row>
    <row r="211" spans="1:4" x14ac:dyDescent="0.25">
      <c r="A211" t="s">
        <v>20</v>
      </c>
      <c r="B211">
        <v>158</v>
      </c>
      <c r="C211" t="s">
        <v>14</v>
      </c>
      <c r="D211">
        <v>186</v>
      </c>
    </row>
    <row r="212" spans="1:4" x14ac:dyDescent="0.25">
      <c r="A212" t="s">
        <v>20</v>
      </c>
      <c r="B212">
        <v>158</v>
      </c>
      <c r="C212" t="s">
        <v>14</v>
      </c>
      <c r="D212">
        <v>191</v>
      </c>
    </row>
    <row r="213" spans="1:4" x14ac:dyDescent="0.25">
      <c r="A213" t="s">
        <v>20</v>
      </c>
      <c r="B213">
        <v>159</v>
      </c>
      <c r="C213" t="s">
        <v>14</v>
      </c>
      <c r="D213">
        <v>191</v>
      </c>
    </row>
    <row r="214" spans="1:4" x14ac:dyDescent="0.25">
      <c r="A214" t="s">
        <v>20</v>
      </c>
      <c r="B214">
        <v>159</v>
      </c>
      <c r="C214" t="s">
        <v>14</v>
      </c>
      <c r="D214">
        <v>200</v>
      </c>
    </row>
    <row r="215" spans="1:4" x14ac:dyDescent="0.25">
      <c r="A215" t="s">
        <v>20</v>
      </c>
      <c r="B215">
        <v>159</v>
      </c>
      <c r="C215" t="s">
        <v>14</v>
      </c>
      <c r="D215">
        <v>210</v>
      </c>
    </row>
    <row r="216" spans="1:4" x14ac:dyDescent="0.25">
      <c r="A216" t="s">
        <v>20</v>
      </c>
      <c r="B216">
        <v>160</v>
      </c>
      <c r="C216" t="s">
        <v>14</v>
      </c>
      <c r="D216">
        <v>210</v>
      </c>
    </row>
    <row r="217" spans="1:4" x14ac:dyDescent="0.25">
      <c r="A217" t="s">
        <v>20</v>
      </c>
      <c r="B217">
        <v>160</v>
      </c>
      <c r="C217" t="s">
        <v>14</v>
      </c>
      <c r="D217">
        <v>225</v>
      </c>
    </row>
    <row r="218" spans="1:4" x14ac:dyDescent="0.25">
      <c r="A218" t="s">
        <v>20</v>
      </c>
      <c r="B218">
        <v>161</v>
      </c>
      <c r="C218" t="s">
        <v>14</v>
      </c>
      <c r="D218">
        <v>226</v>
      </c>
    </row>
    <row r="219" spans="1:4" x14ac:dyDescent="0.25">
      <c r="A219" t="s">
        <v>20</v>
      </c>
      <c r="B219">
        <v>163</v>
      </c>
      <c r="C219" t="s">
        <v>14</v>
      </c>
      <c r="D219">
        <v>243</v>
      </c>
    </row>
    <row r="220" spans="1:4" x14ac:dyDescent="0.25">
      <c r="A220" t="s">
        <v>20</v>
      </c>
      <c r="B220">
        <v>163</v>
      </c>
      <c r="C220" t="s">
        <v>14</v>
      </c>
      <c r="D220">
        <v>243</v>
      </c>
    </row>
    <row r="221" spans="1:4" x14ac:dyDescent="0.25">
      <c r="A221" t="s">
        <v>20</v>
      </c>
      <c r="B221">
        <v>164</v>
      </c>
      <c r="C221" t="s">
        <v>14</v>
      </c>
      <c r="D221">
        <v>245</v>
      </c>
    </row>
    <row r="222" spans="1:4" x14ac:dyDescent="0.25">
      <c r="A222" t="s">
        <v>20</v>
      </c>
      <c r="B222">
        <v>164</v>
      </c>
      <c r="C222" t="s">
        <v>14</v>
      </c>
      <c r="D222">
        <v>245</v>
      </c>
    </row>
    <row r="223" spans="1:4" x14ac:dyDescent="0.25">
      <c r="A223" t="s">
        <v>20</v>
      </c>
      <c r="B223">
        <v>164</v>
      </c>
      <c r="C223" t="s">
        <v>14</v>
      </c>
      <c r="D223">
        <v>248</v>
      </c>
    </row>
    <row r="224" spans="1:4" x14ac:dyDescent="0.25">
      <c r="A224" t="s">
        <v>20</v>
      </c>
      <c r="B224">
        <v>164</v>
      </c>
      <c r="C224" t="s">
        <v>14</v>
      </c>
      <c r="D224">
        <v>252</v>
      </c>
    </row>
    <row r="225" spans="1:4" x14ac:dyDescent="0.25">
      <c r="A225" t="s">
        <v>20</v>
      </c>
      <c r="B225">
        <v>164</v>
      </c>
      <c r="C225" t="s">
        <v>14</v>
      </c>
      <c r="D225">
        <v>253</v>
      </c>
    </row>
    <row r="226" spans="1:4" x14ac:dyDescent="0.25">
      <c r="A226" t="s">
        <v>20</v>
      </c>
      <c r="B226">
        <v>165</v>
      </c>
      <c r="C226" t="s">
        <v>14</v>
      </c>
      <c r="D226">
        <v>257</v>
      </c>
    </row>
    <row r="227" spans="1:4" x14ac:dyDescent="0.25">
      <c r="A227" t="s">
        <v>20</v>
      </c>
      <c r="B227">
        <v>165</v>
      </c>
      <c r="C227" t="s">
        <v>14</v>
      </c>
      <c r="D227">
        <v>263</v>
      </c>
    </row>
    <row r="228" spans="1:4" x14ac:dyDescent="0.25">
      <c r="A228" t="s">
        <v>20</v>
      </c>
      <c r="B228">
        <v>165</v>
      </c>
      <c r="C228" t="s">
        <v>14</v>
      </c>
      <c r="D228">
        <v>296</v>
      </c>
    </row>
    <row r="229" spans="1:4" x14ac:dyDescent="0.25">
      <c r="A229" t="s">
        <v>20</v>
      </c>
      <c r="B229">
        <v>165</v>
      </c>
      <c r="C229" t="s">
        <v>14</v>
      </c>
      <c r="D229">
        <v>326</v>
      </c>
    </row>
    <row r="230" spans="1:4" x14ac:dyDescent="0.25">
      <c r="A230" t="s">
        <v>20</v>
      </c>
      <c r="B230">
        <v>166</v>
      </c>
      <c r="C230" t="s">
        <v>14</v>
      </c>
      <c r="D230">
        <v>328</v>
      </c>
    </row>
    <row r="231" spans="1:4" x14ac:dyDescent="0.25">
      <c r="A231" t="s">
        <v>20</v>
      </c>
      <c r="B231">
        <v>168</v>
      </c>
      <c r="C231" t="s">
        <v>14</v>
      </c>
      <c r="D231">
        <v>331</v>
      </c>
    </row>
    <row r="232" spans="1:4" x14ac:dyDescent="0.25">
      <c r="A232" t="s">
        <v>20</v>
      </c>
      <c r="B232">
        <v>168</v>
      </c>
      <c r="C232" t="s">
        <v>14</v>
      </c>
      <c r="D232">
        <v>347</v>
      </c>
    </row>
    <row r="233" spans="1:4" x14ac:dyDescent="0.25">
      <c r="A233" t="s">
        <v>20</v>
      </c>
      <c r="B233">
        <v>169</v>
      </c>
      <c r="C233" t="s">
        <v>14</v>
      </c>
      <c r="D233">
        <v>355</v>
      </c>
    </row>
    <row r="234" spans="1:4" x14ac:dyDescent="0.25">
      <c r="A234" t="s">
        <v>20</v>
      </c>
      <c r="B234">
        <v>170</v>
      </c>
      <c r="C234" t="s">
        <v>14</v>
      </c>
      <c r="D234">
        <v>362</v>
      </c>
    </row>
    <row r="235" spans="1:4" x14ac:dyDescent="0.25">
      <c r="A235" t="s">
        <v>20</v>
      </c>
      <c r="B235">
        <v>170</v>
      </c>
      <c r="C235" t="s">
        <v>14</v>
      </c>
      <c r="D235">
        <v>374</v>
      </c>
    </row>
    <row r="236" spans="1:4" x14ac:dyDescent="0.25">
      <c r="A236" t="s">
        <v>20</v>
      </c>
      <c r="B236">
        <v>170</v>
      </c>
      <c r="C236" t="s">
        <v>14</v>
      </c>
      <c r="D236">
        <v>393</v>
      </c>
    </row>
    <row r="237" spans="1:4" x14ac:dyDescent="0.25">
      <c r="A237" t="s">
        <v>20</v>
      </c>
      <c r="B237">
        <v>172</v>
      </c>
      <c r="C237" t="s">
        <v>14</v>
      </c>
      <c r="D237">
        <v>395</v>
      </c>
    </row>
    <row r="238" spans="1:4" x14ac:dyDescent="0.25">
      <c r="A238" t="s">
        <v>20</v>
      </c>
      <c r="B238">
        <v>173</v>
      </c>
      <c r="C238" t="s">
        <v>14</v>
      </c>
      <c r="D238">
        <v>418</v>
      </c>
    </row>
    <row r="239" spans="1:4" x14ac:dyDescent="0.25">
      <c r="A239" t="s">
        <v>20</v>
      </c>
      <c r="B239">
        <v>174</v>
      </c>
      <c r="C239" t="s">
        <v>14</v>
      </c>
      <c r="D239">
        <v>424</v>
      </c>
    </row>
    <row r="240" spans="1:4" x14ac:dyDescent="0.25">
      <c r="A240" t="s">
        <v>20</v>
      </c>
      <c r="B240">
        <v>174</v>
      </c>
      <c r="C240" t="s">
        <v>14</v>
      </c>
      <c r="D240">
        <v>435</v>
      </c>
    </row>
    <row r="241" spans="1:4" x14ac:dyDescent="0.25">
      <c r="A241" t="s">
        <v>20</v>
      </c>
      <c r="B241">
        <v>175</v>
      </c>
      <c r="C241" t="s">
        <v>14</v>
      </c>
      <c r="D241">
        <v>441</v>
      </c>
    </row>
    <row r="242" spans="1:4" x14ac:dyDescent="0.25">
      <c r="A242" t="s">
        <v>20</v>
      </c>
      <c r="B242">
        <v>176</v>
      </c>
      <c r="C242" t="s">
        <v>14</v>
      </c>
      <c r="D242">
        <v>452</v>
      </c>
    </row>
    <row r="243" spans="1:4" x14ac:dyDescent="0.25">
      <c r="A243" t="s">
        <v>20</v>
      </c>
      <c r="B243">
        <v>179</v>
      </c>
      <c r="C243" t="s">
        <v>14</v>
      </c>
      <c r="D243">
        <v>452</v>
      </c>
    </row>
    <row r="244" spans="1:4" x14ac:dyDescent="0.25">
      <c r="A244" t="s">
        <v>20</v>
      </c>
      <c r="B244">
        <v>180</v>
      </c>
      <c r="C244" t="s">
        <v>14</v>
      </c>
      <c r="D244">
        <v>454</v>
      </c>
    </row>
    <row r="245" spans="1:4" x14ac:dyDescent="0.25">
      <c r="A245" t="s">
        <v>20</v>
      </c>
      <c r="B245">
        <v>180</v>
      </c>
      <c r="C245" t="s">
        <v>14</v>
      </c>
      <c r="D245">
        <v>504</v>
      </c>
    </row>
    <row r="246" spans="1:4" x14ac:dyDescent="0.25">
      <c r="A246" t="s">
        <v>20</v>
      </c>
      <c r="B246">
        <v>180</v>
      </c>
      <c r="C246" t="s">
        <v>14</v>
      </c>
      <c r="D246">
        <v>513</v>
      </c>
    </row>
    <row r="247" spans="1:4" x14ac:dyDescent="0.25">
      <c r="A247" t="s">
        <v>20</v>
      </c>
      <c r="B247">
        <v>180</v>
      </c>
      <c r="C247" t="s">
        <v>14</v>
      </c>
      <c r="D247">
        <v>523</v>
      </c>
    </row>
    <row r="248" spans="1:4" x14ac:dyDescent="0.25">
      <c r="A248" t="s">
        <v>20</v>
      </c>
      <c r="B248">
        <v>181</v>
      </c>
      <c r="C248" t="s">
        <v>14</v>
      </c>
      <c r="D248">
        <v>526</v>
      </c>
    </row>
    <row r="249" spans="1:4" x14ac:dyDescent="0.25">
      <c r="A249" t="s">
        <v>20</v>
      </c>
      <c r="B249">
        <v>181</v>
      </c>
      <c r="C249" t="s">
        <v>14</v>
      </c>
      <c r="D249">
        <v>535</v>
      </c>
    </row>
    <row r="250" spans="1:4" x14ac:dyDescent="0.25">
      <c r="A250" t="s">
        <v>20</v>
      </c>
      <c r="B250">
        <v>182</v>
      </c>
      <c r="C250" t="s">
        <v>14</v>
      </c>
      <c r="D250">
        <v>554</v>
      </c>
    </row>
    <row r="251" spans="1:4" x14ac:dyDescent="0.25">
      <c r="A251" t="s">
        <v>20</v>
      </c>
      <c r="B251">
        <v>183</v>
      </c>
      <c r="C251" t="s">
        <v>14</v>
      </c>
      <c r="D251">
        <v>558</v>
      </c>
    </row>
    <row r="252" spans="1:4" x14ac:dyDescent="0.25">
      <c r="A252" t="s">
        <v>20</v>
      </c>
      <c r="B252">
        <v>183</v>
      </c>
      <c r="C252" t="s">
        <v>14</v>
      </c>
      <c r="D252">
        <v>558</v>
      </c>
    </row>
    <row r="253" spans="1:4" x14ac:dyDescent="0.25">
      <c r="A253" t="s">
        <v>20</v>
      </c>
      <c r="B253">
        <v>184</v>
      </c>
      <c r="C253" t="s">
        <v>14</v>
      </c>
      <c r="D253">
        <v>575</v>
      </c>
    </row>
    <row r="254" spans="1:4" x14ac:dyDescent="0.25">
      <c r="A254" t="s">
        <v>20</v>
      </c>
      <c r="B254">
        <v>185</v>
      </c>
      <c r="C254" t="s">
        <v>14</v>
      </c>
      <c r="D254">
        <v>579</v>
      </c>
    </row>
    <row r="255" spans="1:4" x14ac:dyDescent="0.25">
      <c r="A255" t="s">
        <v>20</v>
      </c>
      <c r="B255">
        <v>186</v>
      </c>
      <c r="C255" t="s">
        <v>14</v>
      </c>
      <c r="D255">
        <v>594</v>
      </c>
    </row>
    <row r="256" spans="1:4" x14ac:dyDescent="0.25">
      <c r="A256" t="s">
        <v>20</v>
      </c>
      <c r="B256">
        <v>186</v>
      </c>
      <c r="C256" t="s">
        <v>14</v>
      </c>
      <c r="D256">
        <v>602</v>
      </c>
    </row>
    <row r="257" spans="1:4" x14ac:dyDescent="0.25">
      <c r="A257" t="s">
        <v>20</v>
      </c>
      <c r="B257">
        <v>186</v>
      </c>
      <c r="C257" t="s">
        <v>14</v>
      </c>
      <c r="D257">
        <v>605</v>
      </c>
    </row>
    <row r="258" spans="1:4" x14ac:dyDescent="0.25">
      <c r="A258" t="s">
        <v>20</v>
      </c>
      <c r="B258">
        <v>186</v>
      </c>
      <c r="C258" t="s">
        <v>14</v>
      </c>
      <c r="D258">
        <v>648</v>
      </c>
    </row>
    <row r="259" spans="1:4" x14ac:dyDescent="0.25">
      <c r="A259" t="s">
        <v>20</v>
      </c>
      <c r="B259">
        <v>186</v>
      </c>
      <c r="C259" t="s">
        <v>14</v>
      </c>
      <c r="D259">
        <v>648</v>
      </c>
    </row>
    <row r="260" spans="1:4" x14ac:dyDescent="0.25">
      <c r="A260" t="s">
        <v>20</v>
      </c>
      <c r="B260">
        <v>187</v>
      </c>
      <c r="C260" t="s">
        <v>14</v>
      </c>
      <c r="D260">
        <v>656</v>
      </c>
    </row>
    <row r="261" spans="1:4" x14ac:dyDescent="0.25">
      <c r="A261" t="s">
        <v>20</v>
      </c>
      <c r="B261">
        <v>189</v>
      </c>
      <c r="C261" t="s">
        <v>14</v>
      </c>
      <c r="D261">
        <v>662</v>
      </c>
    </row>
    <row r="262" spans="1:4" x14ac:dyDescent="0.25">
      <c r="A262" t="s">
        <v>20</v>
      </c>
      <c r="B262">
        <v>189</v>
      </c>
      <c r="C262" t="s">
        <v>14</v>
      </c>
      <c r="D262">
        <v>672</v>
      </c>
    </row>
    <row r="263" spans="1:4" x14ac:dyDescent="0.25">
      <c r="A263" t="s">
        <v>20</v>
      </c>
      <c r="B263">
        <v>190</v>
      </c>
      <c r="C263" t="s">
        <v>14</v>
      </c>
      <c r="D263">
        <v>674</v>
      </c>
    </row>
    <row r="264" spans="1:4" x14ac:dyDescent="0.25">
      <c r="A264" t="s">
        <v>20</v>
      </c>
      <c r="B264">
        <v>190</v>
      </c>
      <c r="C264" t="s">
        <v>14</v>
      </c>
      <c r="D264">
        <v>676</v>
      </c>
    </row>
    <row r="265" spans="1:4" x14ac:dyDescent="0.25">
      <c r="A265" t="s">
        <v>20</v>
      </c>
      <c r="B265">
        <v>191</v>
      </c>
      <c r="C265" t="s">
        <v>14</v>
      </c>
      <c r="D265">
        <v>679</v>
      </c>
    </row>
    <row r="266" spans="1:4" x14ac:dyDescent="0.25">
      <c r="A266" t="s">
        <v>20</v>
      </c>
      <c r="B266">
        <v>191</v>
      </c>
      <c r="C266" t="s">
        <v>14</v>
      </c>
      <c r="D266">
        <v>679</v>
      </c>
    </row>
    <row r="267" spans="1:4" x14ac:dyDescent="0.25">
      <c r="A267" t="s">
        <v>20</v>
      </c>
      <c r="B267">
        <v>191</v>
      </c>
      <c r="C267" t="s">
        <v>14</v>
      </c>
      <c r="D267">
        <v>714</v>
      </c>
    </row>
    <row r="268" spans="1:4" x14ac:dyDescent="0.25">
      <c r="A268" t="s">
        <v>20</v>
      </c>
      <c r="B268">
        <v>192</v>
      </c>
      <c r="C268" t="s">
        <v>14</v>
      </c>
      <c r="D268">
        <v>742</v>
      </c>
    </row>
    <row r="269" spans="1:4" x14ac:dyDescent="0.25">
      <c r="A269" t="s">
        <v>20</v>
      </c>
      <c r="B269">
        <v>192</v>
      </c>
      <c r="C269" t="s">
        <v>14</v>
      </c>
      <c r="D269">
        <v>747</v>
      </c>
    </row>
    <row r="270" spans="1:4" x14ac:dyDescent="0.25">
      <c r="A270" t="s">
        <v>20</v>
      </c>
      <c r="B270">
        <v>193</v>
      </c>
      <c r="C270" t="s">
        <v>14</v>
      </c>
      <c r="D270">
        <v>750</v>
      </c>
    </row>
    <row r="271" spans="1:4" x14ac:dyDescent="0.25">
      <c r="A271" t="s">
        <v>20</v>
      </c>
      <c r="B271">
        <v>194</v>
      </c>
      <c r="C271" t="s">
        <v>14</v>
      </c>
      <c r="D271">
        <v>750</v>
      </c>
    </row>
    <row r="272" spans="1:4" x14ac:dyDescent="0.25">
      <c r="A272" t="s">
        <v>20</v>
      </c>
      <c r="B272">
        <v>194</v>
      </c>
      <c r="C272" t="s">
        <v>14</v>
      </c>
      <c r="D272">
        <v>752</v>
      </c>
    </row>
    <row r="273" spans="1:4" x14ac:dyDescent="0.25">
      <c r="A273" t="s">
        <v>20</v>
      </c>
      <c r="B273">
        <v>194</v>
      </c>
      <c r="C273" t="s">
        <v>14</v>
      </c>
      <c r="D273">
        <v>774</v>
      </c>
    </row>
    <row r="274" spans="1:4" x14ac:dyDescent="0.25">
      <c r="A274" t="s">
        <v>20</v>
      </c>
      <c r="B274">
        <v>194</v>
      </c>
      <c r="C274" t="s">
        <v>14</v>
      </c>
      <c r="D274">
        <v>782</v>
      </c>
    </row>
    <row r="275" spans="1:4" x14ac:dyDescent="0.25">
      <c r="A275" t="s">
        <v>20</v>
      </c>
      <c r="B275">
        <v>195</v>
      </c>
      <c r="C275" t="s">
        <v>14</v>
      </c>
      <c r="D275">
        <v>792</v>
      </c>
    </row>
    <row r="276" spans="1:4" x14ac:dyDescent="0.25">
      <c r="A276" t="s">
        <v>20</v>
      </c>
      <c r="B276">
        <v>195</v>
      </c>
      <c r="C276" t="s">
        <v>14</v>
      </c>
      <c r="D276">
        <v>803</v>
      </c>
    </row>
    <row r="277" spans="1:4" x14ac:dyDescent="0.25">
      <c r="A277" t="s">
        <v>20</v>
      </c>
      <c r="B277">
        <v>196</v>
      </c>
      <c r="C277" t="s">
        <v>14</v>
      </c>
      <c r="D277">
        <v>830</v>
      </c>
    </row>
    <row r="278" spans="1:4" x14ac:dyDescent="0.25">
      <c r="A278" t="s">
        <v>20</v>
      </c>
      <c r="B278">
        <v>198</v>
      </c>
      <c r="C278" t="s">
        <v>14</v>
      </c>
      <c r="D278">
        <v>830</v>
      </c>
    </row>
    <row r="279" spans="1:4" x14ac:dyDescent="0.25">
      <c r="A279" t="s">
        <v>20</v>
      </c>
      <c r="B279">
        <v>198</v>
      </c>
      <c r="C279" t="s">
        <v>14</v>
      </c>
      <c r="D279">
        <v>831</v>
      </c>
    </row>
    <row r="280" spans="1:4" x14ac:dyDescent="0.25">
      <c r="A280" t="s">
        <v>20</v>
      </c>
      <c r="B280">
        <v>198</v>
      </c>
      <c r="C280" t="s">
        <v>14</v>
      </c>
      <c r="D280">
        <v>838</v>
      </c>
    </row>
    <row r="281" spans="1:4" x14ac:dyDescent="0.25">
      <c r="A281" t="s">
        <v>20</v>
      </c>
      <c r="B281">
        <v>199</v>
      </c>
      <c r="C281" t="s">
        <v>14</v>
      </c>
      <c r="D281">
        <v>842</v>
      </c>
    </row>
    <row r="282" spans="1:4" x14ac:dyDescent="0.25">
      <c r="A282" t="s">
        <v>20</v>
      </c>
      <c r="B282">
        <v>199</v>
      </c>
      <c r="C282" t="s">
        <v>14</v>
      </c>
      <c r="D282">
        <v>846</v>
      </c>
    </row>
    <row r="283" spans="1:4" x14ac:dyDescent="0.25">
      <c r="A283" t="s">
        <v>20</v>
      </c>
      <c r="B283">
        <v>199</v>
      </c>
      <c r="C283" t="s">
        <v>14</v>
      </c>
      <c r="D283">
        <v>859</v>
      </c>
    </row>
    <row r="284" spans="1:4" x14ac:dyDescent="0.25">
      <c r="A284" t="s">
        <v>20</v>
      </c>
      <c r="B284">
        <v>201</v>
      </c>
      <c r="C284" t="s">
        <v>14</v>
      </c>
      <c r="D284">
        <v>886</v>
      </c>
    </row>
    <row r="285" spans="1:4" x14ac:dyDescent="0.25">
      <c r="A285" t="s">
        <v>20</v>
      </c>
      <c r="B285">
        <v>202</v>
      </c>
      <c r="C285" t="s">
        <v>14</v>
      </c>
      <c r="D285">
        <v>889</v>
      </c>
    </row>
    <row r="286" spans="1:4" x14ac:dyDescent="0.25">
      <c r="A286" t="s">
        <v>20</v>
      </c>
      <c r="B286">
        <v>202</v>
      </c>
      <c r="C286" t="s">
        <v>14</v>
      </c>
      <c r="D286">
        <v>908</v>
      </c>
    </row>
    <row r="287" spans="1:4" x14ac:dyDescent="0.25">
      <c r="A287" t="s">
        <v>20</v>
      </c>
      <c r="B287">
        <v>203</v>
      </c>
      <c r="C287" t="s">
        <v>14</v>
      </c>
      <c r="D287">
        <v>923</v>
      </c>
    </row>
    <row r="288" spans="1:4" x14ac:dyDescent="0.25">
      <c r="A288" t="s">
        <v>20</v>
      </c>
      <c r="B288">
        <v>203</v>
      </c>
      <c r="C288" t="s">
        <v>14</v>
      </c>
      <c r="D288">
        <v>926</v>
      </c>
    </row>
    <row r="289" spans="1:4" x14ac:dyDescent="0.25">
      <c r="A289" t="s">
        <v>20</v>
      </c>
      <c r="B289">
        <v>205</v>
      </c>
      <c r="C289" t="s">
        <v>14</v>
      </c>
      <c r="D289">
        <v>931</v>
      </c>
    </row>
    <row r="290" spans="1:4" x14ac:dyDescent="0.25">
      <c r="A290" t="s">
        <v>20</v>
      </c>
      <c r="B290">
        <v>206</v>
      </c>
      <c r="C290" t="s">
        <v>14</v>
      </c>
      <c r="D290">
        <v>934</v>
      </c>
    </row>
    <row r="291" spans="1:4" x14ac:dyDescent="0.25">
      <c r="A291" t="s">
        <v>20</v>
      </c>
      <c r="B291">
        <v>207</v>
      </c>
      <c r="C291" t="s">
        <v>14</v>
      </c>
      <c r="D291">
        <v>940</v>
      </c>
    </row>
    <row r="292" spans="1:4" x14ac:dyDescent="0.25">
      <c r="A292" t="s">
        <v>20</v>
      </c>
      <c r="B292">
        <v>207</v>
      </c>
      <c r="C292" t="s">
        <v>14</v>
      </c>
      <c r="D292">
        <v>941</v>
      </c>
    </row>
    <row r="293" spans="1:4" x14ac:dyDescent="0.25">
      <c r="A293" t="s">
        <v>20</v>
      </c>
      <c r="B293">
        <v>209</v>
      </c>
      <c r="C293" t="s">
        <v>14</v>
      </c>
      <c r="D293">
        <v>955</v>
      </c>
    </row>
    <row r="294" spans="1:4" x14ac:dyDescent="0.25">
      <c r="A294" t="s">
        <v>20</v>
      </c>
      <c r="B294">
        <v>210</v>
      </c>
      <c r="C294" t="s">
        <v>14</v>
      </c>
      <c r="D294">
        <v>1000</v>
      </c>
    </row>
    <row r="295" spans="1:4" x14ac:dyDescent="0.25">
      <c r="A295" t="s">
        <v>20</v>
      </c>
      <c r="B295">
        <v>211</v>
      </c>
      <c r="C295" t="s">
        <v>14</v>
      </c>
      <c r="D295">
        <v>1028</v>
      </c>
    </row>
    <row r="296" spans="1:4" x14ac:dyDescent="0.25">
      <c r="A296" t="s">
        <v>20</v>
      </c>
      <c r="B296">
        <v>211</v>
      </c>
      <c r="C296" t="s">
        <v>14</v>
      </c>
      <c r="D296">
        <v>1059</v>
      </c>
    </row>
    <row r="297" spans="1:4" x14ac:dyDescent="0.25">
      <c r="A297" t="s">
        <v>20</v>
      </c>
      <c r="B297">
        <v>214</v>
      </c>
      <c r="C297" t="s">
        <v>14</v>
      </c>
      <c r="D297">
        <v>1063</v>
      </c>
    </row>
    <row r="298" spans="1:4" x14ac:dyDescent="0.25">
      <c r="A298" t="s">
        <v>20</v>
      </c>
      <c r="B298">
        <v>216</v>
      </c>
      <c r="C298" t="s">
        <v>14</v>
      </c>
      <c r="D298">
        <v>1068</v>
      </c>
    </row>
    <row r="299" spans="1:4" x14ac:dyDescent="0.25">
      <c r="A299" t="s">
        <v>20</v>
      </c>
      <c r="B299">
        <v>217</v>
      </c>
      <c r="C299" t="s">
        <v>14</v>
      </c>
      <c r="D299">
        <v>1072</v>
      </c>
    </row>
    <row r="300" spans="1:4" x14ac:dyDescent="0.25">
      <c r="A300" t="s">
        <v>20</v>
      </c>
      <c r="B300">
        <v>218</v>
      </c>
      <c r="C300" t="s">
        <v>14</v>
      </c>
      <c r="D300">
        <v>1120</v>
      </c>
    </row>
    <row r="301" spans="1:4" x14ac:dyDescent="0.25">
      <c r="A301" t="s">
        <v>20</v>
      </c>
      <c r="B301">
        <v>218</v>
      </c>
      <c r="C301" t="s">
        <v>14</v>
      </c>
      <c r="D301">
        <v>1121</v>
      </c>
    </row>
    <row r="302" spans="1:4" x14ac:dyDescent="0.25">
      <c r="A302" t="s">
        <v>20</v>
      </c>
      <c r="B302">
        <v>219</v>
      </c>
      <c r="C302" t="s">
        <v>14</v>
      </c>
      <c r="D302">
        <v>1130</v>
      </c>
    </row>
    <row r="303" spans="1:4" x14ac:dyDescent="0.25">
      <c r="A303" t="s">
        <v>20</v>
      </c>
      <c r="B303">
        <v>220</v>
      </c>
      <c r="C303" t="s">
        <v>14</v>
      </c>
      <c r="D303">
        <v>1181</v>
      </c>
    </row>
    <row r="304" spans="1:4" x14ac:dyDescent="0.25">
      <c r="A304" t="s">
        <v>20</v>
      </c>
      <c r="B304">
        <v>220</v>
      </c>
      <c r="C304" t="s">
        <v>14</v>
      </c>
      <c r="D304">
        <v>1194</v>
      </c>
    </row>
    <row r="305" spans="1:4" x14ac:dyDescent="0.25">
      <c r="A305" t="s">
        <v>20</v>
      </c>
      <c r="B305">
        <v>221</v>
      </c>
      <c r="C305" t="s">
        <v>14</v>
      </c>
      <c r="D305">
        <v>1198</v>
      </c>
    </row>
    <row r="306" spans="1:4" x14ac:dyDescent="0.25">
      <c r="A306" t="s">
        <v>20</v>
      </c>
      <c r="B306">
        <v>221</v>
      </c>
      <c r="C306" t="s">
        <v>14</v>
      </c>
      <c r="D306">
        <v>1220</v>
      </c>
    </row>
    <row r="307" spans="1:4" x14ac:dyDescent="0.25">
      <c r="A307" t="s">
        <v>20</v>
      </c>
      <c r="B307">
        <v>222</v>
      </c>
      <c r="C307" t="s">
        <v>14</v>
      </c>
      <c r="D307">
        <v>1221</v>
      </c>
    </row>
    <row r="308" spans="1:4" x14ac:dyDescent="0.25">
      <c r="A308" t="s">
        <v>20</v>
      </c>
      <c r="B308">
        <v>222</v>
      </c>
      <c r="C308" t="s">
        <v>14</v>
      </c>
      <c r="D308">
        <v>1225</v>
      </c>
    </row>
    <row r="309" spans="1:4" x14ac:dyDescent="0.25">
      <c r="A309" t="s">
        <v>20</v>
      </c>
      <c r="B309">
        <v>223</v>
      </c>
      <c r="C309" t="s">
        <v>14</v>
      </c>
      <c r="D309">
        <v>1229</v>
      </c>
    </row>
    <row r="310" spans="1:4" x14ac:dyDescent="0.25">
      <c r="A310" t="s">
        <v>20</v>
      </c>
      <c r="B310">
        <v>225</v>
      </c>
      <c r="C310" t="s">
        <v>14</v>
      </c>
      <c r="D310">
        <v>1257</v>
      </c>
    </row>
    <row r="311" spans="1:4" x14ac:dyDescent="0.25">
      <c r="A311" t="s">
        <v>20</v>
      </c>
      <c r="B311">
        <v>226</v>
      </c>
      <c r="C311" t="s">
        <v>14</v>
      </c>
      <c r="D311">
        <v>1258</v>
      </c>
    </row>
    <row r="312" spans="1:4" x14ac:dyDescent="0.25">
      <c r="A312" t="s">
        <v>20</v>
      </c>
      <c r="B312">
        <v>226</v>
      </c>
      <c r="C312" t="s">
        <v>14</v>
      </c>
      <c r="D312">
        <v>1274</v>
      </c>
    </row>
    <row r="313" spans="1:4" x14ac:dyDescent="0.25">
      <c r="A313" t="s">
        <v>20</v>
      </c>
      <c r="B313">
        <v>227</v>
      </c>
      <c r="C313" t="s">
        <v>14</v>
      </c>
      <c r="D313">
        <v>1296</v>
      </c>
    </row>
    <row r="314" spans="1:4" x14ac:dyDescent="0.25">
      <c r="A314" t="s">
        <v>20</v>
      </c>
      <c r="B314">
        <v>233</v>
      </c>
      <c r="C314" t="s">
        <v>14</v>
      </c>
      <c r="D314">
        <v>1335</v>
      </c>
    </row>
    <row r="315" spans="1:4" x14ac:dyDescent="0.25">
      <c r="A315" t="s">
        <v>20</v>
      </c>
      <c r="B315">
        <v>234</v>
      </c>
      <c r="C315" t="s">
        <v>14</v>
      </c>
      <c r="D315">
        <v>1368</v>
      </c>
    </row>
    <row r="316" spans="1:4" x14ac:dyDescent="0.25">
      <c r="A316" t="s">
        <v>20</v>
      </c>
      <c r="B316">
        <v>235</v>
      </c>
      <c r="C316" t="s">
        <v>14</v>
      </c>
      <c r="D316">
        <v>1439</v>
      </c>
    </row>
    <row r="317" spans="1:4" x14ac:dyDescent="0.25">
      <c r="A317" t="s">
        <v>20</v>
      </c>
      <c r="B317">
        <v>236</v>
      </c>
      <c r="C317" t="s">
        <v>14</v>
      </c>
      <c r="D317">
        <v>1467</v>
      </c>
    </row>
    <row r="318" spans="1:4" x14ac:dyDescent="0.25">
      <c r="A318" t="s">
        <v>20</v>
      </c>
      <c r="B318">
        <v>236</v>
      </c>
      <c r="C318" t="s">
        <v>14</v>
      </c>
      <c r="D318">
        <v>1467</v>
      </c>
    </row>
    <row r="319" spans="1:4" x14ac:dyDescent="0.25">
      <c r="A319" t="s">
        <v>20</v>
      </c>
      <c r="B319">
        <v>237</v>
      </c>
      <c r="C319" t="s">
        <v>14</v>
      </c>
      <c r="D319">
        <v>1482</v>
      </c>
    </row>
    <row r="320" spans="1:4" x14ac:dyDescent="0.25">
      <c r="A320" t="s">
        <v>20</v>
      </c>
      <c r="B320">
        <v>238</v>
      </c>
      <c r="C320" t="s">
        <v>14</v>
      </c>
      <c r="D320">
        <v>1538</v>
      </c>
    </row>
    <row r="321" spans="1:4" x14ac:dyDescent="0.25">
      <c r="A321" t="s">
        <v>20</v>
      </c>
      <c r="B321">
        <v>238</v>
      </c>
      <c r="C321" t="s">
        <v>14</v>
      </c>
      <c r="D321">
        <v>1596</v>
      </c>
    </row>
    <row r="322" spans="1:4" x14ac:dyDescent="0.25">
      <c r="A322" t="s">
        <v>20</v>
      </c>
      <c r="B322">
        <v>239</v>
      </c>
      <c r="C322" t="s">
        <v>14</v>
      </c>
      <c r="D322">
        <v>1608</v>
      </c>
    </row>
    <row r="323" spans="1:4" x14ac:dyDescent="0.25">
      <c r="A323" t="s">
        <v>20</v>
      </c>
      <c r="B323">
        <v>241</v>
      </c>
      <c r="C323" t="s">
        <v>14</v>
      </c>
      <c r="D323">
        <v>1625</v>
      </c>
    </row>
    <row r="324" spans="1:4" x14ac:dyDescent="0.25">
      <c r="A324" t="s">
        <v>20</v>
      </c>
      <c r="B324">
        <v>244</v>
      </c>
      <c r="C324" t="s">
        <v>14</v>
      </c>
      <c r="D324">
        <v>1657</v>
      </c>
    </row>
    <row r="325" spans="1:4" x14ac:dyDescent="0.25">
      <c r="A325" t="s">
        <v>20</v>
      </c>
      <c r="B325">
        <v>244</v>
      </c>
      <c r="C325" t="s">
        <v>14</v>
      </c>
      <c r="D325">
        <v>1684</v>
      </c>
    </row>
    <row r="326" spans="1:4" x14ac:dyDescent="0.25">
      <c r="A326" t="s">
        <v>20</v>
      </c>
      <c r="B326">
        <v>245</v>
      </c>
      <c r="C326" t="s">
        <v>14</v>
      </c>
      <c r="D326">
        <v>1691</v>
      </c>
    </row>
    <row r="327" spans="1:4" x14ac:dyDescent="0.25">
      <c r="A327" t="s">
        <v>20</v>
      </c>
      <c r="B327">
        <v>246</v>
      </c>
      <c r="C327" t="s">
        <v>14</v>
      </c>
      <c r="D327">
        <v>1748</v>
      </c>
    </row>
    <row r="328" spans="1:4" x14ac:dyDescent="0.25">
      <c r="A328" t="s">
        <v>20</v>
      </c>
      <c r="B328">
        <v>246</v>
      </c>
      <c r="C328" t="s">
        <v>14</v>
      </c>
      <c r="D328">
        <v>1758</v>
      </c>
    </row>
    <row r="329" spans="1:4" x14ac:dyDescent="0.25">
      <c r="A329" t="s">
        <v>20</v>
      </c>
      <c r="B329">
        <v>247</v>
      </c>
      <c r="C329" t="s">
        <v>14</v>
      </c>
      <c r="D329">
        <v>1784</v>
      </c>
    </row>
    <row r="330" spans="1:4" x14ac:dyDescent="0.25">
      <c r="A330" t="s">
        <v>20</v>
      </c>
      <c r="B330">
        <v>247</v>
      </c>
      <c r="C330" t="s">
        <v>14</v>
      </c>
      <c r="D330">
        <v>1790</v>
      </c>
    </row>
    <row r="331" spans="1:4" x14ac:dyDescent="0.25">
      <c r="A331" t="s">
        <v>20</v>
      </c>
      <c r="B331">
        <v>249</v>
      </c>
      <c r="C331" t="s">
        <v>14</v>
      </c>
      <c r="D331">
        <v>1796</v>
      </c>
    </row>
    <row r="332" spans="1:4" x14ac:dyDescent="0.25">
      <c r="A332" t="s">
        <v>20</v>
      </c>
      <c r="B332">
        <v>249</v>
      </c>
      <c r="C332" t="s">
        <v>14</v>
      </c>
      <c r="D332">
        <v>1825</v>
      </c>
    </row>
    <row r="333" spans="1:4" x14ac:dyDescent="0.25">
      <c r="A333" t="s">
        <v>20</v>
      </c>
      <c r="B333">
        <v>250</v>
      </c>
      <c r="C333" t="s">
        <v>14</v>
      </c>
      <c r="D333">
        <v>1886</v>
      </c>
    </row>
    <row r="334" spans="1:4" x14ac:dyDescent="0.25">
      <c r="A334" t="s">
        <v>20</v>
      </c>
      <c r="B334">
        <v>252</v>
      </c>
      <c r="C334" t="s">
        <v>14</v>
      </c>
      <c r="D334">
        <v>1910</v>
      </c>
    </row>
    <row r="335" spans="1:4" x14ac:dyDescent="0.25">
      <c r="A335" t="s">
        <v>20</v>
      </c>
      <c r="B335">
        <v>253</v>
      </c>
      <c r="C335" t="s">
        <v>14</v>
      </c>
      <c r="D335">
        <v>1979</v>
      </c>
    </row>
    <row r="336" spans="1:4" x14ac:dyDescent="0.25">
      <c r="A336" t="s">
        <v>20</v>
      </c>
      <c r="B336">
        <v>254</v>
      </c>
      <c r="C336" t="s">
        <v>14</v>
      </c>
      <c r="D336">
        <v>1999</v>
      </c>
    </row>
    <row r="337" spans="1:4" x14ac:dyDescent="0.25">
      <c r="A337" t="s">
        <v>20</v>
      </c>
      <c r="B337">
        <v>255</v>
      </c>
      <c r="C337" t="s">
        <v>14</v>
      </c>
      <c r="D337">
        <v>2025</v>
      </c>
    </row>
    <row r="338" spans="1:4" x14ac:dyDescent="0.25">
      <c r="A338" t="s">
        <v>20</v>
      </c>
      <c r="B338">
        <v>261</v>
      </c>
      <c r="C338" t="s">
        <v>14</v>
      </c>
      <c r="D338">
        <v>2062</v>
      </c>
    </row>
    <row r="339" spans="1:4" x14ac:dyDescent="0.25">
      <c r="A339" t="s">
        <v>20</v>
      </c>
      <c r="B339">
        <v>261</v>
      </c>
      <c r="C339" t="s">
        <v>14</v>
      </c>
      <c r="D339">
        <v>2072</v>
      </c>
    </row>
    <row r="340" spans="1:4" x14ac:dyDescent="0.25">
      <c r="A340" t="s">
        <v>20</v>
      </c>
      <c r="B340">
        <v>264</v>
      </c>
      <c r="C340" t="s">
        <v>14</v>
      </c>
      <c r="D340">
        <v>2108</v>
      </c>
    </row>
    <row r="341" spans="1:4" x14ac:dyDescent="0.25">
      <c r="A341" t="s">
        <v>20</v>
      </c>
      <c r="B341">
        <v>266</v>
      </c>
      <c r="C341" t="s">
        <v>14</v>
      </c>
      <c r="D341">
        <v>2176</v>
      </c>
    </row>
    <row r="342" spans="1:4" x14ac:dyDescent="0.25">
      <c r="A342" t="s">
        <v>20</v>
      </c>
      <c r="B342">
        <v>268</v>
      </c>
      <c r="C342" t="s">
        <v>14</v>
      </c>
      <c r="D342">
        <v>2179</v>
      </c>
    </row>
    <row r="343" spans="1:4" x14ac:dyDescent="0.25">
      <c r="A343" t="s">
        <v>20</v>
      </c>
      <c r="B343">
        <v>269</v>
      </c>
      <c r="C343" t="s">
        <v>14</v>
      </c>
      <c r="D343">
        <v>2201</v>
      </c>
    </row>
    <row r="344" spans="1:4" x14ac:dyDescent="0.25">
      <c r="A344" t="s">
        <v>20</v>
      </c>
      <c r="B344">
        <v>270</v>
      </c>
      <c r="C344" t="s">
        <v>14</v>
      </c>
      <c r="D344">
        <v>2253</v>
      </c>
    </row>
    <row r="345" spans="1:4" x14ac:dyDescent="0.25">
      <c r="A345" t="s">
        <v>20</v>
      </c>
      <c r="B345">
        <v>272</v>
      </c>
      <c r="C345" t="s">
        <v>14</v>
      </c>
      <c r="D345">
        <v>2307</v>
      </c>
    </row>
    <row r="346" spans="1:4" x14ac:dyDescent="0.25">
      <c r="A346" t="s">
        <v>20</v>
      </c>
      <c r="B346">
        <v>275</v>
      </c>
      <c r="C346" t="s">
        <v>14</v>
      </c>
      <c r="D346">
        <v>2468</v>
      </c>
    </row>
    <row r="347" spans="1:4" x14ac:dyDescent="0.25">
      <c r="A347" t="s">
        <v>20</v>
      </c>
      <c r="B347">
        <v>279</v>
      </c>
      <c r="C347" t="s">
        <v>14</v>
      </c>
      <c r="D347">
        <v>2604</v>
      </c>
    </row>
    <row r="348" spans="1:4" x14ac:dyDescent="0.25">
      <c r="A348" t="s">
        <v>20</v>
      </c>
      <c r="B348">
        <v>280</v>
      </c>
      <c r="C348" t="s">
        <v>14</v>
      </c>
      <c r="D348">
        <v>2690</v>
      </c>
    </row>
    <row r="349" spans="1:4" x14ac:dyDescent="0.25">
      <c r="A349" t="s">
        <v>20</v>
      </c>
      <c r="B349">
        <v>282</v>
      </c>
      <c r="C349" t="s">
        <v>14</v>
      </c>
      <c r="D349">
        <v>2779</v>
      </c>
    </row>
    <row r="350" spans="1:4" x14ac:dyDescent="0.25">
      <c r="A350" t="s">
        <v>20</v>
      </c>
      <c r="B350">
        <v>288</v>
      </c>
      <c r="C350" t="s">
        <v>14</v>
      </c>
      <c r="D350">
        <v>2915</v>
      </c>
    </row>
    <row r="351" spans="1:4" x14ac:dyDescent="0.25">
      <c r="A351" t="s">
        <v>20</v>
      </c>
      <c r="B351">
        <v>290</v>
      </c>
      <c r="C351" t="s">
        <v>14</v>
      </c>
      <c r="D351">
        <v>2928</v>
      </c>
    </row>
    <row r="352" spans="1:4" x14ac:dyDescent="0.25">
      <c r="A352" t="s">
        <v>20</v>
      </c>
      <c r="B352">
        <v>295</v>
      </c>
      <c r="C352" t="s">
        <v>14</v>
      </c>
      <c r="D352">
        <v>2955</v>
      </c>
    </row>
    <row r="353" spans="1:4" x14ac:dyDescent="0.25">
      <c r="A353" t="s">
        <v>20</v>
      </c>
      <c r="B353">
        <v>296</v>
      </c>
      <c r="C353" t="s">
        <v>14</v>
      </c>
      <c r="D353">
        <v>3015</v>
      </c>
    </row>
    <row r="354" spans="1:4" x14ac:dyDescent="0.25">
      <c r="A354" t="s">
        <v>20</v>
      </c>
      <c r="B354">
        <v>297</v>
      </c>
      <c r="C354" t="s">
        <v>14</v>
      </c>
      <c r="D354">
        <v>3182</v>
      </c>
    </row>
    <row r="355" spans="1:4" x14ac:dyDescent="0.25">
      <c r="A355" t="s">
        <v>20</v>
      </c>
      <c r="B355">
        <v>299</v>
      </c>
      <c r="C355" t="s">
        <v>14</v>
      </c>
      <c r="D355">
        <v>3304</v>
      </c>
    </row>
    <row r="356" spans="1:4" x14ac:dyDescent="0.25">
      <c r="A356" t="s">
        <v>20</v>
      </c>
      <c r="B356">
        <v>300</v>
      </c>
      <c r="C356" t="s">
        <v>14</v>
      </c>
      <c r="D356">
        <v>3387</v>
      </c>
    </row>
    <row r="357" spans="1:4" x14ac:dyDescent="0.25">
      <c r="A357" t="s">
        <v>20</v>
      </c>
      <c r="B357">
        <v>300</v>
      </c>
      <c r="C357" t="s">
        <v>14</v>
      </c>
      <c r="D357">
        <v>3410</v>
      </c>
    </row>
    <row r="358" spans="1:4" x14ac:dyDescent="0.25">
      <c r="A358" t="s">
        <v>20</v>
      </c>
      <c r="B358">
        <v>303</v>
      </c>
      <c r="C358" t="s">
        <v>14</v>
      </c>
      <c r="D358">
        <v>3483</v>
      </c>
    </row>
    <row r="359" spans="1:4" x14ac:dyDescent="0.25">
      <c r="A359" t="s">
        <v>20</v>
      </c>
      <c r="B359">
        <v>307</v>
      </c>
      <c r="C359" t="s">
        <v>14</v>
      </c>
      <c r="D359">
        <v>3868</v>
      </c>
    </row>
    <row r="360" spans="1:4" x14ac:dyDescent="0.25">
      <c r="A360" t="s">
        <v>20</v>
      </c>
      <c r="B360">
        <v>307</v>
      </c>
      <c r="C360" t="s">
        <v>14</v>
      </c>
      <c r="D360">
        <v>4405</v>
      </c>
    </row>
    <row r="361" spans="1:4" x14ac:dyDescent="0.25">
      <c r="A361" t="s">
        <v>20</v>
      </c>
      <c r="B361">
        <v>316</v>
      </c>
      <c r="C361" t="s">
        <v>14</v>
      </c>
      <c r="D361">
        <v>4428</v>
      </c>
    </row>
    <row r="362" spans="1:4" x14ac:dyDescent="0.25">
      <c r="A362" t="s">
        <v>20</v>
      </c>
      <c r="B362">
        <v>323</v>
      </c>
      <c r="C362" t="s">
        <v>14</v>
      </c>
      <c r="D362">
        <v>4697</v>
      </c>
    </row>
    <row r="363" spans="1:4" x14ac:dyDescent="0.25">
      <c r="A363" t="s">
        <v>20</v>
      </c>
      <c r="B363">
        <v>329</v>
      </c>
      <c r="C363" t="s">
        <v>14</v>
      </c>
      <c r="D363">
        <v>5497</v>
      </c>
    </row>
    <row r="364" spans="1:4" x14ac:dyDescent="0.25">
      <c r="A364" t="s">
        <v>20</v>
      </c>
      <c r="B364">
        <v>330</v>
      </c>
      <c r="C364" t="s">
        <v>14</v>
      </c>
      <c r="D364">
        <v>5681</v>
      </c>
    </row>
    <row r="365" spans="1:4" x14ac:dyDescent="0.25">
      <c r="A365" t="s">
        <v>20</v>
      </c>
      <c r="B365">
        <v>331</v>
      </c>
      <c r="C365" t="s">
        <v>14</v>
      </c>
      <c r="D365">
        <v>6080</v>
      </c>
    </row>
    <row r="366" spans="1:4" x14ac:dyDescent="0.25">
      <c r="A366" t="s">
        <v>20</v>
      </c>
      <c r="B366">
        <v>336</v>
      </c>
    </row>
    <row r="367" spans="1:4" x14ac:dyDescent="0.25">
      <c r="A367" t="s">
        <v>20</v>
      </c>
      <c r="B367">
        <v>337</v>
      </c>
    </row>
    <row r="368" spans="1:4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C3:D365">
    <sortCondition ref="D3:D365"/>
  </sortState>
  <conditionalFormatting sqref="A1:A580 A945:A1001 C1:C365">
    <cfRule type="containsText" dxfId="7" priority="1" operator="containsText" text="live">
      <formula>NOT(ISERROR(SEARCH("live",A1)))</formula>
    </cfRule>
    <cfRule type="containsText" dxfId="6" priority="2" operator="containsText" text="successful">
      <formula>NOT(ISERROR(SEARCH("successful",A1)))</formula>
    </cfRule>
    <cfRule type="containsText" dxfId="5" priority="3" operator="containsText" text="canceled">
      <formula>NOT(ISERROR(SEARCH("canceled",A1)))</formula>
    </cfRule>
    <cfRule type="containsText" dxfId="4" priority="4" operator="containsText" text="fail">
      <formula>NOT(ISERROR(SEARCH("fail",A1)))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D1" workbookViewId="0">
      <selection activeCell="I8" sqref="I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style="5" customWidth="1"/>
    <col min="8" max="8" width="21.875" customWidth="1"/>
    <col min="9" max="9" width="22.125" style="7" customWidth="1"/>
    <col min="12" max="12" width="21.125" customWidth="1"/>
    <col min="13" max="13" width="17.375" customWidth="1"/>
    <col min="14" max="14" width="25.5" customWidth="1"/>
    <col min="15" max="15" width="17.375" customWidth="1"/>
    <col min="18" max="18" width="26.375" customWidth="1"/>
    <col min="19" max="19" width="20" customWidth="1"/>
    <col min="20" max="20" width="17.625" customWidth="1"/>
    <col min="21" max="21" width="18.12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ROUND(E2/D2,100)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0"/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ROUND(E3/D3,100)</f>
        <v>10.4</v>
      </c>
      <c r="G3" t="s">
        <v>20</v>
      </c>
      <c r="H3">
        <v>158</v>
      </c>
      <c r="I3" s="7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10"/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ROUND(E4/D4,100)</f>
        <v>1.3147878228782299</v>
      </c>
      <c r="G4" t="s">
        <v>20</v>
      </c>
      <c r="H4">
        <v>1425</v>
      </c>
      <c r="I4" s="7">
        <f t="shared" ref="I4:I67" si="2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10"/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3">ROUND(E5/D5,100)</f>
        <v>0.58976190476190504</v>
      </c>
      <c r="G5" t="s">
        <v>14</v>
      </c>
      <c r="H5">
        <v>24</v>
      </c>
      <c r="I5" s="7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10"/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0.69276315789473697</v>
      </c>
      <c r="G6" t="s">
        <v>14</v>
      </c>
      <c r="H6">
        <v>53</v>
      </c>
      <c r="I6" s="7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10"/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1.7361842105263201</v>
      </c>
      <c r="G7" t="s">
        <v>20</v>
      </c>
      <c r="H7">
        <v>174</v>
      </c>
      <c r="I7" s="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10"/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0.20961538461538501</v>
      </c>
      <c r="G8" t="s">
        <v>14</v>
      </c>
      <c r="H8">
        <v>18</v>
      </c>
      <c r="I8" s="7">
        <f>ROUND(E8/H8,2)</f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10"/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3.2757777777777801</v>
      </c>
      <c r="G9" t="s">
        <v>20</v>
      </c>
      <c r="H9">
        <v>227</v>
      </c>
      <c r="I9" s="7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10"/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0.19932788374205301</v>
      </c>
      <c r="G10" t="s">
        <v>47</v>
      </c>
      <c r="H10">
        <v>708</v>
      </c>
      <c r="I10" s="7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10"/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0.51741935483871004</v>
      </c>
      <c r="G11" t="s">
        <v>14</v>
      </c>
      <c r="H11">
        <v>44</v>
      </c>
      <c r="I11" s="7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10"/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2.6611538461538502</v>
      </c>
      <c r="G12" t="s">
        <v>20</v>
      </c>
      <c r="H12">
        <v>220</v>
      </c>
      <c r="I12" s="7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10"/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0.48095238095238102</v>
      </c>
      <c r="G13" t="s">
        <v>14</v>
      </c>
      <c r="H13">
        <v>27</v>
      </c>
      <c r="I13" s="7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10"/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0.893492063492063</v>
      </c>
      <c r="G14" t="s">
        <v>14</v>
      </c>
      <c r="H14">
        <v>55</v>
      </c>
      <c r="I14" s="7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10"/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2.4511904761904799</v>
      </c>
      <c r="G15" t="s">
        <v>20</v>
      </c>
      <c r="H15">
        <v>98</v>
      </c>
      <c r="I15" s="7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10"/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7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10"/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0.47307881773399002</v>
      </c>
      <c r="G17" t="s">
        <v>14</v>
      </c>
      <c r="H17">
        <v>452</v>
      </c>
      <c r="I17" s="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10"/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6.4947058823529398</v>
      </c>
      <c r="G18" t="s">
        <v>20</v>
      </c>
      <c r="H18">
        <v>100</v>
      </c>
      <c r="I18" s="7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10"/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1.5939125295508301</v>
      </c>
      <c r="G19" t="s">
        <v>20</v>
      </c>
      <c r="H19">
        <v>1249</v>
      </c>
      <c r="I19" s="7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10"/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0.66912087912087903</v>
      </c>
      <c r="G20" t="s">
        <v>74</v>
      </c>
      <c r="H20">
        <v>135</v>
      </c>
      <c r="I20" s="7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10"/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7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10"/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1.1224279210925601</v>
      </c>
      <c r="G22" t="s">
        <v>20</v>
      </c>
      <c r="H22">
        <v>1396</v>
      </c>
      <c r="I22" s="7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10"/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0.409925531914894</v>
      </c>
      <c r="G23" t="s">
        <v>14</v>
      </c>
      <c r="H23">
        <v>558</v>
      </c>
      <c r="I23" s="7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10"/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1.2807106598984801</v>
      </c>
      <c r="G24" t="s">
        <v>20</v>
      </c>
      <c r="H24">
        <v>890</v>
      </c>
      <c r="I24" s="7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10"/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3.3204444444444401</v>
      </c>
      <c r="G25" t="s">
        <v>20</v>
      </c>
      <c r="H25">
        <v>142</v>
      </c>
      <c r="I25" s="7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10"/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1.1283225108225099</v>
      </c>
      <c r="G26" t="s">
        <v>20</v>
      </c>
      <c r="H26">
        <v>2673</v>
      </c>
      <c r="I26" s="7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10"/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2.1643636363636398</v>
      </c>
      <c r="G27" t="s">
        <v>20</v>
      </c>
      <c r="H27">
        <v>163</v>
      </c>
      <c r="I27" s="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10"/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0.48199069767441899</v>
      </c>
      <c r="G28" t="s">
        <v>74</v>
      </c>
      <c r="H28">
        <v>1480</v>
      </c>
      <c r="I28" s="7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10"/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7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10"/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1.0522553516819599</v>
      </c>
      <c r="G30" t="s">
        <v>20</v>
      </c>
      <c r="H30">
        <v>2220</v>
      </c>
      <c r="I30" s="7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10"/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</v>
      </c>
      <c r="G31" t="s">
        <v>20</v>
      </c>
      <c r="H31">
        <v>1606</v>
      </c>
      <c r="I31" s="7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10"/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1.6061111111111099</v>
      </c>
      <c r="G32" t="s">
        <v>20</v>
      </c>
      <c r="H32">
        <v>129</v>
      </c>
      <c r="I32" s="7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10"/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7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10"/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0.86807920792079196</v>
      </c>
      <c r="G34" t="s">
        <v>14</v>
      </c>
      <c r="H34">
        <v>2307</v>
      </c>
      <c r="I34" s="7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10"/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3.7782071713147398</v>
      </c>
      <c r="G35" t="s">
        <v>20</v>
      </c>
      <c r="H35">
        <v>5419</v>
      </c>
      <c r="I35" s="7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10"/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</v>
      </c>
      <c r="G36" t="s">
        <v>20</v>
      </c>
      <c r="H36">
        <v>165</v>
      </c>
      <c r="I36" s="7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10"/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1.50301195219124</v>
      </c>
      <c r="G37" t="s">
        <v>20</v>
      </c>
      <c r="H37">
        <v>1965</v>
      </c>
      <c r="I37" s="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10"/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1.5728571428571401</v>
      </c>
      <c r="G38" t="s">
        <v>20</v>
      </c>
      <c r="H38">
        <v>16</v>
      </c>
      <c r="I38" s="7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10"/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1.3998765432098801</v>
      </c>
      <c r="G39" t="s">
        <v>20</v>
      </c>
      <c r="H39">
        <v>107</v>
      </c>
      <c r="I39" s="7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10"/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</v>
      </c>
      <c r="G40" t="s">
        <v>20</v>
      </c>
      <c r="H40">
        <v>134</v>
      </c>
      <c r="I40" s="7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10"/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0.50777777777777799</v>
      </c>
      <c r="G41" t="s">
        <v>14</v>
      </c>
      <c r="H41">
        <v>88</v>
      </c>
      <c r="I41" s="7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10"/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1.69068181818182</v>
      </c>
      <c r="G42" t="s">
        <v>20</v>
      </c>
      <c r="H42">
        <v>198</v>
      </c>
      <c r="I42" s="7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10"/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</v>
      </c>
      <c r="G43" t="s">
        <v>20</v>
      </c>
      <c r="H43">
        <v>111</v>
      </c>
      <c r="I43" s="7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10"/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4.4394444444444403</v>
      </c>
      <c r="G44" t="s">
        <v>20</v>
      </c>
      <c r="H44">
        <v>222</v>
      </c>
      <c r="I44" s="7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10"/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1.8593902439024399</v>
      </c>
      <c r="G45" t="s">
        <v>20</v>
      </c>
      <c r="H45">
        <v>6212</v>
      </c>
      <c r="I45" s="7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10"/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7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10"/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0.47684210526315801</v>
      </c>
      <c r="G47" t="s">
        <v>14</v>
      </c>
      <c r="H47">
        <v>48</v>
      </c>
      <c r="I47" s="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10"/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1.14783783783784</v>
      </c>
      <c r="G48" t="s">
        <v>20</v>
      </c>
      <c r="H48">
        <v>92</v>
      </c>
      <c r="I48" s="7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10"/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4.7526666666666699</v>
      </c>
      <c r="G49" t="s">
        <v>20</v>
      </c>
      <c r="H49">
        <v>149</v>
      </c>
      <c r="I49" s="7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10"/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7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10"/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7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10"/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7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10"/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0.91867805186590801</v>
      </c>
      <c r="G53" t="s">
        <v>14</v>
      </c>
      <c r="H53">
        <v>1467</v>
      </c>
      <c r="I53" s="7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10"/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0.34152777777777799</v>
      </c>
      <c r="G54" t="s">
        <v>14</v>
      </c>
      <c r="H54">
        <v>75</v>
      </c>
      <c r="I54" s="7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10"/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1.4040909090909099</v>
      </c>
      <c r="G55" t="s">
        <v>20</v>
      </c>
      <c r="H55">
        <v>209</v>
      </c>
      <c r="I55" s="7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10"/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0.89866666666666695</v>
      </c>
      <c r="G56" t="s">
        <v>14</v>
      </c>
      <c r="H56">
        <v>120</v>
      </c>
      <c r="I56" s="7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10"/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1.77969696969697</v>
      </c>
      <c r="G57" t="s">
        <v>20</v>
      </c>
      <c r="H57">
        <v>131</v>
      </c>
      <c r="I57" s="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10"/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7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10"/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2.1527586206896601</v>
      </c>
      <c r="G59" t="s">
        <v>20</v>
      </c>
      <c r="H59">
        <v>201</v>
      </c>
      <c r="I59" s="7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10"/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2.27111111111111</v>
      </c>
      <c r="G60" t="s">
        <v>20</v>
      </c>
      <c r="H60">
        <v>211</v>
      </c>
      <c r="I60" s="7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10"/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2.7507142857142899</v>
      </c>
      <c r="G61" t="s">
        <v>20</v>
      </c>
      <c r="H61">
        <v>128</v>
      </c>
      <c r="I61" s="7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10"/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1.4437048832271799</v>
      </c>
      <c r="G62" t="s">
        <v>20</v>
      </c>
      <c r="H62">
        <v>1600</v>
      </c>
      <c r="I62" s="7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10"/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0.92745983935743004</v>
      </c>
      <c r="G63" t="s">
        <v>14</v>
      </c>
      <c r="H63">
        <v>2253</v>
      </c>
      <c r="I63" s="7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10"/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7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10"/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0.11851063829787201</v>
      </c>
      <c r="G65" t="s">
        <v>14</v>
      </c>
      <c r="H65">
        <v>5</v>
      </c>
      <c r="I65" s="7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10"/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0.97642857142857098</v>
      </c>
      <c r="G66" t="s">
        <v>14</v>
      </c>
      <c r="H66">
        <v>38</v>
      </c>
      <c r="I66" s="7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10"/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2.36147540983607</v>
      </c>
      <c r="G67" t="s">
        <v>20</v>
      </c>
      <c r="H67">
        <v>236</v>
      </c>
      <c r="I67" s="7">
        <f t="shared" si="2"/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10"/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0.45068965517241399</v>
      </c>
      <c r="G68" t="s">
        <v>14</v>
      </c>
      <c r="H68">
        <v>12</v>
      </c>
      <c r="I68" s="7">
        <f t="shared" ref="I68:I131" si="6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10"/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7">ROUND(E69/D69,100)</f>
        <v>1.6238567493112901</v>
      </c>
      <c r="G69" t="s">
        <v>20</v>
      </c>
      <c r="H69">
        <v>4065</v>
      </c>
      <c r="I69" s="7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10"/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2.5452631578947398</v>
      </c>
      <c r="G70" t="s">
        <v>20</v>
      </c>
      <c r="H70">
        <v>246</v>
      </c>
      <c r="I70" s="7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10"/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</v>
      </c>
      <c r="G71" t="s">
        <v>74</v>
      </c>
      <c r="H71">
        <v>17</v>
      </c>
      <c r="I71" s="7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10"/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7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10"/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1.08066666666667</v>
      </c>
      <c r="G73" t="s">
        <v>20</v>
      </c>
      <c r="H73">
        <v>76</v>
      </c>
      <c r="I73" s="7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10"/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6.7033333333333296</v>
      </c>
      <c r="G74" t="s">
        <v>20</v>
      </c>
      <c r="H74">
        <v>54</v>
      </c>
      <c r="I74" s="7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10"/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6.6092857142857104</v>
      </c>
      <c r="G75" t="s">
        <v>20</v>
      </c>
      <c r="H75">
        <v>88</v>
      </c>
      <c r="I75" s="7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10"/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</v>
      </c>
      <c r="G76" t="s">
        <v>20</v>
      </c>
      <c r="H76">
        <v>85</v>
      </c>
      <c r="I76" s="7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10"/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1.5057731958762901</v>
      </c>
      <c r="G77" t="s">
        <v>20</v>
      </c>
      <c r="H77">
        <v>170</v>
      </c>
      <c r="I77" s="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10"/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0.78106590724166003</v>
      </c>
      <c r="G78" t="s">
        <v>14</v>
      </c>
      <c r="H78">
        <v>1684</v>
      </c>
      <c r="I78" s="7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10"/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0.46947368421052599</v>
      </c>
      <c r="G79" t="s">
        <v>14</v>
      </c>
      <c r="H79">
        <v>56</v>
      </c>
      <c r="I79" s="7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10"/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7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10"/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0.69598615916954998</v>
      </c>
      <c r="G81" t="s">
        <v>14</v>
      </c>
      <c r="H81">
        <v>838</v>
      </c>
      <c r="I81" s="7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10"/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6.3745454545454496</v>
      </c>
      <c r="G82" t="s">
        <v>20</v>
      </c>
      <c r="H82">
        <v>127</v>
      </c>
      <c r="I82" s="7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10"/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2.2533928571428601</v>
      </c>
      <c r="G83" t="s">
        <v>20</v>
      </c>
      <c r="H83">
        <v>411</v>
      </c>
      <c r="I83" s="7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10"/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7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10"/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0.37590225563909802</v>
      </c>
      <c r="G85" t="s">
        <v>14</v>
      </c>
      <c r="H85">
        <v>1000</v>
      </c>
      <c r="I85" s="7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10"/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</v>
      </c>
      <c r="G86" t="s">
        <v>20</v>
      </c>
      <c r="H86">
        <v>374</v>
      </c>
      <c r="I86" s="7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10"/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1.3122448979591801</v>
      </c>
      <c r="G87" t="s">
        <v>20</v>
      </c>
      <c r="H87">
        <v>71</v>
      </c>
      <c r="I87" s="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10"/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1.6763513513513499</v>
      </c>
      <c r="G88" t="s">
        <v>20</v>
      </c>
      <c r="H88">
        <v>203</v>
      </c>
      <c r="I88" s="7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10"/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0.61984886649874105</v>
      </c>
      <c r="G89" t="s">
        <v>14</v>
      </c>
      <c r="H89">
        <v>1482</v>
      </c>
      <c r="I89" s="7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10"/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7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10"/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2.52588235294118</v>
      </c>
      <c r="G91" t="s">
        <v>20</v>
      </c>
      <c r="H91">
        <v>96</v>
      </c>
      <c r="I91" s="7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10"/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0.78615384615384598</v>
      </c>
      <c r="G92" t="s">
        <v>14</v>
      </c>
      <c r="H92">
        <v>106</v>
      </c>
      <c r="I92" s="7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10"/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0.48404406999351901</v>
      </c>
      <c r="G93" t="s">
        <v>14</v>
      </c>
      <c r="H93">
        <v>679</v>
      </c>
      <c r="I93" s="7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10"/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7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10"/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0.60548713235294105</v>
      </c>
      <c r="G95" t="s">
        <v>74</v>
      </c>
      <c r="H95">
        <v>610</v>
      </c>
      <c r="I95" s="7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10"/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3.0368965517241402</v>
      </c>
      <c r="G96" t="s">
        <v>20</v>
      </c>
      <c r="H96">
        <v>180</v>
      </c>
      <c r="I96" s="7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10"/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10"/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2.1737876614060299</v>
      </c>
      <c r="G98" t="s">
        <v>20</v>
      </c>
      <c r="H98">
        <v>2331</v>
      </c>
      <c r="I98" s="7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10"/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9.2669230769230797</v>
      </c>
      <c r="G99" t="s">
        <v>20</v>
      </c>
      <c r="H99">
        <v>113</v>
      </c>
      <c r="I99" s="7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10"/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0.33692229038854798</v>
      </c>
      <c r="G100" t="s">
        <v>14</v>
      </c>
      <c r="H100">
        <v>1220</v>
      </c>
      <c r="I100" s="7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10"/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</v>
      </c>
      <c r="G101" t="s">
        <v>20</v>
      </c>
      <c r="H101">
        <v>164</v>
      </c>
      <c r="I101" s="7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10"/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10"/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</v>
      </c>
      <c r="G103" t="s">
        <v>20</v>
      </c>
      <c r="H103">
        <v>164</v>
      </c>
      <c r="I103" s="7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10"/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2.8167567567567602</v>
      </c>
      <c r="G104" t="s">
        <v>20</v>
      </c>
      <c r="H104">
        <v>336</v>
      </c>
      <c r="I104" s="7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10"/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7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10"/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1.43140100671141</v>
      </c>
      <c r="G106" t="s">
        <v>20</v>
      </c>
      <c r="H106">
        <v>1917</v>
      </c>
      <c r="I106" s="7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10"/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1.4454411764705899</v>
      </c>
      <c r="G107" t="s">
        <v>20</v>
      </c>
      <c r="H107">
        <v>95</v>
      </c>
      <c r="I107" s="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10"/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3.5912820512820498</v>
      </c>
      <c r="G108" t="s">
        <v>20</v>
      </c>
      <c r="H108">
        <v>147</v>
      </c>
      <c r="I108" s="7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10"/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1.8648571428571401</v>
      </c>
      <c r="G109" t="s">
        <v>20</v>
      </c>
      <c r="H109">
        <v>86</v>
      </c>
      <c r="I109" s="7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10"/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5.9526666666666701</v>
      </c>
      <c r="G110" t="s">
        <v>20</v>
      </c>
      <c r="H110">
        <v>83</v>
      </c>
      <c r="I110" s="7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10"/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0.59211538461538504</v>
      </c>
      <c r="G111" t="s">
        <v>14</v>
      </c>
      <c r="H111">
        <v>60</v>
      </c>
      <c r="I111" s="7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10"/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0.14962780898876399</v>
      </c>
      <c r="G112" t="s">
        <v>14</v>
      </c>
      <c r="H112">
        <v>296</v>
      </c>
      <c r="I112" s="7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10"/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1.19956026058632</v>
      </c>
      <c r="G113" t="s">
        <v>20</v>
      </c>
      <c r="H113">
        <v>676</v>
      </c>
      <c r="I113" s="7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10"/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2.6882978723404301</v>
      </c>
      <c r="G114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10"/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3.7687878787878799</v>
      </c>
      <c r="G115" t="s">
        <v>20</v>
      </c>
      <c r="H115">
        <v>131</v>
      </c>
      <c r="I115" s="7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10"/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</v>
      </c>
      <c r="G116" t="s">
        <v>20</v>
      </c>
      <c r="H116">
        <v>126</v>
      </c>
      <c r="I116" s="7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10"/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10"/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7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10"/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</v>
      </c>
      <c r="G119" t="s">
        <v>20</v>
      </c>
      <c r="H119">
        <v>275</v>
      </c>
      <c r="I119" s="7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10"/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</v>
      </c>
      <c r="G120" t="s">
        <v>20</v>
      </c>
      <c r="H120">
        <v>67</v>
      </c>
      <c r="I120" s="7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10"/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7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10"/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</v>
      </c>
      <c r="G122" t="s">
        <v>20</v>
      </c>
      <c r="H122">
        <v>1782</v>
      </c>
      <c r="I122" s="7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10"/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2.1933995584988999</v>
      </c>
      <c r="G123" t="s">
        <v>20</v>
      </c>
      <c r="H123">
        <v>903</v>
      </c>
      <c r="I123" s="7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10"/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0.64367690058479499</v>
      </c>
      <c r="G124" t="s">
        <v>14</v>
      </c>
      <c r="H124">
        <v>3387</v>
      </c>
      <c r="I124" s="7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10"/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</v>
      </c>
      <c r="G125" t="s">
        <v>14</v>
      </c>
      <c r="H125">
        <v>662</v>
      </c>
      <c r="I125" s="7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10"/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3.6776923076923098</v>
      </c>
      <c r="G126" t="s">
        <v>20</v>
      </c>
      <c r="H126">
        <v>94</v>
      </c>
      <c r="I126" s="7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10"/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1.5990566037735801</v>
      </c>
      <c r="G127" t="s">
        <v>20</v>
      </c>
      <c r="H127">
        <v>180</v>
      </c>
      <c r="I127" s="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10"/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0.38633185349611499</v>
      </c>
      <c r="G128" t="s">
        <v>14</v>
      </c>
      <c r="H128">
        <v>774</v>
      </c>
      <c r="I128" s="7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10"/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0.51421511627907002</v>
      </c>
      <c r="G129" t="s">
        <v>14</v>
      </c>
      <c r="H129">
        <v>672</v>
      </c>
      <c r="I129" s="7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10"/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7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10"/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3.2026936026936001E-2</v>
      </c>
      <c r="G131" t="s">
        <v>74</v>
      </c>
      <c r="H131">
        <v>55</v>
      </c>
      <c r="I131" s="7">
        <f t="shared" si="6"/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10"/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7"/>
        <v>1.5546875</v>
      </c>
      <c r="G132" t="s">
        <v>20</v>
      </c>
      <c r="H132">
        <v>533</v>
      </c>
      <c r="I132" s="7">
        <f t="shared" ref="I132:I195" si="10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10"/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1">ROUND(E133/D133,100)</f>
        <v>1.0085974499089301</v>
      </c>
      <c r="G133" t="s">
        <v>20</v>
      </c>
      <c r="H133">
        <v>2443</v>
      </c>
      <c r="I133" s="7">
        <f t="shared" si="10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10"/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1.1618181818181801</v>
      </c>
      <c r="G134" t="s">
        <v>20</v>
      </c>
      <c r="H134">
        <v>89</v>
      </c>
      <c r="I134" s="7">
        <f t="shared" si="10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10"/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3.10777777777778</v>
      </c>
      <c r="G135" t="s">
        <v>20</v>
      </c>
      <c r="H135">
        <v>159</v>
      </c>
      <c r="I135" s="7">
        <f t="shared" si="10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10"/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0.89736683417085406</v>
      </c>
      <c r="G136" t="s">
        <v>14</v>
      </c>
      <c r="H136">
        <v>940</v>
      </c>
      <c r="I136" s="7">
        <f t="shared" si="10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10"/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0.71272727272727299</v>
      </c>
      <c r="G137" t="s">
        <v>14</v>
      </c>
      <c r="H137">
        <v>117</v>
      </c>
      <c r="I137" s="7">
        <f t="shared" si="10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10"/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3.2862318840579698E-2</v>
      </c>
      <c r="G138" t="s">
        <v>74</v>
      </c>
      <c r="H138">
        <v>58</v>
      </c>
      <c r="I138" s="7">
        <f t="shared" si="10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10"/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2.6177777777777802</v>
      </c>
      <c r="G139" t="s">
        <v>20</v>
      </c>
      <c r="H139">
        <v>50</v>
      </c>
      <c r="I139" s="7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10"/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0.96</v>
      </c>
      <c r="G140" t="s">
        <v>14</v>
      </c>
      <c r="H140">
        <v>115</v>
      </c>
      <c r="I140" s="7">
        <f t="shared" si="10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10"/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0.208968512486428</v>
      </c>
      <c r="G141" t="s">
        <v>14</v>
      </c>
      <c r="H141">
        <v>326</v>
      </c>
      <c r="I141" s="7">
        <f t="shared" si="10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10"/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2.2316363636363601</v>
      </c>
      <c r="G142" t="s">
        <v>20</v>
      </c>
      <c r="H142">
        <v>186</v>
      </c>
      <c r="I142" s="7">
        <f t="shared" si="10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10"/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1.0159097978227101</v>
      </c>
      <c r="G143" t="s">
        <v>20</v>
      </c>
      <c r="H143">
        <v>1071</v>
      </c>
      <c r="I143" s="7">
        <f t="shared" si="10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10"/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2.3003999999999998</v>
      </c>
      <c r="G144" t="s">
        <v>20</v>
      </c>
      <c r="H144">
        <v>117</v>
      </c>
      <c r="I144" s="7">
        <f t="shared" si="10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10"/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1.35592592592593</v>
      </c>
      <c r="G145" t="s">
        <v>20</v>
      </c>
      <c r="H145">
        <v>70</v>
      </c>
      <c r="I145" s="7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10"/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1.2909999999999999</v>
      </c>
      <c r="G146" t="s">
        <v>20</v>
      </c>
      <c r="H146">
        <v>135</v>
      </c>
      <c r="I146" s="7">
        <f t="shared" si="10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10"/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2.3651200000000001</v>
      </c>
      <c r="G147" t="s">
        <v>20</v>
      </c>
      <c r="H147">
        <v>768</v>
      </c>
      <c r="I147" s="7">
        <f t="shared" si="10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10"/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0.17249999999999999</v>
      </c>
      <c r="G148" t="s">
        <v>74</v>
      </c>
      <c r="H148">
        <v>51</v>
      </c>
      <c r="I148" s="7">
        <f t="shared" si="10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10"/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1.1249397590361401</v>
      </c>
      <c r="G149" t="s">
        <v>20</v>
      </c>
      <c r="H149">
        <v>199</v>
      </c>
      <c r="I149" s="7">
        <f t="shared" si="10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10"/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1.21021505376344</v>
      </c>
      <c r="G150" t="s">
        <v>20</v>
      </c>
      <c r="H150">
        <v>107</v>
      </c>
      <c r="I150" s="7">
        <f t="shared" si="10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10"/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2.19870967741935</v>
      </c>
      <c r="G151" t="s">
        <v>20</v>
      </c>
      <c r="H151">
        <v>195</v>
      </c>
      <c r="I151" s="7">
        <f t="shared" si="10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10"/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0.01</v>
      </c>
      <c r="G152" t="s">
        <v>14</v>
      </c>
      <c r="H152">
        <v>1</v>
      </c>
      <c r="I152" s="7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10"/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0.64166909620991297</v>
      </c>
      <c r="G153" t="s">
        <v>14</v>
      </c>
      <c r="H153">
        <v>1467</v>
      </c>
      <c r="I153" s="7">
        <f t="shared" si="10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10"/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4.2306746987951804</v>
      </c>
      <c r="G154" t="s">
        <v>20</v>
      </c>
      <c r="H154">
        <v>3376</v>
      </c>
      <c r="I154" s="7">
        <f t="shared" si="10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10"/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0.929841605068638</v>
      </c>
      <c r="G155" t="s">
        <v>14</v>
      </c>
      <c r="H155">
        <v>5681</v>
      </c>
      <c r="I155" s="7">
        <f t="shared" si="10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10"/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0.58756567425569195</v>
      </c>
      <c r="G156" t="s">
        <v>14</v>
      </c>
      <c r="H156">
        <v>1059</v>
      </c>
      <c r="I156" s="7">
        <f t="shared" si="10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10"/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0.65022222222222203</v>
      </c>
      <c r="G157" t="s">
        <v>14</v>
      </c>
      <c r="H157">
        <v>1194</v>
      </c>
      <c r="I157" s="7">
        <f t="shared" si="10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10"/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0.73939560439560403</v>
      </c>
      <c r="G158" t="s">
        <v>74</v>
      </c>
      <c r="H158">
        <v>379</v>
      </c>
      <c r="I158" s="7">
        <f t="shared" si="10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10"/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0.52666666666666695</v>
      </c>
      <c r="G159" t="s">
        <v>14</v>
      </c>
      <c r="H159">
        <v>30</v>
      </c>
      <c r="I159" s="7">
        <f t="shared" si="10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10"/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2.2095238095238101</v>
      </c>
      <c r="G160" t="s">
        <v>20</v>
      </c>
      <c r="H160">
        <v>41</v>
      </c>
      <c r="I160" s="7">
        <f t="shared" si="10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10"/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1.0001150627615101</v>
      </c>
      <c r="G161" t="s">
        <v>20</v>
      </c>
      <c r="H161">
        <v>1821</v>
      </c>
      <c r="I161" s="7">
        <f t="shared" si="10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10"/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1.6231249999999999</v>
      </c>
      <c r="G162" t="s">
        <v>20</v>
      </c>
      <c r="H162">
        <v>164</v>
      </c>
      <c r="I162" s="7">
        <f t="shared" si="10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10"/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0.78181818181818197</v>
      </c>
      <c r="G163" t="s">
        <v>14</v>
      </c>
      <c r="H163">
        <v>75</v>
      </c>
      <c r="I163" s="7">
        <f t="shared" si="10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10"/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1.49737704918033</v>
      </c>
      <c r="G164" t="s">
        <v>20</v>
      </c>
      <c r="H164">
        <v>157</v>
      </c>
      <c r="I164" s="7">
        <f t="shared" si="10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10"/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2.5325714285714298</v>
      </c>
      <c r="G165" t="s">
        <v>20</v>
      </c>
      <c r="H165">
        <v>246</v>
      </c>
      <c r="I165" s="7">
        <f t="shared" si="10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10"/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1.0016943521594699</v>
      </c>
      <c r="G166" t="s">
        <v>20</v>
      </c>
      <c r="H166">
        <v>1396</v>
      </c>
      <c r="I166" s="7">
        <f t="shared" si="10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10"/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1.2199004424778801</v>
      </c>
      <c r="G167" t="s">
        <v>20</v>
      </c>
      <c r="H167">
        <v>2506</v>
      </c>
      <c r="I167" s="7">
        <f t="shared" si="10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10"/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1.37132653061224</v>
      </c>
      <c r="G168" t="s">
        <v>20</v>
      </c>
      <c r="H168">
        <v>244</v>
      </c>
      <c r="I168" s="7">
        <f t="shared" si="10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10"/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4.1553846153846203</v>
      </c>
      <c r="G169" t="s">
        <v>20</v>
      </c>
      <c r="H169">
        <v>146</v>
      </c>
      <c r="I169" s="7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10"/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0.31309133489461399</v>
      </c>
      <c r="G170" t="s">
        <v>14</v>
      </c>
      <c r="H170">
        <v>955</v>
      </c>
      <c r="I170" s="7">
        <f t="shared" si="10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10"/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4.2408154506437796</v>
      </c>
      <c r="G171" t="s">
        <v>20</v>
      </c>
      <c r="H171">
        <v>1267</v>
      </c>
      <c r="I171" s="7">
        <f t="shared" si="10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10"/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2.9388623072833599E-2</v>
      </c>
      <c r="G172" t="s">
        <v>14</v>
      </c>
      <c r="H172">
        <v>67</v>
      </c>
      <c r="I172" s="7">
        <f t="shared" si="10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10"/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0.10632653061224499</v>
      </c>
      <c r="G173" t="s">
        <v>14</v>
      </c>
      <c r="H173">
        <v>5</v>
      </c>
      <c r="I173" s="7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10"/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0.82874999999999999</v>
      </c>
      <c r="G174" t="s">
        <v>14</v>
      </c>
      <c r="H174">
        <v>26</v>
      </c>
      <c r="I174" s="7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10"/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1.6301447776628699</v>
      </c>
      <c r="G175" t="s">
        <v>20</v>
      </c>
      <c r="H175">
        <v>1561</v>
      </c>
      <c r="I175" s="7">
        <f t="shared" si="10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10"/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8.9466666666666708</v>
      </c>
      <c r="G176" t="s">
        <v>20</v>
      </c>
      <c r="H176">
        <v>48</v>
      </c>
      <c r="I176" s="7">
        <f t="shared" si="10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10"/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0.26191501103752801</v>
      </c>
      <c r="G177" t="s">
        <v>14</v>
      </c>
      <c r="H177">
        <v>1130</v>
      </c>
      <c r="I177" s="7">
        <f t="shared" si="10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10"/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0.74834782608695605</v>
      </c>
      <c r="G178" t="s">
        <v>14</v>
      </c>
      <c r="H178">
        <v>782</v>
      </c>
      <c r="I178" s="7">
        <f t="shared" si="10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10"/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4.1647680412371102</v>
      </c>
      <c r="G179" t="s">
        <v>20</v>
      </c>
      <c r="H179">
        <v>2739</v>
      </c>
      <c r="I179" s="7">
        <f t="shared" si="10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10"/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0.96208333333333296</v>
      </c>
      <c r="G180" t="s">
        <v>14</v>
      </c>
      <c r="H180">
        <v>210</v>
      </c>
      <c r="I180" s="7">
        <f t="shared" si="10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10"/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3.57719101123595</v>
      </c>
      <c r="G181" t="s">
        <v>20</v>
      </c>
      <c r="H181">
        <v>3537</v>
      </c>
      <c r="I181" s="7">
        <f t="shared" si="10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10"/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3.0845714285714299</v>
      </c>
      <c r="G182" t="s">
        <v>20</v>
      </c>
      <c r="H182">
        <v>2107</v>
      </c>
      <c r="I182" s="7">
        <f t="shared" si="10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10"/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0.61802325581395301</v>
      </c>
      <c r="G183" t="s">
        <v>14</v>
      </c>
      <c r="H183">
        <v>136</v>
      </c>
      <c r="I183" s="7">
        <f t="shared" si="10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10"/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7.2232472324723203</v>
      </c>
      <c r="G184" t="s">
        <v>20</v>
      </c>
      <c r="H184">
        <v>3318</v>
      </c>
      <c r="I184" s="7">
        <f t="shared" si="10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10"/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0.69117647058823495</v>
      </c>
      <c r="G185" t="s">
        <v>14</v>
      </c>
      <c r="H185">
        <v>86</v>
      </c>
      <c r="I185" s="7">
        <f t="shared" si="10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10"/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2.9305555555555598</v>
      </c>
      <c r="G186" t="s">
        <v>20</v>
      </c>
      <c r="H186">
        <v>340</v>
      </c>
      <c r="I186" s="7">
        <f t="shared" si="10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10"/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0.71799999999999997</v>
      </c>
      <c r="G187" t="s">
        <v>14</v>
      </c>
      <c r="H187">
        <v>19</v>
      </c>
      <c r="I187" s="7">
        <f t="shared" si="10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10"/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0.319346846846847</v>
      </c>
      <c r="G188" t="s">
        <v>14</v>
      </c>
      <c r="H188">
        <v>886</v>
      </c>
      <c r="I188" s="7">
        <f t="shared" si="10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10"/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2.2987375415282401</v>
      </c>
      <c r="G189" t="s">
        <v>20</v>
      </c>
      <c r="H189">
        <v>1442</v>
      </c>
      <c r="I189" s="7">
        <f t="shared" si="10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10"/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0.32012195121951198</v>
      </c>
      <c r="G190" t="s">
        <v>14</v>
      </c>
      <c r="H190">
        <v>35</v>
      </c>
      <c r="I190" s="7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10"/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0.23525352848928399</v>
      </c>
      <c r="G191" t="s">
        <v>74</v>
      </c>
      <c r="H191">
        <v>441</v>
      </c>
      <c r="I191" s="7">
        <f t="shared" si="10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10"/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0.68594594594594605</v>
      </c>
      <c r="G192" t="s">
        <v>14</v>
      </c>
      <c r="H192">
        <v>24</v>
      </c>
      <c r="I192" s="7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10"/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0.37952380952380999</v>
      </c>
      <c r="G193" t="s">
        <v>14</v>
      </c>
      <c r="H193">
        <v>86</v>
      </c>
      <c r="I193" s="7">
        <f t="shared" si="10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10"/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0.19992957746478901</v>
      </c>
      <c r="G194" t="s">
        <v>14</v>
      </c>
      <c r="H194">
        <v>243</v>
      </c>
      <c r="I194" s="7">
        <f t="shared" si="10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10"/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0.45636363636363603</v>
      </c>
      <c r="G195" t="s">
        <v>14</v>
      </c>
      <c r="H195">
        <v>65</v>
      </c>
      <c r="I195" s="7">
        <f t="shared" si="10"/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2">(((L195/60)/60)/24)+DATE(1970,1,1)</f>
        <v>43198.208333333328</v>
      </c>
      <c r="O195" s="10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10"/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1"/>
        <v>1.2276056338028201</v>
      </c>
      <c r="G196" t="s">
        <v>20</v>
      </c>
      <c r="H196">
        <v>126</v>
      </c>
      <c r="I196" s="7">
        <f t="shared" ref="I196:I259" si="14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10"/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5">ROUND(E197/D197,100)</f>
        <v>3.61753164556962</v>
      </c>
      <c r="G197" t="s">
        <v>20</v>
      </c>
      <c r="H197">
        <v>524</v>
      </c>
      <c r="I197" s="7">
        <f t="shared" si="14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10"/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0.63146341463414601</v>
      </c>
      <c r="G198" t="s">
        <v>14</v>
      </c>
      <c r="H198">
        <v>100</v>
      </c>
      <c r="I198" s="7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10"/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2.98204753199269</v>
      </c>
      <c r="G199" t="s">
        <v>20</v>
      </c>
      <c r="H199">
        <v>1989</v>
      </c>
      <c r="I199" s="7">
        <f t="shared" si="14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10"/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9.5585443037974699E-2</v>
      </c>
      <c r="G200" t="s">
        <v>14</v>
      </c>
      <c r="H200">
        <v>168</v>
      </c>
      <c r="I200" s="7">
        <f t="shared" si="14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10"/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0.53777777777777802</v>
      </c>
      <c r="G201" t="s">
        <v>14</v>
      </c>
      <c r="H201">
        <v>13</v>
      </c>
      <c r="I201" s="7">
        <f t="shared" si="14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10"/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0.02</v>
      </c>
      <c r="G202" t="s">
        <v>14</v>
      </c>
      <c r="H202">
        <v>1</v>
      </c>
      <c r="I202" s="7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10"/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6.8119047619047599</v>
      </c>
      <c r="G203" t="s">
        <v>20</v>
      </c>
      <c r="H203">
        <v>157</v>
      </c>
      <c r="I203" s="7">
        <f t="shared" si="14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10"/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0.78831325301204802</v>
      </c>
      <c r="G204" t="s">
        <v>74</v>
      </c>
      <c r="H204">
        <v>82</v>
      </c>
      <c r="I204" s="7">
        <f t="shared" si="14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10"/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1.3440792216817199</v>
      </c>
      <c r="G205" t="s">
        <v>20</v>
      </c>
      <c r="H205">
        <v>4498</v>
      </c>
      <c r="I205" s="7">
        <f t="shared" si="14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10"/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3.372E-2</v>
      </c>
      <c r="G206" t="s">
        <v>14</v>
      </c>
      <c r="H206">
        <v>40</v>
      </c>
      <c r="I206" s="7">
        <f t="shared" si="14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10"/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4.3184615384615403</v>
      </c>
      <c r="G207" t="s">
        <v>20</v>
      </c>
      <c r="H207">
        <v>80</v>
      </c>
      <c r="I207" s="7">
        <f t="shared" si="14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10"/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0.38844444444444398</v>
      </c>
      <c r="G208" t="s">
        <v>74</v>
      </c>
      <c r="H208">
        <v>57</v>
      </c>
      <c r="I208" s="7">
        <f t="shared" si="14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10"/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4.2569999999999997</v>
      </c>
      <c r="G209" t="s">
        <v>20</v>
      </c>
      <c r="H209">
        <v>43</v>
      </c>
      <c r="I209" s="7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10"/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1.01122397155917</v>
      </c>
      <c r="G210" t="s">
        <v>20</v>
      </c>
      <c r="H210">
        <v>2053</v>
      </c>
      <c r="I210" s="7">
        <f t="shared" si="14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10"/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0.21188688946015399</v>
      </c>
      <c r="G211" t="s">
        <v>47</v>
      </c>
      <c r="H211">
        <v>808</v>
      </c>
      <c r="I211" s="7">
        <f t="shared" si="14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10"/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0.67425531914893599</v>
      </c>
      <c r="G212" t="s">
        <v>14</v>
      </c>
      <c r="H212">
        <v>226</v>
      </c>
      <c r="I212" s="7">
        <f t="shared" si="14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10"/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0.94923371647509602</v>
      </c>
      <c r="G213" t="s">
        <v>14</v>
      </c>
      <c r="H213">
        <v>1625</v>
      </c>
      <c r="I213" s="7">
        <f t="shared" si="14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10"/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1.5185185185185199</v>
      </c>
      <c r="G214" t="s">
        <v>20</v>
      </c>
      <c r="H214">
        <v>168</v>
      </c>
      <c r="I214" s="7">
        <f t="shared" si="14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10"/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1.9516382252559701</v>
      </c>
      <c r="G215" t="s">
        <v>20</v>
      </c>
      <c r="H215">
        <v>4289</v>
      </c>
      <c r="I215" s="7">
        <f t="shared" si="14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10"/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10.2314285714286</v>
      </c>
      <c r="G216" t="s">
        <v>20</v>
      </c>
      <c r="H216">
        <v>165</v>
      </c>
      <c r="I216" s="7">
        <f t="shared" si="14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10"/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3.8418367346938799E-2</v>
      </c>
      <c r="G217" t="s">
        <v>14</v>
      </c>
      <c r="H217">
        <v>143</v>
      </c>
      <c r="I217" s="7">
        <f t="shared" si="14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10"/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1.5507066557107601</v>
      </c>
      <c r="G218" t="s">
        <v>20</v>
      </c>
      <c r="H218">
        <v>1815</v>
      </c>
      <c r="I218" s="7">
        <f t="shared" si="14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10"/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0.44753477588871698</v>
      </c>
      <c r="G219" t="s">
        <v>14</v>
      </c>
      <c r="H219">
        <v>934</v>
      </c>
      <c r="I219" s="7">
        <f t="shared" si="14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10"/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2.1594736842105302</v>
      </c>
      <c r="G220" t="s">
        <v>20</v>
      </c>
      <c r="H220">
        <v>397</v>
      </c>
      <c r="I220" s="7">
        <f t="shared" si="14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10"/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3.32127098321343</v>
      </c>
      <c r="G221" t="s">
        <v>20</v>
      </c>
      <c r="H221">
        <v>1539</v>
      </c>
      <c r="I221" s="7">
        <f t="shared" si="14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10"/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8.4430379746835399E-2</v>
      </c>
      <c r="G222" t="s">
        <v>14</v>
      </c>
      <c r="H222">
        <v>17</v>
      </c>
      <c r="I222" s="7">
        <f t="shared" si="14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10"/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0.98625514403292203</v>
      </c>
      <c r="G223" t="s">
        <v>14</v>
      </c>
      <c r="H223">
        <v>2179</v>
      </c>
      <c r="I223" s="7">
        <f t="shared" si="14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10"/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1.3797916666666701</v>
      </c>
      <c r="G224" t="s">
        <v>20</v>
      </c>
      <c r="H224">
        <v>138</v>
      </c>
      <c r="I224" s="7">
        <f t="shared" si="14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10"/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0.93810996563573901</v>
      </c>
      <c r="G225" t="s">
        <v>14</v>
      </c>
      <c r="H225">
        <v>931</v>
      </c>
      <c r="I225" s="7">
        <f t="shared" si="14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10"/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4.03639308855292</v>
      </c>
      <c r="G226" t="s">
        <v>20</v>
      </c>
      <c r="H226">
        <v>3594</v>
      </c>
      <c r="I226" s="7">
        <f t="shared" si="14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10"/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2.6017404129793502</v>
      </c>
      <c r="G227" t="s">
        <v>20</v>
      </c>
      <c r="H227">
        <v>5880</v>
      </c>
      <c r="I227" s="7">
        <f t="shared" si="14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10"/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3.6663333333333301</v>
      </c>
      <c r="G228" t="s">
        <v>20</v>
      </c>
      <c r="H228">
        <v>112</v>
      </c>
      <c r="I228" s="7">
        <f t="shared" si="14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10"/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1.6872085385878499</v>
      </c>
      <c r="G229" t="s">
        <v>20</v>
      </c>
      <c r="H229">
        <v>943</v>
      </c>
      <c r="I229" s="7">
        <f t="shared" si="14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10"/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1.19907179115301</v>
      </c>
      <c r="G230" t="s">
        <v>20</v>
      </c>
      <c r="H230">
        <v>2468</v>
      </c>
      <c r="I230" s="7">
        <f t="shared" si="14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10"/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1.93689252336449</v>
      </c>
      <c r="G231" t="s">
        <v>20</v>
      </c>
      <c r="H231">
        <v>2551</v>
      </c>
      <c r="I231" s="7">
        <f t="shared" si="14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10"/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4.2016666666666698</v>
      </c>
      <c r="G232" t="s">
        <v>20</v>
      </c>
      <c r="H232">
        <v>101</v>
      </c>
      <c r="I232" s="7">
        <f t="shared" si="14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10"/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0.76708333333333301</v>
      </c>
      <c r="G233" t="s">
        <v>74</v>
      </c>
      <c r="H233">
        <v>67</v>
      </c>
      <c r="I233" s="7">
        <f t="shared" si="14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10"/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1.7126470588235301</v>
      </c>
      <c r="G234" t="s">
        <v>20</v>
      </c>
      <c r="H234">
        <v>92</v>
      </c>
      <c r="I234" s="7">
        <f t="shared" si="14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10"/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1.57894736842105</v>
      </c>
      <c r="G235" t="s">
        <v>20</v>
      </c>
      <c r="H235">
        <v>62</v>
      </c>
      <c r="I235" s="7">
        <f t="shared" si="14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10"/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1.0908</v>
      </c>
      <c r="G236" t="s">
        <v>20</v>
      </c>
      <c r="H236">
        <v>149</v>
      </c>
      <c r="I236" s="7">
        <f t="shared" si="14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10"/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0.41732558139534898</v>
      </c>
      <c r="G237" t="s">
        <v>14</v>
      </c>
      <c r="H237">
        <v>92</v>
      </c>
      <c r="I237" s="7">
        <f t="shared" si="14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10"/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0.10944303797468399</v>
      </c>
      <c r="G238" t="s">
        <v>14</v>
      </c>
      <c r="H238">
        <v>57</v>
      </c>
      <c r="I238" s="7">
        <f t="shared" si="14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10"/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1.5937634408602199</v>
      </c>
      <c r="G239" t="s">
        <v>20</v>
      </c>
      <c r="H239">
        <v>329</v>
      </c>
      <c r="I239" s="7">
        <f t="shared" si="14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10"/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4.2241666666666697</v>
      </c>
      <c r="G240" t="s">
        <v>20</v>
      </c>
      <c r="H240">
        <v>97</v>
      </c>
      <c r="I240" s="7">
        <f t="shared" si="14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10"/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0.97718749999999999</v>
      </c>
      <c r="G241" t="s">
        <v>14</v>
      </c>
      <c r="H241">
        <v>41</v>
      </c>
      <c r="I241" s="7">
        <f t="shared" si="14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10"/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4.1878911564625803</v>
      </c>
      <c r="G242" t="s">
        <v>20</v>
      </c>
      <c r="H242">
        <v>1784</v>
      </c>
      <c r="I242" s="7">
        <f t="shared" si="14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10"/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1.0191632047477699</v>
      </c>
      <c r="G243" t="s">
        <v>20</v>
      </c>
      <c r="H243">
        <v>1684</v>
      </c>
      <c r="I243" s="7">
        <f t="shared" si="14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10"/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1.2772619047619</v>
      </c>
      <c r="G244" t="s">
        <v>20</v>
      </c>
      <c r="H244">
        <v>250</v>
      </c>
      <c r="I244" s="7">
        <f t="shared" si="14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10"/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4.4521739130434801</v>
      </c>
      <c r="G245" t="s">
        <v>20</v>
      </c>
      <c r="H245">
        <v>238</v>
      </c>
      <c r="I245" s="7">
        <f t="shared" si="14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10"/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5.6971428571428602</v>
      </c>
      <c r="G246" t="s">
        <v>20</v>
      </c>
      <c r="H246">
        <v>53</v>
      </c>
      <c r="I246" s="7">
        <f t="shared" si="14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10"/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5.0934482758620696</v>
      </c>
      <c r="G247" t="s">
        <v>20</v>
      </c>
      <c r="H247">
        <v>214</v>
      </c>
      <c r="I247" s="7">
        <f t="shared" si="14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10"/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3.2553333333333301</v>
      </c>
      <c r="G248" t="s">
        <v>20</v>
      </c>
      <c r="H248">
        <v>222</v>
      </c>
      <c r="I248" s="7">
        <f t="shared" si="14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10"/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9.3261616161616203</v>
      </c>
      <c r="G249" t="s">
        <v>20</v>
      </c>
      <c r="H249">
        <v>1884</v>
      </c>
      <c r="I249" s="7">
        <f t="shared" si="14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10"/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2.1133870967741899</v>
      </c>
      <c r="G250" t="s">
        <v>20</v>
      </c>
      <c r="H250">
        <v>218</v>
      </c>
      <c r="I250" s="7">
        <f t="shared" si="14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10"/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2.7332520325203302</v>
      </c>
      <c r="G251" t="s">
        <v>20</v>
      </c>
      <c r="H251">
        <v>6465</v>
      </c>
      <c r="I251" s="7">
        <f t="shared" si="14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10"/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0.03</v>
      </c>
      <c r="G252" t="s">
        <v>14</v>
      </c>
      <c r="H252">
        <v>1</v>
      </c>
      <c r="I252" s="7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10"/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0.54084507042253505</v>
      </c>
      <c r="G253" t="s">
        <v>14</v>
      </c>
      <c r="H253">
        <v>101</v>
      </c>
      <c r="I253" s="7">
        <f t="shared" si="14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10"/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6.2629999999999999</v>
      </c>
      <c r="G254" t="s">
        <v>20</v>
      </c>
      <c r="H254">
        <v>59</v>
      </c>
      <c r="I254" s="7">
        <f t="shared" si="14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10"/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0.89021399176954696</v>
      </c>
      <c r="G255" t="s">
        <v>14</v>
      </c>
      <c r="H255">
        <v>1335</v>
      </c>
      <c r="I255" s="7">
        <f t="shared" si="14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10"/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1.8489130434782599</v>
      </c>
      <c r="G256" t="s">
        <v>20</v>
      </c>
      <c r="H256">
        <v>88</v>
      </c>
      <c r="I256" s="7">
        <f t="shared" si="14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10"/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1.2016770186335399</v>
      </c>
      <c r="G257" t="s">
        <v>20</v>
      </c>
      <c r="H257">
        <v>1697</v>
      </c>
      <c r="I257" s="7">
        <f t="shared" si="14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10"/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0.23390243902439001</v>
      </c>
      <c r="G258" t="s">
        <v>14</v>
      </c>
      <c r="H258">
        <v>15</v>
      </c>
      <c r="I258" s="7">
        <f t="shared" si="14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10"/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1.46</v>
      </c>
      <c r="G259" t="s">
        <v>20</v>
      </c>
      <c r="H259">
        <v>92</v>
      </c>
      <c r="I259" s="7">
        <f t="shared" si="14"/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6">(((L259/60)/60)/24)+DATE(1970,1,1)</f>
        <v>41338.25</v>
      </c>
      <c r="O259" s="10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10"/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5"/>
        <v>2.6848000000000001</v>
      </c>
      <c r="G260" t="s">
        <v>20</v>
      </c>
      <c r="H260">
        <v>186</v>
      </c>
      <c r="I260" s="7">
        <f t="shared" ref="I260:I323" si="18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10"/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19">ROUND(E261/D261,100)</f>
        <v>5.9749999999999996</v>
      </c>
      <c r="G261" t="s">
        <v>20</v>
      </c>
      <c r="H261">
        <v>138</v>
      </c>
      <c r="I261" s="7">
        <f t="shared" si="18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10"/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1.57698412698413</v>
      </c>
      <c r="G262" t="s">
        <v>20</v>
      </c>
      <c r="H262">
        <v>261</v>
      </c>
      <c r="I262" s="7">
        <f t="shared" si="18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10"/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0.312016607354686</v>
      </c>
      <c r="G263" t="s">
        <v>14</v>
      </c>
      <c r="H263">
        <v>454</v>
      </c>
      <c r="I263" s="7">
        <f t="shared" si="18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10"/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3.1341176470588201</v>
      </c>
      <c r="G264" t="s">
        <v>20</v>
      </c>
      <c r="H264">
        <v>107</v>
      </c>
      <c r="I264" s="7">
        <f t="shared" si="18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10"/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3.70896551724138</v>
      </c>
      <c r="G265" t="s">
        <v>20</v>
      </c>
      <c r="H265">
        <v>199</v>
      </c>
      <c r="I265" s="7">
        <f t="shared" si="18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10"/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3.6266447368421102</v>
      </c>
      <c r="G266" t="s">
        <v>20</v>
      </c>
      <c r="H266">
        <v>5512</v>
      </c>
      <c r="I266" s="7">
        <f t="shared" si="18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10"/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1.23081632653061</v>
      </c>
      <c r="G267" t="s">
        <v>20</v>
      </c>
      <c r="H267">
        <v>86</v>
      </c>
      <c r="I267" s="7">
        <f t="shared" si="18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10"/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0.76766756032171601</v>
      </c>
      <c r="G268" t="s">
        <v>14</v>
      </c>
      <c r="H268">
        <v>3182</v>
      </c>
      <c r="I268" s="7">
        <f t="shared" si="18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10"/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2.3362012987013001</v>
      </c>
      <c r="G269" t="s">
        <v>20</v>
      </c>
      <c r="H269">
        <v>2768</v>
      </c>
      <c r="I269" s="7">
        <f t="shared" si="18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10"/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1.8053333333333299</v>
      </c>
      <c r="G270" t="s">
        <v>20</v>
      </c>
      <c r="H270">
        <v>48</v>
      </c>
      <c r="I270" s="7">
        <f t="shared" si="18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10"/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2.5262857142857098</v>
      </c>
      <c r="G271" t="s">
        <v>20</v>
      </c>
      <c r="H271">
        <v>87</v>
      </c>
      <c r="I271" s="7">
        <f t="shared" si="18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10"/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0.27176538240367998</v>
      </c>
      <c r="G272" t="s">
        <v>74</v>
      </c>
      <c r="H272">
        <v>1890</v>
      </c>
      <c r="I272" s="7">
        <f t="shared" si="18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10"/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1.2706571242680501E-2</v>
      </c>
      <c r="G273" t="s">
        <v>47</v>
      </c>
      <c r="H273">
        <v>61</v>
      </c>
      <c r="I273" s="7">
        <f t="shared" si="18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10"/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3.0400978473581199</v>
      </c>
      <c r="G274" t="s">
        <v>20</v>
      </c>
      <c r="H274">
        <v>1894</v>
      </c>
      <c r="I274" s="7">
        <f t="shared" si="18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10"/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1.37230769230769</v>
      </c>
      <c r="G275" t="s">
        <v>20</v>
      </c>
      <c r="H275">
        <v>282</v>
      </c>
      <c r="I275" s="7">
        <f t="shared" si="18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10"/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0.322083333333333</v>
      </c>
      <c r="G276" t="s">
        <v>14</v>
      </c>
      <c r="H276">
        <v>15</v>
      </c>
      <c r="I276" s="7">
        <f t="shared" si="18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10"/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2.4151282051282101</v>
      </c>
      <c r="G277" t="s">
        <v>20</v>
      </c>
      <c r="H277">
        <v>116</v>
      </c>
      <c r="I277" s="7">
        <f t="shared" si="18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10"/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0.96799999999999997</v>
      </c>
      <c r="G278" t="s">
        <v>14</v>
      </c>
      <c r="H278">
        <v>133</v>
      </c>
      <c r="I278" s="7">
        <f t="shared" si="18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10"/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10.6642857142857</v>
      </c>
      <c r="G279" t="s">
        <v>20</v>
      </c>
      <c r="H279">
        <v>83</v>
      </c>
      <c r="I279" s="7">
        <f t="shared" si="18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10"/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3.2588888888888898</v>
      </c>
      <c r="G280" t="s">
        <v>20</v>
      </c>
      <c r="H280">
        <v>91</v>
      </c>
      <c r="I280" s="7">
        <f t="shared" si="18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10"/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1.7070000000000001</v>
      </c>
      <c r="G281" t="s">
        <v>20</v>
      </c>
      <c r="H281">
        <v>546</v>
      </c>
      <c r="I281" s="7">
        <f t="shared" si="18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10"/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5.8144</v>
      </c>
      <c r="G282" t="s">
        <v>20</v>
      </c>
      <c r="H282">
        <v>393</v>
      </c>
      <c r="I282" s="7">
        <f t="shared" si="18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10"/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0.91520972644376897</v>
      </c>
      <c r="G283" t="s">
        <v>14</v>
      </c>
      <c r="H283">
        <v>2062</v>
      </c>
      <c r="I283" s="7">
        <f t="shared" si="18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10"/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1.0804761904761899</v>
      </c>
      <c r="G284" t="s">
        <v>20</v>
      </c>
      <c r="H284">
        <v>133</v>
      </c>
      <c r="I284" s="7">
        <f t="shared" si="18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10"/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0.18728395061728401</v>
      </c>
      <c r="G285" t="s">
        <v>14</v>
      </c>
      <c r="H285">
        <v>29</v>
      </c>
      <c r="I285" s="7">
        <f t="shared" si="18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10"/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0.83193877551020401</v>
      </c>
      <c r="G286" t="s">
        <v>14</v>
      </c>
      <c r="H286">
        <v>132</v>
      </c>
      <c r="I286" s="7">
        <f t="shared" si="18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10"/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7.0633333333333299</v>
      </c>
      <c r="G287" t="s">
        <v>20</v>
      </c>
      <c r="H287">
        <v>254</v>
      </c>
      <c r="I287" s="7">
        <f t="shared" si="18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10"/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0.17446030330062401</v>
      </c>
      <c r="G288" t="s">
        <v>74</v>
      </c>
      <c r="H288">
        <v>184</v>
      </c>
      <c r="I288" s="7">
        <f t="shared" si="18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10"/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2.0973015873015899</v>
      </c>
      <c r="G289" t="s">
        <v>20</v>
      </c>
      <c r="H289">
        <v>176</v>
      </c>
      <c r="I289" s="7">
        <f t="shared" si="18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10"/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0.97785714285714298</v>
      </c>
      <c r="G290" t="s">
        <v>14</v>
      </c>
      <c r="H290">
        <v>137</v>
      </c>
      <c r="I290" s="7">
        <f t="shared" si="18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10"/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16.842500000000001</v>
      </c>
      <c r="G291" t="s">
        <v>20</v>
      </c>
      <c r="H291">
        <v>337</v>
      </c>
      <c r="I291" s="7">
        <f t="shared" si="18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10"/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0.54402135231316695</v>
      </c>
      <c r="G292" t="s">
        <v>14</v>
      </c>
      <c r="H292">
        <v>908</v>
      </c>
      <c r="I292" s="7">
        <f t="shared" si="18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10"/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4.5661111111111099</v>
      </c>
      <c r="G293" t="s">
        <v>20</v>
      </c>
      <c r="H293">
        <v>107</v>
      </c>
      <c r="I293" s="7">
        <f t="shared" si="18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10"/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9.8219178082191799E-2</v>
      </c>
      <c r="G294" t="s">
        <v>14</v>
      </c>
      <c r="H294">
        <v>10</v>
      </c>
      <c r="I294" s="7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10"/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0.163846153846154</v>
      </c>
      <c r="G295" t="s">
        <v>74</v>
      </c>
      <c r="H295">
        <v>32</v>
      </c>
      <c r="I295" s="7">
        <f t="shared" si="18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10"/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13.3966666666667</v>
      </c>
      <c r="G296" t="s">
        <v>20</v>
      </c>
      <c r="H296">
        <v>183</v>
      </c>
      <c r="I296" s="7">
        <f t="shared" si="18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10"/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0.356500777604977</v>
      </c>
      <c r="G297" t="s">
        <v>14</v>
      </c>
      <c r="H297">
        <v>1910</v>
      </c>
      <c r="I297" s="7">
        <f t="shared" si="18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10"/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0.54950819672131102</v>
      </c>
      <c r="G298" t="s">
        <v>14</v>
      </c>
      <c r="H298">
        <v>38</v>
      </c>
      <c r="I298" s="7">
        <f t="shared" si="18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10"/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0.94236111111111098</v>
      </c>
      <c r="G299" t="s">
        <v>14</v>
      </c>
      <c r="H299">
        <v>104</v>
      </c>
      <c r="I299" s="7">
        <f t="shared" si="18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10"/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1.4391428571428599</v>
      </c>
      <c r="G300" t="s">
        <v>20</v>
      </c>
      <c r="H300">
        <v>72</v>
      </c>
      <c r="I300" s="7">
        <f t="shared" si="18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10"/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0.51421052631578901</v>
      </c>
      <c r="G301" t="s">
        <v>14</v>
      </c>
      <c r="H301">
        <v>49</v>
      </c>
      <c r="I301" s="7">
        <f t="shared" si="18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10"/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0.05</v>
      </c>
      <c r="G302" t="s">
        <v>14</v>
      </c>
      <c r="H302">
        <v>1</v>
      </c>
      <c r="I302" s="7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10"/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13.446666666666699</v>
      </c>
      <c r="G303" t="s">
        <v>20</v>
      </c>
      <c r="H303">
        <v>295</v>
      </c>
      <c r="I303" s="7">
        <f t="shared" si="18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10"/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0.31844940867279897</v>
      </c>
      <c r="G304" t="s">
        <v>14</v>
      </c>
      <c r="H304">
        <v>245</v>
      </c>
      <c r="I304" s="7">
        <f t="shared" si="18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10"/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0.82617647058823496</v>
      </c>
      <c r="G305" t="s">
        <v>14</v>
      </c>
      <c r="H305">
        <v>32</v>
      </c>
      <c r="I305" s="7">
        <f t="shared" si="18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10"/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5.46142857142857</v>
      </c>
      <c r="G306" t="s">
        <v>20</v>
      </c>
      <c r="H306">
        <v>142</v>
      </c>
      <c r="I306" s="7">
        <f t="shared" si="18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10"/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2.8621428571428602</v>
      </c>
      <c r="G307" t="s">
        <v>20</v>
      </c>
      <c r="H307">
        <v>85</v>
      </c>
      <c r="I307" s="7">
        <f t="shared" si="18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10"/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7.90769230769231E-2</v>
      </c>
      <c r="G308" t="s">
        <v>14</v>
      </c>
      <c r="H308">
        <v>7</v>
      </c>
      <c r="I308" s="7">
        <f t="shared" si="18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10"/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1.32136778115502</v>
      </c>
      <c r="G309" t="s">
        <v>20</v>
      </c>
      <c r="H309">
        <v>659</v>
      </c>
      <c r="I309" s="7">
        <f t="shared" si="18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10"/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0.74077834179357005</v>
      </c>
      <c r="G310" t="s">
        <v>14</v>
      </c>
      <c r="H310">
        <v>803</v>
      </c>
      <c r="I310" s="7">
        <f t="shared" si="18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10"/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0.75292682926829302</v>
      </c>
      <c r="G311" t="s">
        <v>74</v>
      </c>
      <c r="H311">
        <v>75</v>
      </c>
      <c r="I311" s="7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10"/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0.20333333333333301</v>
      </c>
      <c r="G312" t="s">
        <v>14</v>
      </c>
      <c r="H312">
        <v>16</v>
      </c>
      <c r="I312" s="7">
        <f t="shared" si="18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10"/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2.0336507936507902</v>
      </c>
      <c r="G313" t="s">
        <v>20</v>
      </c>
      <c r="H313">
        <v>121</v>
      </c>
      <c r="I313" s="7">
        <f t="shared" si="18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10"/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3.1022842639593899</v>
      </c>
      <c r="G314" t="s">
        <v>20</v>
      </c>
      <c r="H314">
        <v>3742</v>
      </c>
      <c r="I314" s="7">
        <f t="shared" si="18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10"/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3.9531818181818199</v>
      </c>
      <c r="G315" t="s">
        <v>20</v>
      </c>
      <c r="H315">
        <v>223</v>
      </c>
      <c r="I315" s="7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10"/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2.9471428571428602</v>
      </c>
      <c r="G316" t="s">
        <v>20</v>
      </c>
      <c r="H316">
        <v>133</v>
      </c>
      <c r="I316" s="7">
        <f t="shared" si="18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10"/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0.338947368421053</v>
      </c>
      <c r="G317" t="s">
        <v>14</v>
      </c>
      <c r="H317">
        <v>31</v>
      </c>
      <c r="I317" s="7">
        <f t="shared" si="18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10"/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0.66677083333333298</v>
      </c>
      <c r="G318" t="s">
        <v>14</v>
      </c>
      <c r="H318">
        <v>108</v>
      </c>
      <c r="I318" s="7">
        <f t="shared" si="18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10"/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0.19227272727272701</v>
      </c>
      <c r="G319" t="s">
        <v>14</v>
      </c>
      <c r="H319">
        <v>30</v>
      </c>
      <c r="I319" s="7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10"/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0.15842105263157899</v>
      </c>
      <c r="G320" t="s">
        <v>14</v>
      </c>
      <c r="H320">
        <v>17</v>
      </c>
      <c r="I320" s="7">
        <f t="shared" si="18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10"/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0.38702380952380999</v>
      </c>
      <c r="G321" t="s">
        <v>74</v>
      </c>
      <c r="H321">
        <v>64</v>
      </c>
      <c r="I321" s="7">
        <f t="shared" si="18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10"/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9.5876777251184805E-2</v>
      </c>
      <c r="G322" t="s">
        <v>14</v>
      </c>
      <c r="H322">
        <v>80</v>
      </c>
      <c r="I322" s="7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10"/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0.94144366197183105</v>
      </c>
      <c r="G323" t="s">
        <v>14</v>
      </c>
      <c r="H323">
        <v>2468</v>
      </c>
      <c r="I323" s="7">
        <f t="shared" si="18"/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0">(((L323/60)/60)/24)+DATE(1970,1,1)</f>
        <v>40634.208333333336</v>
      </c>
      <c r="O323" s="10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10"/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9"/>
        <v>1.66562340966921</v>
      </c>
      <c r="G324" t="s">
        <v>20</v>
      </c>
      <c r="H324">
        <v>5168</v>
      </c>
      <c r="I324" s="7">
        <f t="shared" ref="I324:I387" si="22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10"/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23">ROUND(E325/D325,100)</f>
        <v>0.241348314606742</v>
      </c>
      <c r="G325" t="s">
        <v>14</v>
      </c>
      <c r="H325">
        <v>26</v>
      </c>
      <c r="I325" s="7">
        <f t="shared" si="22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10"/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1.6405633802816899</v>
      </c>
      <c r="G326" t="s">
        <v>20</v>
      </c>
      <c r="H326">
        <v>307</v>
      </c>
      <c r="I326" s="7">
        <f t="shared" si="22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10"/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0.90723076923076895</v>
      </c>
      <c r="G327" t="s">
        <v>14</v>
      </c>
      <c r="H327">
        <v>73</v>
      </c>
      <c r="I327" s="7">
        <f t="shared" si="22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10"/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0.46194444444444399</v>
      </c>
      <c r="G328" t="s">
        <v>14</v>
      </c>
      <c r="H328">
        <v>128</v>
      </c>
      <c r="I328" s="7">
        <f t="shared" si="22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10"/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0.38538461538461499</v>
      </c>
      <c r="G329" t="s">
        <v>14</v>
      </c>
      <c r="H329">
        <v>33</v>
      </c>
      <c r="I329" s="7">
        <f t="shared" si="22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10"/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1.33562310030395</v>
      </c>
      <c r="G330" t="s">
        <v>20</v>
      </c>
      <c r="H330">
        <v>2441</v>
      </c>
      <c r="I330" s="7">
        <f t="shared" si="22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10"/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0.22896588486140701</v>
      </c>
      <c r="G331" t="s">
        <v>47</v>
      </c>
      <c r="H331">
        <v>211</v>
      </c>
      <c r="I331" s="7">
        <f t="shared" si="22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10"/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1.84955489614243</v>
      </c>
      <c r="G332" t="s">
        <v>20</v>
      </c>
      <c r="H332">
        <v>1385</v>
      </c>
      <c r="I332" s="7">
        <f t="shared" si="22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10"/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4.4372727272727301</v>
      </c>
      <c r="G333" t="s">
        <v>20</v>
      </c>
      <c r="H333">
        <v>190</v>
      </c>
      <c r="I333" s="7">
        <f t="shared" si="2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10"/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1.9998067632850201</v>
      </c>
      <c r="G334" t="s">
        <v>20</v>
      </c>
      <c r="H334">
        <v>470</v>
      </c>
      <c r="I334" s="7">
        <f t="shared" si="22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10"/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1.2395833333333299</v>
      </c>
      <c r="G335" t="s">
        <v>20</v>
      </c>
      <c r="H335">
        <v>253</v>
      </c>
      <c r="I335" s="7">
        <f t="shared" si="22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10"/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1.8661329305136001</v>
      </c>
      <c r="G336" t="s">
        <v>20</v>
      </c>
      <c r="H336">
        <v>1113</v>
      </c>
      <c r="I336" s="7">
        <f t="shared" si="22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10"/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1.1428538550057501</v>
      </c>
      <c r="G337" t="s">
        <v>20</v>
      </c>
      <c r="H337">
        <v>2283</v>
      </c>
      <c r="I337" s="7">
        <f t="shared" si="22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10"/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0.97032531824611001</v>
      </c>
      <c r="G338" t="s">
        <v>14</v>
      </c>
      <c r="H338">
        <v>1072</v>
      </c>
      <c r="I338" s="7">
        <f t="shared" si="22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10"/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1.2281904761904801</v>
      </c>
      <c r="G339" t="s">
        <v>20</v>
      </c>
      <c r="H339">
        <v>1095</v>
      </c>
      <c r="I339" s="7">
        <f t="shared" si="22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10"/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1.79143266475645</v>
      </c>
      <c r="G340" t="s">
        <v>20</v>
      </c>
      <c r="H340">
        <v>1690</v>
      </c>
      <c r="I340" s="7">
        <f t="shared" si="2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10"/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0.79951577402787999</v>
      </c>
      <c r="G341" t="s">
        <v>74</v>
      </c>
      <c r="H341">
        <v>1297</v>
      </c>
      <c r="I341" s="7">
        <f t="shared" si="22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10"/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0.94242587601078198</v>
      </c>
      <c r="G342" t="s">
        <v>14</v>
      </c>
      <c r="H342">
        <v>393</v>
      </c>
      <c r="I342" s="7">
        <f t="shared" si="22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10"/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0.84669291338582697</v>
      </c>
      <c r="G343" t="s">
        <v>14</v>
      </c>
      <c r="H343">
        <v>1257</v>
      </c>
      <c r="I343" s="7">
        <f t="shared" si="2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10"/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0.66521920668058498</v>
      </c>
      <c r="G344" t="s">
        <v>14</v>
      </c>
      <c r="H344">
        <v>328</v>
      </c>
      <c r="I344" s="7">
        <f t="shared" si="22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10"/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0.53922222222222205</v>
      </c>
      <c r="G345" t="s">
        <v>14</v>
      </c>
      <c r="H345">
        <v>147</v>
      </c>
      <c r="I345" s="7">
        <f t="shared" si="22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10"/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0.41983299595141699</v>
      </c>
      <c r="G346" t="s">
        <v>14</v>
      </c>
      <c r="H346">
        <v>830</v>
      </c>
      <c r="I346" s="7">
        <f t="shared" si="22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10"/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0.14694796954314701</v>
      </c>
      <c r="G347" t="s">
        <v>14</v>
      </c>
      <c r="H347">
        <v>331</v>
      </c>
      <c r="I347" s="7">
        <f t="shared" si="22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10"/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0.34475</v>
      </c>
      <c r="G348" t="s">
        <v>14</v>
      </c>
      <c r="H348">
        <v>25</v>
      </c>
      <c r="I348" s="7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10"/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14.0077777777778</v>
      </c>
      <c r="G349" t="s">
        <v>20</v>
      </c>
      <c r="H349">
        <v>191</v>
      </c>
      <c r="I349" s="7">
        <f t="shared" si="2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10"/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0.71770351758794004</v>
      </c>
      <c r="G350" t="s">
        <v>14</v>
      </c>
      <c r="H350">
        <v>3483</v>
      </c>
      <c r="I350" s="7">
        <f t="shared" si="22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10"/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0.53074115044247805</v>
      </c>
      <c r="G351" t="s">
        <v>14</v>
      </c>
      <c r="H351">
        <v>923</v>
      </c>
      <c r="I351" s="7">
        <f t="shared" si="22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10"/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0.05</v>
      </c>
      <c r="G352" t="s">
        <v>14</v>
      </c>
      <c r="H352">
        <v>1</v>
      </c>
      <c r="I352" s="7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10"/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1.2770715249662601</v>
      </c>
      <c r="G353" t="s">
        <v>20</v>
      </c>
      <c r="H353">
        <v>2013</v>
      </c>
      <c r="I353" s="7">
        <f t="shared" si="22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10"/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0.34892857142857098</v>
      </c>
      <c r="G354" t="s">
        <v>14</v>
      </c>
      <c r="H354">
        <v>33</v>
      </c>
      <c r="I354" s="7">
        <f t="shared" si="22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10"/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4.1059821428571404</v>
      </c>
      <c r="G355" t="s">
        <v>20</v>
      </c>
      <c r="H355">
        <v>1703</v>
      </c>
      <c r="I355" s="7">
        <f t="shared" si="2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10"/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1.23737704918033</v>
      </c>
      <c r="G356" t="s">
        <v>20</v>
      </c>
      <c r="H356">
        <v>80</v>
      </c>
      <c r="I356" s="7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10"/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0.589736842105263</v>
      </c>
      <c r="G357" t="s">
        <v>47</v>
      </c>
      <c r="H357">
        <v>86</v>
      </c>
      <c r="I357" s="7">
        <f t="shared" si="22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10"/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0.36892473118279601</v>
      </c>
      <c r="G358" t="s">
        <v>14</v>
      </c>
      <c r="H358">
        <v>40</v>
      </c>
      <c r="I358" s="7">
        <f t="shared" si="22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10"/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1.8491304347826101</v>
      </c>
      <c r="G359" t="s">
        <v>20</v>
      </c>
      <c r="H359">
        <v>41</v>
      </c>
      <c r="I359" s="7">
        <f t="shared" si="22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10"/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0.118144329896907</v>
      </c>
      <c r="G360" t="s">
        <v>14</v>
      </c>
      <c r="H360">
        <v>23</v>
      </c>
      <c r="I360" s="7">
        <f t="shared" si="22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10"/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2.9870000000000001</v>
      </c>
      <c r="G361" t="s">
        <v>20</v>
      </c>
      <c r="H361">
        <v>187</v>
      </c>
      <c r="I361" s="7">
        <f t="shared" si="22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10"/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2.2635175879396998</v>
      </c>
      <c r="G362" t="s">
        <v>20</v>
      </c>
      <c r="H362">
        <v>2875</v>
      </c>
      <c r="I362" s="7">
        <f t="shared" si="22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10"/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1.7356363636363601</v>
      </c>
      <c r="G363" t="s">
        <v>20</v>
      </c>
      <c r="H363">
        <v>88</v>
      </c>
      <c r="I363" s="7">
        <f t="shared" si="22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10"/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3.7175675675675701</v>
      </c>
      <c r="G364" t="s">
        <v>20</v>
      </c>
      <c r="H364">
        <v>191</v>
      </c>
      <c r="I364" s="7">
        <f t="shared" si="22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10"/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1.6019230769230799</v>
      </c>
      <c r="G365" t="s">
        <v>20</v>
      </c>
      <c r="H365">
        <v>139</v>
      </c>
      <c r="I365" s="7">
        <f t="shared" si="22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10"/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16.163333333333298</v>
      </c>
      <c r="G366" t="s">
        <v>20</v>
      </c>
      <c r="H366">
        <v>186</v>
      </c>
      <c r="I366" s="7">
        <f t="shared" si="2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10"/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7.3343749999999996</v>
      </c>
      <c r="G367" t="s">
        <v>20</v>
      </c>
      <c r="H367">
        <v>112</v>
      </c>
      <c r="I367" s="7">
        <f t="shared" si="22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10"/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5.9211111111111103</v>
      </c>
      <c r="G368" t="s">
        <v>20</v>
      </c>
      <c r="H368">
        <v>101</v>
      </c>
      <c r="I368" s="7">
        <f t="shared" si="22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10"/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0.18888888888888899</v>
      </c>
      <c r="G369" t="s">
        <v>14</v>
      </c>
      <c r="H369">
        <v>75</v>
      </c>
      <c r="I369" s="7">
        <f t="shared" si="22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10"/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2.76807692307692</v>
      </c>
      <c r="G370" t="s">
        <v>20</v>
      </c>
      <c r="H370">
        <v>206</v>
      </c>
      <c r="I370" s="7">
        <f t="shared" si="22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10"/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2.7301851851851899</v>
      </c>
      <c r="G371" t="s">
        <v>20</v>
      </c>
      <c r="H371">
        <v>154</v>
      </c>
      <c r="I371" s="7">
        <f t="shared" si="22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10"/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1.5936331255565499</v>
      </c>
      <c r="G372" t="s">
        <v>20</v>
      </c>
      <c r="H372">
        <v>5966</v>
      </c>
      <c r="I372" s="7">
        <f t="shared" si="22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10"/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0.67869978858350999</v>
      </c>
      <c r="G373" t="s">
        <v>14</v>
      </c>
      <c r="H373">
        <v>2176</v>
      </c>
      <c r="I373" s="7">
        <f t="shared" si="22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10"/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15.915555555555599</v>
      </c>
      <c r="G374" t="s">
        <v>20</v>
      </c>
      <c r="H374">
        <v>169</v>
      </c>
      <c r="I374" s="7">
        <f t="shared" si="22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10"/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7.3018222222222198</v>
      </c>
      <c r="G375" t="s">
        <v>20</v>
      </c>
      <c r="H375">
        <v>2106</v>
      </c>
      <c r="I375" s="7">
        <f t="shared" si="2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10"/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0.131857825567503</v>
      </c>
      <c r="G376" t="s">
        <v>14</v>
      </c>
      <c r="H376">
        <v>441</v>
      </c>
      <c r="I376" s="7">
        <f t="shared" si="22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10"/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0.54777777777777803</v>
      </c>
      <c r="G377" t="s">
        <v>14</v>
      </c>
      <c r="H377">
        <v>25</v>
      </c>
      <c r="I377" s="7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10"/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3.6102941176470602</v>
      </c>
      <c r="G378" t="s">
        <v>20</v>
      </c>
      <c r="H378">
        <v>131</v>
      </c>
      <c r="I378" s="7">
        <f t="shared" si="22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10"/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0.102575452716298</v>
      </c>
      <c r="G379" t="s">
        <v>14</v>
      </c>
      <c r="H379">
        <v>127</v>
      </c>
      <c r="I379" s="7">
        <f t="shared" si="22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10"/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0.13962962962962999</v>
      </c>
      <c r="G380" t="s">
        <v>14</v>
      </c>
      <c r="H380">
        <v>355</v>
      </c>
      <c r="I380" s="7">
        <f t="shared" si="22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10"/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0.404444444444444</v>
      </c>
      <c r="G381" t="s">
        <v>14</v>
      </c>
      <c r="H381">
        <v>44</v>
      </c>
      <c r="I381" s="7">
        <f t="shared" si="2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10"/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1.6032</v>
      </c>
      <c r="G382" t="s">
        <v>20</v>
      </c>
      <c r="H382">
        <v>84</v>
      </c>
      <c r="I382" s="7">
        <f t="shared" si="22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10"/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1.83943396226415</v>
      </c>
      <c r="G383" t="s">
        <v>20</v>
      </c>
      <c r="H383">
        <v>155</v>
      </c>
      <c r="I383" s="7">
        <f t="shared" si="22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10"/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0.637692307692308</v>
      </c>
      <c r="G384" t="s">
        <v>14</v>
      </c>
      <c r="H384">
        <v>67</v>
      </c>
      <c r="I384" s="7">
        <f t="shared" si="22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10"/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2.2538095238095202</v>
      </c>
      <c r="G385" t="s">
        <v>20</v>
      </c>
      <c r="H385">
        <v>189</v>
      </c>
      <c r="I385" s="7">
        <f t="shared" si="22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10"/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1.7200961538461499</v>
      </c>
      <c r="G386" t="s">
        <v>20</v>
      </c>
      <c r="H386">
        <v>4799</v>
      </c>
      <c r="I386" s="7">
        <f t="shared" si="22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10"/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1.46167095115681</v>
      </c>
      <c r="G387" t="s">
        <v>20</v>
      </c>
      <c r="H387">
        <v>1137</v>
      </c>
      <c r="I387" s="7">
        <f t="shared" si="22"/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4">(((L387/60)/60)/24)+DATE(1970,1,1)</f>
        <v>43553.208333333328</v>
      </c>
      <c r="O387" s="10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10"/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3"/>
        <v>0.76423616236162395</v>
      </c>
      <c r="G388" t="s">
        <v>14</v>
      </c>
      <c r="H388">
        <v>1068</v>
      </c>
      <c r="I388" s="7">
        <f t="shared" ref="I388:I451" si="26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10"/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7">ROUND(E389/D389,100)</f>
        <v>0.39261467889908302</v>
      </c>
      <c r="G389" t="s">
        <v>14</v>
      </c>
      <c r="H389">
        <v>424</v>
      </c>
      <c r="I389" s="7">
        <f t="shared" si="26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10"/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0.11270034843205599</v>
      </c>
      <c r="G390" t="s">
        <v>74</v>
      </c>
      <c r="H390">
        <v>145</v>
      </c>
      <c r="I390" s="7">
        <f t="shared" si="26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10"/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1.22110843373494</v>
      </c>
      <c r="G391" t="s">
        <v>20</v>
      </c>
      <c r="H391">
        <v>1152</v>
      </c>
      <c r="I391" s="7">
        <f t="shared" si="26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10"/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1.8654166666666701</v>
      </c>
      <c r="G392" t="s">
        <v>20</v>
      </c>
      <c r="H392">
        <v>50</v>
      </c>
      <c r="I392" s="7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10"/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7.27317880794702E-2</v>
      </c>
      <c r="G393" t="s">
        <v>14</v>
      </c>
      <c r="H393">
        <v>151</v>
      </c>
      <c r="I393" s="7">
        <f t="shared" si="26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10"/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0.65642371234207997</v>
      </c>
      <c r="G394" t="s">
        <v>14</v>
      </c>
      <c r="H394">
        <v>1608</v>
      </c>
      <c r="I394" s="7">
        <f t="shared" si="26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10"/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2.2896178343949001</v>
      </c>
      <c r="G395" t="s">
        <v>20</v>
      </c>
      <c r="H395">
        <v>3059</v>
      </c>
      <c r="I395" s="7">
        <f t="shared" si="26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10"/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4.6937499999999996</v>
      </c>
      <c r="G396" t="s">
        <v>20</v>
      </c>
      <c r="H396">
        <v>34</v>
      </c>
      <c r="I396" s="7">
        <f t="shared" si="26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10"/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1.3011267605633801</v>
      </c>
      <c r="G397" t="s">
        <v>20</v>
      </c>
      <c r="H397">
        <v>220</v>
      </c>
      <c r="I397" s="7">
        <f t="shared" si="26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10"/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1.67054229934924</v>
      </c>
      <c r="G398" t="s">
        <v>20</v>
      </c>
      <c r="H398">
        <v>1604</v>
      </c>
      <c r="I398" s="7">
        <f t="shared" si="26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10"/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1.73864197530864</v>
      </c>
      <c r="G399" t="s">
        <v>20</v>
      </c>
      <c r="H399">
        <v>454</v>
      </c>
      <c r="I399" s="7">
        <f t="shared" si="26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10"/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7.1776470588235304</v>
      </c>
      <c r="G400" t="s">
        <v>20</v>
      </c>
      <c r="H400">
        <v>123</v>
      </c>
      <c r="I400" s="7">
        <f t="shared" si="26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10"/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0.63850976361767697</v>
      </c>
      <c r="G401" t="s">
        <v>14</v>
      </c>
      <c r="H401">
        <v>941</v>
      </c>
      <c r="I401" s="7">
        <f t="shared" si="26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10"/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0.02</v>
      </c>
      <c r="G402" t="s">
        <v>14</v>
      </c>
      <c r="H402">
        <v>1</v>
      </c>
      <c r="I402" s="7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10"/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15.3022222222222</v>
      </c>
      <c r="G403" t="s">
        <v>20</v>
      </c>
      <c r="H403">
        <v>299</v>
      </c>
      <c r="I403" s="7">
        <f t="shared" si="26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10"/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0.40356164383561599</v>
      </c>
      <c r="G404" t="s">
        <v>14</v>
      </c>
      <c r="H404">
        <v>40</v>
      </c>
      <c r="I404" s="7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10"/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0.86220633299284999</v>
      </c>
      <c r="G405" t="s">
        <v>14</v>
      </c>
      <c r="H405">
        <v>3015</v>
      </c>
      <c r="I405" s="7">
        <f t="shared" si="26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10"/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3.15584867075665</v>
      </c>
      <c r="G406" t="s">
        <v>20</v>
      </c>
      <c r="H406">
        <v>2237</v>
      </c>
      <c r="I406" s="7">
        <f t="shared" si="2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10"/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0.89618243243243201</v>
      </c>
      <c r="G407" t="s">
        <v>14</v>
      </c>
      <c r="H407">
        <v>435</v>
      </c>
      <c r="I407" s="7">
        <f t="shared" si="26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10"/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1.8214503816793901</v>
      </c>
      <c r="G408" t="s">
        <v>20</v>
      </c>
      <c r="H408">
        <v>645</v>
      </c>
      <c r="I408" s="7">
        <f t="shared" si="26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10"/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3.5588235294117601</v>
      </c>
      <c r="G409" t="s">
        <v>20</v>
      </c>
      <c r="H409">
        <v>484</v>
      </c>
      <c r="I409" s="7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10"/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1.3183695652173899</v>
      </c>
      <c r="G410" t="s">
        <v>20</v>
      </c>
      <c r="H410">
        <v>154</v>
      </c>
      <c r="I410" s="7">
        <f t="shared" si="2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10"/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0.46315634218289098</v>
      </c>
      <c r="G411" t="s">
        <v>14</v>
      </c>
      <c r="H411">
        <v>714</v>
      </c>
      <c r="I411" s="7">
        <f t="shared" si="26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10"/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0.361327260897853</v>
      </c>
      <c r="G412" t="s">
        <v>47</v>
      </c>
      <c r="H412">
        <v>1111</v>
      </c>
      <c r="I412" s="7">
        <f t="shared" si="26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10"/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1.0462820512820501</v>
      </c>
      <c r="G413" t="s">
        <v>20</v>
      </c>
      <c r="H413">
        <v>82</v>
      </c>
      <c r="I413" s="7">
        <f t="shared" si="26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10"/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6.6885714285714304</v>
      </c>
      <c r="G414" t="s">
        <v>20</v>
      </c>
      <c r="H414">
        <v>134</v>
      </c>
      <c r="I414" s="7">
        <f t="shared" si="26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10"/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0.62072823218997397</v>
      </c>
      <c r="G415" t="s">
        <v>47</v>
      </c>
      <c r="H415">
        <v>1089</v>
      </c>
      <c r="I415" s="7">
        <f t="shared" si="26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10"/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0.84699787460148801</v>
      </c>
      <c r="G416" t="s">
        <v>14</v>
      </c>
      <c r="H416">
        <v>5497</v>
      </c>
      <c r="I416" s="7">
        <f t="shared" si="26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10"/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0.11059030837004399</v>
      </c>
      <c r="G417" t="s">
        <v>14</v>
      </c>
      <c r="H417">
        <v>418</v>
      </c>
      <c r="I417" s="7">
        <f t="shared" si="26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10"/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0.438387815750371</v>
      </c>
      <c r="G418" t="s">
        <v>14</v>
      </c>
      <c r="H418">
        <v>1439</v>
      </c>
      <c r="I418" s="7">
        <f t="shared" si="26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10"/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0.55470588235294105</v>
      </c>
      <c r="G419" t="s">
        <v>14</v>
      </c>
      <c r="H419">
        <v>15</v>
      </c>
      <c r="I419" s="7">
        <f t="shared" si="26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10"/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0.57399511301160699</v>
      </c>
      <c r="G420" t="s">
        <v>14</v>
      </c>
      <c r="H420">
        <v>1999</v>
      </c>
      <c r="I420" s="7">
        <f t="shared" si="26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10"/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1.2343497363796101</v>
      </c>
      <c r="G421" t="s">
        <v>20</v>
      </c>
      <c r="H421">
        <v>5203</v>
      </c>
      <c r="I421" s="7">
        <f t="shared" si="26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10"/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1.2846</v>
      </c>
      <c r="G422" t="s">
        <v>20</v>
      </c>
      <c r="H422">
        <v>94</v>
      </c>
      <c r="I422" s="7">
        <f t="shared" si="26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10"/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0.63989361702127701</v>
      </c>
      <c r="G423" t="s">
        <v>14</v>
      </c>
      <c r="H423">
        <v>118</v>
      </c>
      <c r="I423" s="7">
        <f t="shared" si="26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10"/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1.27298850574713</v>
      </c>
      <c r="G424" t="s">
        <v>20</v>
      </c>
      <c r="H424">
        <v>205</v>
      </c>
      <c r="I424" s="7">
        <f t="shared" si="26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10"/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0.10638024357239501</v>
      </c>
      <c r="G425" t="s">
        <v>14</v>
      </c>
      <c r="H425">
        <v>162</v>
      </c>
      <c r="I425" s="7">
        <f t="shared" si="26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10"/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0.40470588235294103</v>
      </c>
      <c r="G426" t="s">
        <v>14</v>
      </c>
      <c r="H426">
        <v>83</v>
      </c>
      <c r="I426" s="7">
        <f t="shared" si="26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10"/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2.87666666666667</v>
      </c>
      <c r="G427" t="s">
        <v>20</v>
      </c>
      <c r="H427">
        <v>92</v>
      </c>
      <c r="I427" s="7">
        <f t="shared" si="26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10"/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5.7294444444444403</v>
      </c>
      <c r="G428" t="s">
        <v>20</v>
      </c>
      <c r="H428">
        <v>219</v>
      </c>
      <c r="I428" s="7">
        <f t="shared" si="26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10"/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1.12904297994269</v>
      </c>
      <c r="G429" t="s">
        <v>20</v>
      </c>
      <c r="H429">
        <v>2526</v>
      </c>
      <c r="I429" s="7">
        <f t="shared" si="26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10"/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0.46387573964496998</v>
      </c>
      <c r="G430" t="s">
        <v>14</v>
      </c>
      <c r="H430">
        <v>747</v>
      </c>
      <c r="I430" s="7">
        <f t="shared" si="26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10"/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0.90675916230366505</v>
      </c>
      <c r="G431" t="s">
        <v>74</v>
      </c>
      <c r="H431">
        <v>2138</v>
      </c>
      <c r="I431" s="7">
        <f t="shared" si="2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10"/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0.67740740740740701</v>
      </c>
      <c r="G432" t="s">
        <v>14</v>
      </c>
      <c r="H432">
        <v>84</v>
      </c>
      <c r="I432" s="7">
        <f t="shared" si="2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10"/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1.9249019607843101</v>
      </c>
      <c r="G433" t="s">
        <v>20</v>
      </c>
      <c r="H433">
        <v>94</v>
      </c>
      <c r="I433" s="7">
        <f t="shared" si="26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10"/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0.82714285714285696</v>
      </c>
      <c r="G434" t="s">
        <v>14</v>
      </c>
      <c r="H434">
        <v>91</v>
      </c>
      <c r="I434" s="7">
        <f t="shared" si="2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10"/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0.54163920922569997</v>
      </c>
      <c r="G435" t="s">
        <v>14</v>
      </c>
      <c r="H435">
        <v>792</v>
      </c>
      <c r="I435" s="7">
        <f t="shared" si="26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10"/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0.16722222222222199</v>
      </c>
      <c r="G436" t="s">
        <v>74</v>
      </c>
      <c r="H436">
        <v>10</v>
      </c>
      <c r="I436" s="7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10"/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1.1687664041994701</v>
      </c>
      <c r="G437" t="s">
        <v>20</v>
      </c>
      <c r="H437">
        <v>1713</v>
      </c>
      <c r="I437" s="7">
        <f t="shared" si="2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10"/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10.521538461538499</v>
      </c>
      <c r="G438" t="s">
        <v>20</v>
      </c>
      <c r="H438">
        <v>249</v>
      </c>
      <c r="I438" s="7">
        <f t="shared" si="26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10"/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1.23074074074074</v>
      </c>
      <c r="G439" t="s">
        <v>20</v>
      </c>
      <c r="H439">
        <v>192</v>
      </c>
      <c r="I439" s="7">
        <f t="shared" si="26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10"/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1.7863855421686701</v>
      </c>
      <c r="G440" t="s">
        <v>20</v>
      </c>
      <c r="H440">
        <v>247</v>
      </c>
      <c r="I440" s="7">
        <f t="shared" si="26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10"/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3.5528169014084501</v>
      </c>
      <c r="G441" t="s">
        <v>20</v>
      </c>
      <c r="H441">
        <v>2293</v>
      </c>
      <c r="I441" s="7">
        <f t="shared" si="26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10"/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1.61906341463415</v>
      </c>
      <c r="G442" t="s">
        <v>20</v>
      </c>
      <c r="H442">
        <v>3131</v>
      </c>
      <c r="I442" s="7">
        <f t="shared" si="26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10"/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0.249142857142857</v>
      </c>
      <c r="G443" t="s">
        <v>14</v>
      </c>
      <c r="H443">
        <v>32</v>
      </c>
      <c r="I443" s="7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10"/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1.98722222222222</v>
      </c>
      <c r="G444" t="s">
        <v>20</v>
      </c>
      <c r="H444">
        <v>143</v>
      </c>
      <c r="I444" s="7">
        <f t="shared" si="2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10"/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0.34752688172043</v>
      </c>
      <c r="G445" t="s">
        <v>74</v>
      </c>
      <c r="H445">
        <v>90</v>
      </c>
      <c r="I445" s="7">
        <f t="shared" si="2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10"/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1.7641935483871001</v>
      </c>
      <c r="G446" t="s">
        <v>20</v>
      </c>
      <c r="H446">
        <v>296</v>
      </c>
      <c r="I446" s="7">
        <f t="shared" si="2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10"/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5.11380952380952</v>
      </c>
      <c r="G447" t="s">
        <v>20</v>
      </c>
      <c r="H447">
        <v>170</v>
      </c>
      <c r="I447" s="7">
        <f t="shared" si="26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10"/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0.82044117647058801</v>
      </c>
      <c r="G448" t="s">
        <v>14</v>
      </c>
      <c r="H448">
        <v>186</v>
      </c>
      <c r="I448" s="7">
        <f t="shared" si="26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10"/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0.24326030927835099</v>
      </c>
      <c r="G449" t="s">
        <v>74</v>
      </c>
      <c r="H449">
        <v>439</v>
      </c>
      <c r="I449" s="7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10"/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0.50482758620689705</v>
      </c>
      <c r="G450" t="s">
        <v>14</v>
      </c>
      <c r="H450">
        <v>605</v>
      </c>
      <c r="I450" s="7">
        <f t="shared" si="2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10"/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9.67</v>
      </c>
      <c r="G451" t="s">
        <v>20</v>
      </c>
      <c r="H451">
        <v>86</v>
      </c>
      <c r="I451" s="7">
        <f t="shared" si="26"/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8">(((L451/60)/60)/24)+DATE(1970,1,1)</f>
        <v>43530.25</v>
      </c>
      <c r="O451" s="10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10"/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7"/>
        <v>0.04</v>
      </c>
      <c r="G452" t="s">
        <v>14</v>
      </c>
      <c r="H452">
        <v>1</v>
      </c>
      <c r="I452" s="7">
        <f t="shared" ref="I452:I515" si="30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10"/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31">ROUND(E453/D453,100)</f>
        <v>1.22845013477089</v>
      </c>
      <c r="G453" t="s">
        <v>20</v>
      </c>
      <c r="H453">
        <v>6286</v>
      </c>
      <c r="I453" s="7">
        <f t="shared" si="30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10"/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0.63437500000000002</v>
      </c>
      <c r="G454" t="s">
        <v>14</v>
      </c>
      <c r="H454">
        <v>31</v>
      </c>
      <c r="I454" s="7">
        <f t="shared" si="30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10"/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0.56331688596491203</v>
      </c>
      <c r="G455" t="s">
        <v>14</v>
      </c>
      <c r="H455">
        <v>1181</v>
      </c>
      <c r="I455" s="7">
        <f t="shared" si="30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10"/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0.44074999999999998</v>
      </c>
      <c r="G456" t="s">
        <v>14</v>
      </c>
      <c r="H456">
        <v>39</v>
      </c>
      <c r="I456" s="7">
        <f t="shared" si="30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10"/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1.1837253218884101</v>
      </c>
      <c r="G457" t="s">
        <v>20</v>
      </c>
      <c r="H457">
        <v>3727</v>
      </c>
      <c r="I457" s="7">
        <f t="shared" si="30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10"/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1.0412431693989099</v>
      </c>
      <c r="G458" t="s">
        <v>20</v>
      </c>
      <c r="H458">
        <v>1605</v>
      </c>
      <c r="I458" s="7">
        <f t="shared" si="30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10"/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0.26640000000000003</v>
      </c>
      <c r="G459" t="s">
        <v>14</v>
      </c>
      <c r="H459">
        <v>46</v>
      </c>
      <c r="I459" s="7">
        <f t="shared" si="30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10"/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3.5120118343195301</v>
      </c>
      <c r="G460" t="s">
        <v>20</v>
      </c>
      <c r="H460">
        <v>2120</v>
      </c>
      <c r="I460" s="7">
        <f t="shared" si="30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10"/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0.90063492063492101</v>
      </c>
      <c r="G461" t="s">
        <v>14</v>
      </c>
      <c r="H461">
        <v>105</v>
      </c>
      <c r="I461" s="7">
        <f t="shared" si="30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10"/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1.7162500000000001</v>
      </c>
      <c r="G462" t="s">
        <v>20</v>
      </c>
      <c r="H462">
        <v>50</v>
      </c>
      <c r="I462" s="7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10"/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1.41046558704453</v>
      </c>
      <c r="G463" t="s">
        <v>20</v>
      </c>
      <c r="H463">
        <v>2080</v>
      </c>
      <c r="I463" s="7">
        <f t="shared" si="30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10"/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0.30579449152542398</v>
      </c>
      <c r="G464" t="s">
        <v>14</v>
      </c>
      <c r="H464">
        <v>535</v>
      </c>
      <c r="I464" s="7">
        <f t="shared" si="30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10"/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1.08164556962025</v>
      </c>
      <c r="G465" t="s">
        <v>20</v>
      </c>
      <c r="H465">
        <v>2105</v>
      </c>
      <c r="I465" s="7">
        <f t="shared" si="3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10"/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1.33455056179775</v>
      </c>
      <c r="G466" t="s">
        <v>20</v>
      </c>
      <c r="H466">
        <v>2436</v>
      </c>
      <c r="I466" s="7">
        <f t="shared" si="30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10"/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1.87851063829787</v>
      </c>
      <c r="G467" t="s">
        <v>20</v>
      </c>
      <c r="H467">
        <v>80</v>
      </c>
      <c r="I467" s="7">
        <f t="shared" si="30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10"/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3.32</v>
      </c>
      <c r="G468" t="s">
        <v>20</v>
      </c>
      <c r="H468">
        <v>42</v>
      </c>
      <c r="I468" s="7">
        <f t="shared" si="30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10"/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5.7521428571428599</v>
      </c>
      <c r="G469" t="s">
        <v>20</v>
      </c>
      <c r="H469">
        <v>139</v>
      </c>
      <c r="I469" s="7">
        <f t="shared" si="30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10"/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0.40500000000000003</v>
      </c>
      <c r="G470" t="s">
        <v>14</v>
      </c>
      <c r="H470">
        <v>16</v>
      </c>
      <c r="I470" s="7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10"/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1.8442857142857101</v>
      </c>
      <c r="G471" t="s">
        <v>20</v>
      </c>
      <c r="H471">
        <v>159</v>
      </c>
      <c r="I471" s="7">
        <f t="shared" si="3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10"/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2.85805555555556</v>
      </c>
      <c r="G472" t="s">
        <v>20</v>
      </c>
      <c r="H472">
        <v>381</v>
      </c>
      <c r="I472" s="7">
        <f t="shared" si="30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10"/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3.19</v>
      </c>
      <c r="G473" t="s">
        <v>20</v>
      </c>
      <c r="H473">
        <v>194</v>
      </c>
      <c r="I473" s="7">
        <f t="shared" si="30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10"/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0.39234070221066297</v>
      </c>
      <c r="G474" t="s">
        <v>14</v>
      </c>
      <c r="H474">
        <v>575</v>
      </c>
      <c r="I474" s="7">
        <f t="shared" si="30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10"/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1.7814000000000001</v>
      </c>
      <c r="G475" t="s">
        <v>20</v>
      </c>
      <c r="H475">
        <v>106</v>
      </c>
      <c r="I475" s="7">
        <f t="shared" si="30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10"/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3.6515</v>
      </c>
      <c r="G476" t="s">
        <v>20</v>
      </c>
      <c r="H476">
        <v>142</v>
      </c>
      <c r="I476" s="7">
        <f t="shared" si="30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10"/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1.13945945945946</v>
      </c>
      <c r="G477" t="s">
        <v>20</v>
      </c>
      <c r="H477">
        <v>211</v>
      </c>
      <c r="I477" s="7">
        <f t="shared" si="30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10"/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0.29828720626631899</v>
      </c>
      <c r="G478" t="s">
        <v>14</v>
      </c>
      <c r="H478">
        <v>1120</v>
      </c>
      <c r="I478" s="7">
        <f t="shared" si="30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10"/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0.54270588235294104</v>
      </c>
      <c r="G479" t="s">
        <v>14</v>
      </c>
      <c r="H479">
        <v>113</v>
      </c>
      <c r="I479" s="7">
        <f t="shared" si="30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10"/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2.3634156976744198</v>
      </c>
      <c r="G480" t="s">
        <v>20</v>
      </c>
      <c r="H480">
        <v>2756</v>
      </c>
      <c r="I480" s="7">
        <f t="shared" si="30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10"/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5.12916666666667</v>
      </c>
      <c r="G481" t="s">
        <v>20</v>
      </c>
      <c r="H481">
        <v>173</v>
      </c>
      <c r="I481" s="7">
        <f t="shared" si="30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10"/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1.0065116279069799</v>
      </c>
      <c r="G482" t="s">
        <v>20</v>
      </c>
      <c r="H482">
        <v>87</v>
      </c>
      <c r="I482" s="7">
        <f t="shared" si="30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10"/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0.81348423194303199</v>
      </c>
      <c r="G483" t="s">
        <v>14</v>
      </c>
      <c r="H483">
        <v>1538</v>
      </c>
      <c r="I483" s="7">
        <f t="shared" si="30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10"/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0.164047619047619</v>
      </c>
      <c r="G484" t="s">
        <v>14</v>
      </c>
      <c r="H484">
        <v>9</v>
      </c>
      <c r="I484" s="7">
        <f t="shared" si="30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10"/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0.52774617067833696</v>
      </c>
      <c r="G485" t="s">
        <v>14</v>
      </c>
      <c r="H485">
        <v>554</v>
      </c>
      <c r="I485" s="7">
        <f t="shared" si="30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10"/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2.6020608108108099</v>
      </c>
      <c r="G486" t="s">
        <v>20</v>
      </c>
      <c r="H486">
        <v>1572</v>
      </c>
      <c r="I486" s="7">
        <f t="shared" si="30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10"/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0.30732891832229597</v>
      </c>
      <c r="G487" t="s">
        <v>14</v>
      </c>
      <c r="H487">
        <v>648</v>
      </c>
      <c r="I487" s="7">
        <f t="shared" si="30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10"/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0.13500000000000001</v>
      </c>
      <c r="G488" t="s">
        <v>14</v>
      </c>
      <c r="H488">
        <v>21</v>
      </c>
      <c r="I488" s="7">
        <f t="shared" si="30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10"/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1.78625566636446</v>
      </c>
      <c r="G489" t="s">
        <v>20</v>
      </c>
      <c r="H489">
        <v>2346</v>
      </c>
      <c r="I489" s="7">
        <f t="shared" si="30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10"/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2.2005660377358498</v>
      </c>
      <c r="G490" t="s">
        <v>20</v>
      </c>
      <c r="H490">
        <v>115</v>
      </c>
      <c r="I490" s="7">
        <f t="shared" si="30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10"/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1.01510869565217</v>
      </c>
      <c r="G491" t="s">
        <v>20</v>
      </c>
      <c r="H491">
        <v>85</v>
      </c>
      <c r="I491" s="7">
        <f t="shared" si="3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10"/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1.915</v>
      </c>
      <c r="G492" t="s">
        <v>20</v>
      </c>
      <c r="H492">
        <v>144</v>
      </c>
      <c r="I492" s="7">
        <f t="shared" si="30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10"/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3.05346830985915</v>
      </c>
      <c r="G493" t="s">
        <v>20</v>
      </c>
      <c r="H493">
        <v>2443</v>
      </c>
      <c r="I493" s="7">
        <f t="shared" si="3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10"/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0.239952879581152</v>
      </c>
      <c r="G494" t="s">
        <v>74</v>
      </c>
      <c r="H494">
        <v>595</v>
      </c>
      <c r="I494" s="7">
        <f t="shared" si="30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10"/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7.2377777777777803</v>
      </c>
      <c r="G495" t="s">
        <v>20</v>
      </c>
      <c r="H495">
        <v>64</v>
      </c>
      <c r="I495" s="7">
        <f t="shared" si="30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10"/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5.4736000000000002</v>
      </c>
      <c r="G496" t="s">
        <v>20</v>
      </c>
      <c r="H496">
        <v>268</v>
      </c>
      <c r="I496" s="7">
        <f t="shared" si="30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10"/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4.1449999999999996</v>
      </c>
      <c r="G497" t="s">
        <v>20</v>
      </c>
      <c r="H497">
        <v>195</v>
      </c>
      <c r="I497" s="7">
        <f t="shared" si="30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10"/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9.0696409140369992E-3</v>
      </c>
      <c r="G498" t="s">
        <v>14</v>
      </c>
      <c r="H498">
        <v>54</v>
      </c>
      <c r="I498" s="7">
        <f t="shared" si="30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10"/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0.34173469387755101</v>
      </c>
      <c r="G499" t="s">
        <v>14</v>
      </c>
      <c r="H499">
        <v>120</v>
      </c>
      <c r="I499" s="7">
        <f t="shared" si="30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10"/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0.239488107549121</v>
      </c>
      <c r="G500" t="s">
        <v>14</v>
      </c>
      <c r="H500">
        <v>579</v>
      </c>
      <c r="I500" s="7">
        <f t="shared" si="3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10"/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0.48072649572649601</v>
      </c>
      <c r="G501" t="s">
        <v>14</v>
      </c>
      <c r="H501">
        <v>2072</v>
      </c>
      <c r="I501" s="7">
        <f t="shared" si="30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10"/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7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s="10"/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0.70145182291666697</v>
      </c>
      <c r="G503" t="s">
        <v>14</v>
      </c>
      <c r="H503">
        <v>1796</v>
      </c>
      <c r="I503" s="7">
        <f t="shared" si="30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10"/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5.2992307692307703</v>
      </c>
      <c r="G504" t="s">
        <v>20</v>
      </c>
      <c r="H504">
        <v>186</v>
      </c>
      <c r="I504" s="7">
        <f t="shared" si="30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10"/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1.80325490196078</v>
      </c>
      <c r="G505" t="s">
        <v>20</v>
      </c>
      <c r="H505">
        <v>460</v>
      </c>
      <c r="I505" s="7">
        <f t="shared" si="30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10"/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0.92320000000000002</v>
      </c>
      <c r="G506" t="s">
        <v>14</v>
      </c>
      <c r="H506">
        <v>62</v>
      </c>
      <c r="I506" s="7">
        <f t="shared" si="3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10"/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0.139010011123471</v>
      </c>
      <c r="G507" t="s">
        <v>14</v>
      </c>
      <c r="H507">
        <v>347</v>
      </c>
      <c r="I507" s="7">
        <f t="shared" si="30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10"/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9.2707777777777807</v>
      </c>
      <c r="G508" t="s">
        <v>20</v>
      </c>
      <c r="H508">
        <v>2528</v>
      </c>
      <c r="I508" s="7">
        <f t="shared" si="3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10"/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0.39857142857142902</v>
      </c>
      <c r="G509" t="s">
        <v>14</v>
      </c>
      <c r="H509">
        <v>19</v>
      </c>
      <c r="I509" s="7">
        <f t="shared" si="30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10"/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1.1222929936305699</v>
      </c>
      <c r="G510" t="s">
        <v>20</v>
      </c>
      <c r="H510">
        <v>3657</v>
      </c>
      <c r="I510" s="7">
        <f t="shared" si="30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10"/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0.70925816023738897</v>
      </c>
      <c r="G511" t="s">
        <v>14</v>
      </c>
      <c r="H511">
        <v>1258</v>
      </c>
      <c r="I511" s="7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10"/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1.19089743589744</v>
      </c>
      <c r="G512" t="s">
        <v>20</v>
      </c>
      <c r="H512">
        <v>131</v>
      </c>
      <c r="I512" s="7">
        <f t="shared" si="30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10"/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0.240175913396482</v>
      </c>
      <c r="G513" t="s">
        <v>14</v>
      </c>
      <c r="H513">
        <v>362</v>
      </c>
      <c r="I513" s="7">
        <f t="shared" si="30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10"/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1.3931868131868099</v>
      </c>
      <c r="G514" t="s">
        <v>20</v>
      </c>
      <c r="H514">
        <v>239</v>
      </c>
      <c r="I514" s="7">
        <f t="shared" si="30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10"/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0.39277108433734897</v>
      </c>
      <c r="G515" t="s">
        <v>74</v>
      </c>
      <c r="H515">
        <v>35</v>
      </c>
      <c r="I515" s="7">
        <f t="shared" si="30"/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2">(((L515/60)/60)/24)+DATE(1970,1,1)</f>
        <v>40430.208333333336</v>
      </c>
      <c r="O515" s="10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10"/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1"/>
        <v>0.22439077144917099</v>
      </c>
      <c r="G516" t="s">
        <v>74</v>
      </c>
      <c r="H516">
        <v>528</v>
      </c>
      <c r="I516" s="7">
        <f t="shared" ref="I516:I579" si="34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10"/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35">ROUND(E517/D517,100)</f>
        <v>0.55779069767441902</v>
      </c>
      <c r="G517" t="s">
        <v>14</v>
      </c>
      <c r="H517">
        <v>133</v>
      </c>
      <c r="I517" s="7">
        <f t="shared" si="34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10"/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0.42523125996810202</v>
      </c>
      <c r="G518" t="s">
        <v>14</v>
      </c>
      <c r="H518">
        <v>846</v>
      </c>
      <c r="I518" s="7">
        <f t="shared" si="34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10"/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1.1200000000000001</v>
      </c>
      <c r="G519" t="s">
        <v>20</v>
      </c>
      <c r="H519">
        <v>78</v>
      </c>
      <c r="I519" s="7">
        <f t="shared" si="34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10"/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7.0681818181818207E-2</v>
      </c>
      <c r="G520" t="s">
        <v>14</v>
      </c>
      <c r="H520">
        <v>10</v>
      </c>
      <c r="I520" s="7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10"/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1.01745638716939</v>
      </c>
      <c r="G521" t="s">
        <v>20</v>
      </c>
      <c r="H521">
        <v>1773</v>
      </c>
      <c r="I521" s="7">
        <f t="shared" si="34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10"/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4.2575000000000003</v>
      </c>
      <c r="G522" t="s">
        <v>20</v>
      </c>
      <c r="H522">
        <v>32</v>
      </c>
      <c r="I522" s="7">
        <f t="shared" si="34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10"/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1.4553947368421101</v>
      </c>
      <c r="G523" t="s">
        <v>20</v>
      </c>
      <c r="H523">
        <v>369</v>
      </c>
      <c r="I523" s="7">
        <f t="shared" si="34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10"/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0.32453465346534699</v>
      </c>
      <c r="G524" t="s">
        <v>14</v>
      </c>
      <c r="H524">
        <v>191</v>
      </c>
      <c r="I524" s="7">
        <f t="shared" si="34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10"/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7.0033333333333303</v>
      </c>
      <c r="G525" t="s">
        <v>20</v>
      </c>
      <c r="H525">
        <v>89</v>
      </c>
      <c r="I525" s="7">
        <f t="shared" si="3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10"/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0.83904860392967895</v>
      </c>
      <c r="G526" t="s">
        <v>14</v>
      </c>
      <c r="H526">
        <v>1979</v>
      </c>
      <c r="I526" s="7">
        <f t="shared" si="34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10"/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0.84190476190476204</v>
      </c>
      <c r="G527" t="s">
        <v>14</v>
      </c>
      <c r="H527">
        <v>63</v>
      </c>
      <c r="I527" s="7">
        <f t="shared" si="34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10"/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1.55951807228916</v>
      </c>
      <c r="G528" t="s">
        <v>20</v>
      </c>
      <c r="H528">
        <v>147</v>
      </c>
      <c r="I528" s="7">
        <f t="shared" si="34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10"/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0.99619450317124703</v>
      </c>
      <c r="G529" t="s">
        <v>14</v>
      </c>
      <c r="H529">
        <v>6080</v>
      </c>
      <c r="I529" s="7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10"/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0.80300000000000005</v>
      </c>
      <c r="G530" t="s">
        <v>14</v>
      </c>
      <c r="H530">
        <v>80</v>
      </c>
      <c r="I530" s="7">
        <f t="shared" si="34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10"/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0.112549019607843</v>
      </c>
      <c r="G531" t="s">
        <v>14</v>
      </c>
      <c r="H531">
        <v>9</v>
      </c>
      <c r="I531" s="7">
        <f t="shared" si="34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10"/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0.91740952380952401</v>
      </c>
      <c r="G532" t="s">
        <v>14</v>
      </c>
      <c r="H532">
        <v>1784</v>
      </c>
      <c r="I532" s="7">
        <f t="shared" si="34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10"/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0.95521156936261398</v>
      </c>
      <c r="G533" t="s">
        <v>47</v>
      </c>
      <c r="H533">
        <v>3640</v>
      </c>
      <c r="I533" s="7">
        <f t="shared" si="34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10"/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5.0287499999999996</v>
      </c>
      <c r="G534" t="s">
        <v>20</v>
      </c>
      <c r="H534">
        <v>126</v>
      </c>
      <c r="I534" s="7">
        <f t="shared" si="34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10"/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1.5924394463667799</v>
      </c>
      <c r="G535" t="s">
        <v>20</v>
      </c>
      <c r="H535">
        <v>2218</v>
      </c>
      <c r="I535" s="7">
        <f t="shared" si="34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10"/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0.150224466891134</v>
      </c>
      <c r="G536" t="s">
        <v>14</v>
      </c>
      <c r="H536">
        <v>243</v>
      </c>
      <c r="I536" s="7">
        <f t="shared" si="34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10"/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4.8203846153846204</v>
      </c>
      <c r="G537" t="s">
        <v>20</v>
      </c>
      <c r="H537">
        <v>202</v>
      </c>
      <c r="I537" s="7">
        <f t="shared" si="34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10"/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1.49969387755102</v>
      </c>
      <c r="G538" t="s">
        <v>20</v>
      </c>
      <c r="H538">
        <v>140</v>
      </c>
      <c r="I538" s="7">
        <f t="shared" si="34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10"/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1.17221563981043</v>
      </c>
      <c r="G539" t="s">
        <v>20</v>
      </c>
      <c r="H539">
        <v>1052</v>
      </c>
      <c r="I539" s="7">
        <f t="shared" si="34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10"/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0.37695968274950398</v>
      </c>
      <c r="G540" t="s">
        <v>14</v>
      </c>
      <c r="H540">
        <v>1296</v>
      </c>
      <c r="I540" s="7">
        <f t="shared" si="34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10"/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0.72653061224489801</v>
      </c>
      <c r="G541" t="s">
        <v>14</v>
      </c>
      <c r="H541">
        <v>77</v>
      </c>
      <c r="I541" s="7">
        <f t="shared" si="34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10"/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2.65981132075472</v>
      </c>
      <c r="G542" t="s">
        <v>20</v>
      </c>
      <c r="H542">
        <v>247</v>
      </c>
      <c r="I542" s="7">
        <f t="shared" si="34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10"/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0.24205617977528099</v>
      </c>
      <c r="G543" t="s">
        <v>14</v>
      </c>
      <c r="H543">
        <v>395</v>
      </c>
      <c r="I543" s="7">
        <f t="shared" si="34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10"/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2.5064935064935099E-2</v>
      </c>
      <c r="G544" t="s">
        <v>14</v>
      </c>
      <c r="H544">
        <v>49</v>
      </c>
      <c r="I544" s="7">
        <f t="shared" si="34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10"/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0.16329799764428701</v>
      </c>
      <c r="G545" t="s">
        <v>14</v>
      </c>
      <c r="H545">
        <v>180</v>
      </c>
      <c r="I545" s="7">
        <f t="shared" si="34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10"/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2.7650000000000001</v>
      </c>
      <c r="G546" t="s">
        <v>20</v>
      </c>
      <c r="H546">
        <v>84</v>
      </c>
      <c r="I546" s="7">
        <f t="shared" si="34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10"/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0.88803571428571404</v>
      </c>
      <c r="G547" t="s">
        <v>14</v>
      </c>
      <c r="H547">
        <v>2690</v>
      </c>
      <c r="I547" s="7">
        <f t="shared" si="34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10"/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1.6357142857142899</v>
      </c>
      <c r="G548" t="s">
        <v>20</v>
      </c>
      <c r="H548">
        <v>88</v>
      </c>
      <c r="I548" s="7">
        <f t="shared" si="3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10"/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9.69</v>
      </c>
      <c r="G549" t="s">
        <v>20</v>
      </c>
      <c r="H549">
        <v>156</v>
      </c>
      <c r="I549" s="7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10"/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2.7091376701966698</v>
      </c>
      <c r="G550" t="s">
        <v>20</v>
      </c>
      <c r="H550">
        <v>2985</v>
      </c>
      <c r="I550" s="7">
        <f t="shared" si="34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10"/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2.8421355932203398</v>
      </c>
      <c r="G551" t="s">
        <v>20</v>
      </c>
      <c r="H551">
        <v>762</v>
      </c>
      <c r="I551" s="7">
        <f t="shared" si="34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10"/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0.04</v>
      </c>
      <c r="G552" t="s">
        <v>74</v>
      </c>
      <c r="H552">
        <v>1</v>
      </c>
      <c r="I552" s="7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10"/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0.58632981676846196</v>
      </c>
      <c r="G553" t="s">
        <v>14</v>
      </c>
      <c r="H553">
        <v>2779</v>
      </c>
      <c r="I553" s="7">
        <f t="shared" si="34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10"/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0.98511111111111105</v>
      </c>
      <c r="G554" t="s">
        <v>14</v>
      </c>
      <c r="H554">
        <v>92</v>
      </c>
      <c r="I554" s="7">
        <f t="shared" si="34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10"/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0.43975381008206299</v>
      </c>
      <c r="G555" t="s">
        <v>14</v>
      </c>
      <c r="H555">
        <v>1028</v>
      </c>
      <c r="I555" s="7">
        <f t="shared" si="34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10"/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1.5166315789473701</v>
      </c>
      <c r="G556" t="s">
        <v>20</v>
      </c>
      <c r="H556">
        <v>554</v>
      </c>
      <c r="I556" s="7">
        <f t="shared" si="34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10"/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2.2363492063492099</v>
      </c>
      <c r="G557" t="s">
        <v>20</v>
      </c>
      <c r="H557">
        <v>135</v>
      </c>
      <c r="I557" s="7">
        <f t="shared" si="34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10"/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2.3975</v>
      </c>
      <c r="G558" t="s">
        <v>20</v>
      </c>
      <c r="H558">
        <v>122</v>
      </c>
      <c r="I558" s="7">
        <f t="shared" si="34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10"/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1.9933333333333301</v>
      </c>
      <c r="G559" t="s">
        <v>20</v>
      </c>
      <c r="H559">
        <v>221</v>
      </c>
      <c r="I559" s="7">
        <f t="shared" si="34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10"/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1.3734482758620701</v>
      </c>
      <c r="G560" t="s">
        <v>20</v>
      </c>
      <c r="H560">
        <v>126</v>
      </c>
      <c r="I560" s="7">
        <f t="shared" si="34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10"/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1.0096961063627701</v>
      </c>
      <c r="G561" t="s">
        <v>20</v>
      </c>
      <c r="H561">
        <v>1022</v>
      </c>
      <c r="I561" s="7">
        <f t="shared" si="34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10"/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7.9416000000000002</v>
      </c>
      <c r="G562" t="s">
        <v>20</v>
      </c>
      <c r="H562">
        <v>3177</v>
      </c>
      <c r="I562" s="7">
        <f t="shared" si="34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10"/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3.6970000000000001</v>
      </c>
      <c r="G563" t="s">
        <v>20</v>
      </c>
      <c r="H563">
        <v>198</v>
      </c>
      <c r="I563" s="7">
        <f t="shared" si="34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10"/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0.12818181818181801</v>
      </c>
      <c r="G564" t="s">
        <v>14</v>
      </c>
      <c r="H564">
        <v>26</v>
      </c>
      <c r="I564" s="7">
        <f t="shared" si="34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10"/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1.38027027027027</v>
      </c>
      <c r="G565" t="s">
        <v>20</v>
      </c>
      <c r="H565">
        <v>85</v>
      </c>
      <c r="I565" s="7">
        <f t="shared" si="34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10"/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0.83813278008298797</v>
      </c>
      <c r="G566" t="s">
        <v>14</v>
      </c>
      <c r="H566">
        <v>1790</v>
      </c>
      <c r="I566" s="7">
        <f t="shared" si="3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10"/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2.0460063224446801</v>
      </c>
      <c r="G567" t="s">
        <v>20</v>
      </c>
      <c r="H567">
        <v>3596</v>
      </c>
      <c r="I567" s="7">
        <f t="shared" si="34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10"/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0.44344086021505402</v>
      </c>
      <c r="G568" t="s">
        <v>14</v>
      </c>
      <c r="H568">
        <v>37</v>
      </c>
      <c r="I568" s="7">
        <f t="shared" si="34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10"/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2.1860294117647099</v>
      </c>
      <c r="G569" t="s">
        <v>20</v>
      </c>
      <c r="H569">
        <v>244</v>
      </c>
      <c r="I569" s="7">
        <f t="shared" si="34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10"/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1.8603314917127101</v>
      </c>
      <c r="G570" t="s">
        <v>20</v>
      </c>
      <c r="H570">
        <v>5180</v>
      </c>
      <c r="I570" s="7">
        <f t="shared" si="34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10"/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2.3733830845771098</v>
      </c>
      <c r="G571" t="s">
        <v>20</v>
      </c>
      <c r="H571">
        <v>589</v>
      </c>
      <c r="I571" s="7">
        <f t="shared" si="3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10"/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3.0565384615384601</v>
      </c>
      <c r="G572" t="s">
        <v>20</v>
      </c>
      <c r="H572">
        <v>2725</v>
      </c>
      <c r="I572" s="7">
        <f t="shared" si="34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10"/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0.94142857142857095</v>
      </c>
      <c r="G573" t="s">
        <v>14</v>
      </c>
      <c r="H573">
        <v>35</v>
      </c>
      <c r="I573" s="7">
        <f t="shared" si="34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10"/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0.54400000000000004</v>
      </c>
      <c r="G574" t="s">
        <v>74</v>
      </c>
      <c r="H574">
        <v>94</v>
      </c>
      <c r="I574" s="7">
        <f t="shared" si="34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10"/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1.1188059701492501</v>
      </c>
      <c r="G575" t="s">
        <v>20</v>
      </c>
      <c r="H575">
        <v>300</v>
      </c>
      <c r="I575" s="7">
        <f t="shared" si="34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10"/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3.69148148148148</v>
      </c>
      <c r="G576" t="s">
        <v>20</v>
      </c>
      <c r="H576">
        <v>144</v>
      </c>
      <c r="I576" s="7">
        <f t="shared" si="34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10"/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0.62930372148859504</v>
      </c>
      <c r="G577" t="s">
        <v>14</v>
      </c>
      <c r="H577">
        <v>558</v>
      </c>
      <c r="I577" s="7">
        <f t="shared" si="34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10"/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0.64927835051546401</v>
      </c>
      <c r="G578" t="s">
        <v>14</v>
      </c>
      <c r="H578">
        <v>64</v>
      </c>
      <c r="I578" s="7">
        <f t="shared" si="34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10"/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0.18853658536585399</v>
      </c>
      <c r="G579" t="s">
        <v>74</v>
      </c>
      <c r="H579">
        <v>37</v>
      </c>
      <c r="I579" s="7">
        <f t="shared" si="34"/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6">(((L579/60)/60)/24)+DATE(1970,1,1)</f>
        <v>40613.25</v>
      </c>
      <c r="O579" s="10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10"/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5"/>
        <v>0.167544041450777</v>
      </c>
      <c r="G580" t="s">
        <v>14</v>
      </c>
      <c r="H580">
        <v>245</v>
      </c>
      <c r="I580" s="7">
        <f t="shared" ref="I580:I643" si="38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10"/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39">ROUND(E581/D581,100)</f>
        <v>1.0111290322580599</v>
      </c>
      <c r="G581" t="s">
        <v>20</v>
      </c>
      <c r="H581">
        <v>87</v>
      </c>
      <c r="I581" s="7">
        <f t="shared" si="38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10"/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3.41502283105023</v>
      </c>
      <c r="G582" t="s">
        <v>20</v>
      </c>
      <c r="H582">
        <v>3116</v>
      </c>
      <c r="I582" s="7">
        <f t="shared" si="38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10"/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0.64016666666666699</v>
      </c>
      <c r="G583" t="s">
        <v>14</v>
      </c>
      <c r="H583">
        <v>71</v>
      </c>
      <c r="I583" s="7">
        <f t="shared" si="38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10"/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0.52080459770114895</v>
      </c>
      <c r="G584" t="s">
        <v>14</v>
      </c>
      <c r="H584">
        <v>42</v>
      </c>
      <c r="I584" s="7">
        <f t="shared" si="38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10"/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3.2240211640211598</v>
      </c>
      <c r="G585" t="s">
        <v>20</v>
      </c>
      <c r="H585">
        <v>909</v>
      </c>
      <c r="I585" s="7">
        <f t="shared" si="38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10"/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1.1950810185185201</v>
      </c>
      <c r="G586" t="s">
        <v>20</v>
      </c>
      <c r="H586">
        <v>1613</v>
      </c>
      <c r="I586" s="7">
        <f t="shared" si="3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10"/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1.4679775280898899</v>
      </c>
      <c r="G587" t="s">
        <v>20</v>
      </c>
      <c r="H587">
        <v>136</v>
      </c>
      <c r="I587" s="7">
        <f t="shared" si="38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10"/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9.5057142857142907</v>
      </c>
      <c r="G588" t="s">
        <v>20</v>
      </c>
      <c r="H588">
        <v>130</v>
      </c>
      <c r="I588" s="7">
        <f t="shared" si="38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10"/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0.72893617021276602</v>
      </c>
      <c r="G589" t="s">
        <v>14</v>
      </c>
      <c r="H589">
        <v>156</v>
      </c>
      <c r="I589" s="7">
        <f t="shared" si="38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10"/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0.79008248730964503</v>
      </c>
      <c r="G590" t="s">
        <v>14</v>
      </c>
      <c r="H590">
        <v>1368</v>
      </c>
      <c r="I590" s="7">
        <f t="shared" si="38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10"/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0.64721518987341797</v>
      </c>
      <c r="G591" t="s">
        <v>14</v>
      </c>
      <c r="H591">
        <v>102</v>
      </c>
      <c r="I591" s="7">
        <f t="shared" si="38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10"/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0.82028169014084495</v>
      </c>
      <c r="G592" t="s">
        <v>14</v>
      </c>
      <c r="H592">
        <v>86</v>
      </c>
      <c r="I592" s="7">
        <f t="shared" si="38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10"/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10.376666666666701</v>
      </c>
      <c r="G593" t="s">
        <v>20</v>
      </c>
      <c r="H593">
        <v>102</v>
      </c>
      <c r="I593" s="7">
        <f t="shared" si="38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10"/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0.129100765306122</v>
      </c>
      <c r="G594" t="s">
        <v>14</v>
      </c>
      <c r="H594">
        <v>253</v>
      </c>
      <c r="I594" s="7">
        <f t="shared" si="3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10"/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1.54842105263158</v>
      </c>
      <c r="G595" t="s">
        <v>20</v>
      </c>
      <c r="H595">
        <v>4006</v>
      </c>
      <c r="I595" s="7">
        <f t="shared" si="38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10"/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7.0991735537190098E-2</v>
      </c>
      <c r="G596" t="s">
        <v>14</v>
      </c>
      <c r="H596">
        <v>157</v>
      </c>
      <c r="I596" s="7">
        <f t="shared" si="38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10"/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2.0852773826458</v>
      </c>
      <c r="G597" t="s">
        <v>20</v>
      </c>
      <c r="H597">
        <v>1629</v>
      </c>
      <c r="I597" s="7">
        <f t="shared" si="38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10"/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0.996835443037975</v>
      </c>
      <c r="G598" t="s">
        <v>14</v>
      </c>
      <c r="H598">
        <v>183</v>
      </c>
      <c r="I598" s="7">
        <f t="shared" si="38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10"/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2.0159756097560999</v>
      </c>
      <c r="G599" t="s">
        <v>20</v>
      </c>
      <c r="H599">
        <v>2188</v>
      </c>
      <c r="I599" s="7">
        <f t="shared" si="38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10"/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1.62090322580645</v>
      </c>
      <c r="G600" t="s">
        <v>20</v>
      </c>
      <c r="H600">
        <v>2409</v>
      </c>
      <c r="I600" s="7">
        <f t="shared" si="38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10"/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3.6436208125445499E-2</v>
      </c>
      <c r="G601" t="s">
        <v>14</v>
      </c>
      <c r="H601">
        <v>82</v>
      </c>
      <c r="I601" s="7">
        <f t="shared" si="38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10"/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0.05</v>
      </c>
      <c r="G602" t="s">
        <v>14</v>
      </c>
      <c r="H602">
        <v>1</v>
      </c>
      <c r="I602" s="7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10"/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2.0663492063492099</v>
      </c>
      <c r="G603" t="s">
        <v>20</v>
      </c>
      <c r="H603">
        <v>194</v>
      </c>
      <c r="I603" s="7">
        <f t="shared" si="3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10"/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1.28236286919831</v>
      </c>
      <c r="G604" t="s">
        <v>20</v>
      </c>
      <c r="H604">
        <v>1140</v>
      </c>
      <c r="I604" s="7">
        <f t="shared" si="38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10"/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1.19660377358491</v>
      </c>
      <c r="G605" t="s">
        <v>20</v>
      </c>
      <c r="H605">
        <v>102</v>
      </c>
      <c r="I605" s="7">
        <f t="shared" si="38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10"/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1.7073055242390101</v>
      </c>
      <c r="G606" t="s">
        <v>20</v>
      </c>
      <c r="H606">
        <v>2857</v>
      </c>
      <c r="I606" s="7">
        <f t="shared" si="38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10"/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1.8721212121212101</v>
      </c>
      <c r="G607" t="s">
        <v>20</v>
      </c>
      <c r="H607">
        <v>107</v>
      </c>
      <c r="I607" s="7">
        <f t="shared" si="38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10"/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1.88382352941176</v>
      </c>
      <c r="G608" t="s">
        <v>20</v>
      </c>
      <c r="H608">
        <v>160</v>
      </c>
      <c r="I608" s="7">
        <f t="shared" si="38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10"/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1.3129869186046501</v>
      </c>
      <c r="G609" t="s">
        <v>20</v>
      </c>
      <c r="H609">
        <v>2230</v>
      </c>
      <c r="I609" s="7">
        <f t="shared" si="38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10"/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2.8397435897435899</v>
      </c>
      <c r="G610" t="s">
        <v>20</v>
      </c>
      <c r="H610">
        <v>316</v>
      </c>
      <c r="I610" s="7">
        <f t="shared" si="3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10"/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1.2041999999999999</v>
      </c>
      <c r="G611" t="s">
        <v>20</v>
      </c>
      <c r="H611">
        <v>117</v>
      </c>
      <c r="I611" s="7">
        <f t="shared" si="38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10"/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4.1905607476635502</v>
      </c>
      <c r="G612" t="s">
        <v>20</v>
      </c>
      <c r="H612">
        <v>6406</v>
      </c>
      <c r="I612" s="7">
        <f t="shared" si="38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10"/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0.138536585365854</v>
      </c>
      <c r="G613" t="s">
        <v>74</v>
      </c>
      <c r="H613">
        <v>15</v>
      </c>
      <c r="I613" s="7">
        <f t="shared" si="38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10"/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1.39435483870968</v>
      </c>
      <c r="G614" t="s">
        <v>20</v>
      </c>
      <c r="H614">
        <v>192</v>
      </c>
      <c r="I614" s="7">
        <f t="shared" si="38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10"/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1.74</v>
      </c>
      <c r="G615" t="s">
        <v>20</v>
      </c>
      <c r="H615">
        <v>26</v>
      </c>
      <c r="I615" s="7">
        <f t="shared" si="38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10"/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1.5549056603773601</v>
      </c>
      <c r="G616" t="s">
        <v>20</v>
      </c>
      <c r="H616">
        <v>723</v>
      </c>
      <c r="I616" s="7">
        <f t="shared" si="38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10"/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1.70447058823529</v>
      </c>
      <c r="G617" t="s">
        <v>20</v>
      </c>
      <c r="H617">
        <v>170</v>
      </c>
      <c r="I617" s="7">
        <f t="shared" si="3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10"/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1.8951562500000001</v>
      </c>
      <c r="G618" t="s">
        <v>20</v>
      </c>
      <c r="H618">
        <v>238</v>
      </c>
      <c r="I618" s="7">
        <f t="shared" si="38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10"/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2.49714285714286</v>
      </c>
      <c r="G619" t="s">
        <v>20</v>
      </c>
      <c r="H619">
        <v>55</v>
      </c>
      <c r="I619" s="7">
        <f t="shared" si="38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10"/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0.488605236656596</v>
      </c>
      <c r="G620" t="s">
        <v>14</v>
      </c>
      <c r="H620">
        <v>1198</v>
      </c>
      <c r="I620" s="7">
        <f t="shared" si="38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10"/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0.28461970393057701</v>
      </c>
      <c r="G621" t="s">
        <v>14</v>
      </c>
      <c r="H621">
        <v>648</v>
      </c>
      <c r="I621" s="7">
        <f t="shared" si="38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10"/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2.6802325581395299</v>
      </c>
      <c r="G622" t="s">
        <v>20</v>
      </c>
      <c r="H622">
        <v>128</v>
      </c>
      <c r="I622" s="7">
        <f t="shared" si="38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10"/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6.1980078125000002</v>
      </c>
      <c r="G623" t="s">
        <v>20</v>
      </c>
      <c r="H623">
        <v>2144</v>
      </c>
      <c r="I623" s="7">
        <f t="shared" si="3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10"/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3.1301587301587303E-2</v>
      </c>
      <c r="G624" t="s">
        <v>14</v>
      </c>
      <c r="H624">
        <v>64</v>
      </c>
      <c r="I624" s="7">
        <f t="shared" si="38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10"/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1.59921527041357</v>
      </c>
      <c r="G625" t="s">
        <v>20</v>
      </c>
      <c r="H625">
        <v>2693</v>
      </c>
      <c r="I625" s="7">
        <f t="shared" si="38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10"/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2.7939215686274501</v>
      </c>
      <c r="G626" t="s">
        <v>20</v>
      </c>
      <c r="H626">
        <v>432</v>
      </c>
      <c r="I626" s="7">
        <f t="shared" si="3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10"/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0.77373333333333305</v>
      </c>
      <c r="G627" t="s">
        <v>14</v>
      </c>
      <c r="H627">
        <v>62</v>
      </c>
      <c r="I627" s="7">
        <f t="shared" si="38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10"/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2.0632812500000002</v>
      </c>
      <c r="G628" t="s">
        <v>20</v>
      </c>
      <c r="H628">
        <v>189</v>
      </c>
      <c r="I628" s="7">
        <f t="shared" si="38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10"/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6.9424999999999999</v>
      </c>
      <c r="G629" t="s">
        <v>20</v>
      </c>
      <c r="H629">
        <v>154</v>
      </c>
      <c r="I629" s="7">
        <f t="shared" si="38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10"/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1.5178947368421101</v>
      </c>
      <c r="G630" t="s">
        <v>20</v>
      </c>
      <c r="H630">
        <v>96</v>
      </c>
      <c r="I630" s="7">
        <f t="shared" si="38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10"/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0.64582072176949901</v>
      </c>
      <c r="G631" t="s">
        <v>14</v>
      </c>
      <c r="H631">
        <v>750</v>
      </c>
      <c r="I631" s="7">
        <f t="shared" si="38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10"/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0.62873684210526304</v>
      </c>
      <c r="G632" t="s">
        <v>74</v>
      </c>
      <c r="H632">
        <v>87</v>
      </c>
      <c r="I632" s="7">
        <f t="shared" si="38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10"/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3.1039864864864901</v>
      </c>
      <c r="G633" t="s">
        <v>20</v>
      </c>
      <c r="H633">
        <v>3063</v>
      </c>
      <c r="I633" s="7">
        <f t="shared" si="38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10"/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0.42859916782246898</v>
      </c>
      <c r="G634" t="s">
        <v>47</v>
      </c>
      <c r="H634">
        <v>278</v>
      </c>
      <c r="I634" s="7">
        <f t="shared" si="38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10"/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0.83119402985074597</v>
      </c>
      <c r="G635" t="s">
        <v>14</v>
      </c>
      <c r="H635">
        <v>105</v>
      </c>
      <c r="I635" s="7">
        <f t="shared" si="38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10"/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0.78531302876480502</v>
      </c>
      <c r="G636" t="s">
        <v>74</v>
      </c>
      <c r="H636">
        <v>1658</v>
      </c>
      <c r="I636" s="7">
        <f t="shared" si="38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10"/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1.14093525179856</v>
      </c>
      <c r="G637" t="s">
        <v>20</v>
      </c>
      <c r="H637">
        <v>2266</v>
      </c>
      <c r="I637" s="7">
        <f t="shared" si="3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10"/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0.64537683358624198</v>
      </c>
      <c r="G638" t="s">
        <v>14</v>
      </c>
      <c r="H638">
        <v>2604</v>
      </c>
      <c r="I638" s="7">
        <f t="shared" si="38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10"/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0.79411764705882304</v>
      </c>
      <c r="G639" t="s">
        <v>14</v>
      </c>
      <c r="H639">
        <v>65</v>
      </c>
      <c r="I639" s="7">
        <f t="shared" si="38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10"/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0.114191176470588</v>
      </c>
      <c r="G640" t="s">
        <v>14</v>
      </c>
      <c r="H640">
        <v>94</v>
      </c>
      <c r="I640" s="7">
        <f t="shared" si="38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10"/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0.56186046511627896</v>
      </c>
      <c r="G641" t="s">
        <v>47</v>
      </c>
      <c r="H641">
        <v>45</v>
      </c>
      <c r="I641" s="7">
        <f t="shared" si="38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10"/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0.16501669449081799</v>
      </c>
      <c r="G642" t="s">
        <v>14</v>
      </c>
      <c r="H642">
        <v>257</v>
      </c>
      <c r="I642" s="7">
        <f t="shared" si="38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10"/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1.1996808510638299</v>
      </c>
      <c r="G643" t="s">
        <v>20</v>
      </c>
      <c r="H643">
        <v>194</v>
      </c>
      <c r="I643" s="7">
        <f t="shared" si="38"/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0">(((L643/60)/60)/24)+DATE(1970,1,1)</f>
        <v>42786.25</v>
      </c>
      <c r="O643" s="10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10"/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9"/>
        <v>1.4545652173913</v>
      </c>
      <c r="G644" t="s">
        <v>20</v>
      </c>
      <c r="H644">
        <v>129</v>
      </c>
      <c r="I644" s="7">
        <f t="shared" ref="I644:I707" si="42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10"/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43">ROUND(E645/D645,100)</f>
        <v>2.2138255033557002</v>
      </c>
      <c r="G645" t="s">
        <v>20</v>
      </c>
      <c r="H645">
        <v>375</v>
      </c>
      <c r="I645" s="7">
        <f t="shared" si="42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10"/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0.48396694214876002</v>
      </c>
      <c r="G646" t="s">
        <v>14</v>
      </c>
      <c r="H646">
        <v>2928</v>
      </c>
      <c r="I646" s="7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10"/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0.92911504424778801</v>
      </c>
      <c r="G647" t="s">
        <v>14</v>
      </c>
      <c r="H647">
        <v>4697</v>
      </c>
      <c r="I647" s="7">
        <f t="shared" si="42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10"/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0.88599797365754795</v>
      </c>
      <c r="G648" t="s">
        <v>14</v>
      </c>
      <c r="H648">
        <v>2915</v>
      </c>
      <c r="I648" s="7">
        <f t="shared" si="42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10"/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0.41399999999999998</v>
      </c>
      <c r="G649" t="s">
        <v>14</v>
      </c>
      <c r="H649">
        <v>18</v>
      </c>
      <c r="I649" s="7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10"/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0.630567951318458</v>
      </c>
      <c r="G650" t="s">
        <v>74</v>
      </c>
      <c r="H650">
        <v>723</v>
      </c>
      <c r="I650" s="7">
        <f t="shared" si="42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10"/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0.48482333607230899</v>
      </c>
      <c r="G651" t="s">
        <v>14</v>
      </c>
      <c r="H651">
        <v>602</v>
      </c>
      <c r="I651" s="7">
        <f t="shared" si="42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10"/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0.02</v>
      </c>
      <c r="G652" t="s">
        <v>14</v>
      </c>
      <c r="H652">
        <v>1</v>
      </c>
      <c r="I652" s="7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10"/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0.88479410269445902</v>
      </c>
      <c r="G653" t="s">
        <v>14</v>
      </c>
      <c r="H653">
        <v>3868</v>
      </c>
      <c r="I653" s="7">
        <f t="shared" si="4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10"/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1.2684</v>
      </c>
      <c r="G654" t="s">
        <v>20</v>
      </c>
      <c r="H654">
        <v>409</v>
      </c>
      <c r="I654" s="7">
        <f t="shared" si="42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10"/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23.3883333333333</v>
      </c>
      <c r="G655" t="s">
        <v>20</v>
      </c>
      <c r="H655">
        <v>234</v>
      </c>
      <c r="I655" s="7">
        <f t="shared" si="42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10"/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5.0838857142857101</v>
      </c>
      <c r="G656" t="s">
        <v>20</v>
      </c>
      <c r="H656">
        <v>3016</v>
      </c>
      <c r="I656" s="7">
        <f t="shared" si="42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10"/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1.9147826086956501</v>
      </c>
      <c r="G657" t="s">
        <v>20</v>
      </c>
      <c r="H657">
        <v>264</v>
      </c>
      <c r="I657" s="7">
        <f t="shared" si="42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10"/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0.42127533783783799</v>
      </c>
      <c r="G658" t="s">
        <v>14</v>
      </c>
      <c r="H658">
        <v>504</v>
      </c>
      <c r="I658" s="7">
        <f t="shared" si="42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10"/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8.2400000000000001E-2</v>
      </c>
      <c r="G659" t="s">
        <v>14</v>
      </c>
      <c r="H659">
        <v>14</v>
      </c>
      <c r="I659" s="7">
        <f t="shared" si="42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10"/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0.60064638783269997</v>
      </c>
      <c r="G660" t="s">
        <v>74</v>
      </c>
      <c r="H660">
        <v>390</v>
      </c>
      <c r="I660" s="7">
        <f t="shared" si="4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10"/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0.47232808616404298</v>
      </c>
      <c r="G661" t="s">
        <v>14</v>
      </c>
      <c r="H661">
        <v>750</v>
      </c>
      <c r="I661" s="7">
        <f t="shared" si="4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10"/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0.81736263736263703</v>
      </c>
      <c r="G662" t="s">
        <v>14</v>
      </c>
      <c r="H662">
        <v>77</v>
      </c>
      <c r="I662" s="7">
        <f t="shared" si="42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10"/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0.54187265917603</v>
      </c>
      <c r="G663" t="s">
        <v>14</v>
      </c>
      <c r="H663">
        <v>752</v>
      </c>
      <c r="I663" s="7">
        <f t="shared" si="4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10"/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0.97868131868131902</v>
      </c>
      <c r="G664" t="s">
        <v>14</v>
      </c>
      <c r="H664">
        <v>131</v>
      </c>
      <c r="I664" s="7">
        <f t="shared" si="42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10"/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0.77239999999999998</v>
      </c>
      <c r="G665" t="s">
        <v>14</v>
      </c>
      <c r="H665">
        <v>87</v>
      </c>
      <c r="I665" s="7">
        <f t="shared" si="42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10"/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0.33464735516372801</v>
      </c>
      <c r="G666" t="s">
        <v>14</v>
      </c>
      <c r="H666">
        <v>1063</v>
      </c>
      <c r="I666" s="7">
        <f t="shared" si="42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10"/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2.3958823529411801</v>
      </c>
      <c r="G667" t="s">
        <v>20</v>
      </c>
      <c r="H667">
        <v>272</v>
      </c>
      <c r="I667" s="7">
        <f t="shared" si="42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10"/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0.64032258064516101</v>
      </c>
      <c r="G668" t="s">
        <v>74</v>
      </c>
      <c r="H668">
        <v>25</v>
      </c>
      <c r="I668" s="7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10"/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1.7615942028985501</v>
      </c>
      <c r="G669" t="s">
        <v>20</v>
      </c>
      <c r="H669">
        <v>419</v>
      </c>
      <c r="I669" s="7">
        <f t="shared" si="42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10"/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0.203381818181818</v>
      </c>
      <c r="G670" t="s">
        <v>14</v>
      </c>
      <c r="H670">
        <v>76</v>
      </c>
      <c r="I670" s="7">
        <f t="shared" si="42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10"/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3.58647540983607</v>
      </c>
      <c r="G671" t="s">
        <v>20</v>
      </c>
      <c r="H671">
        <v>1621</v>
      </c>
      <c r="I671" s="7">
        <f t="shared" si="4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10"/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4.6885802469135802</v>
      </c>
      <c r="G672" t="s">
        <v>20</v>
      </c>
      <c r="H672">
        <v>1101</v>
      </c>
      <c r="I672" s="7">
        <f t="shared" si="4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10"/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1.22056352459016</v>
      </c>
      <c r="G673" t="s">
        <v>20</v>
      </c>
      <c r="H673">
        <v>1073</v>
      </c>
      <c r="I673" s="7">
        <f t="shared" si="42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10"/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0.55931783729156104</v>
      </c>
      <c r="G674" t="s">
        <v>14</v>
      </c>
      <c r="H674">
        <v>4428</v>
      </c>
      <c r="I674" s="7">
        <f t="shared" si="42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10"/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0.43660714285714303</v>
      </c>
      <c r="G675" t="s">
        <v>14</v>
      </c>
      <c r="H675">
        <v>58</v>
      </c>
      <c r="I675" s="7">
        <f t="shared" si="4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10"/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0.33538371411833601</v>
      </c>
      <c r="G676" t="s">
        <v>74</v>
      </c>
      <c r="H676">
        <v>1218</v>
      </c>
      <c r="I676" s="7">
        <f t="shared" si="42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10"/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1.2297938144329901</v>
      </c>
      <c r="G677" t="s">
        <v>20</v>
      </c>
      <c r="H677">
        <v>331</v>
      </c>
      <c r="I677" s="7">
        <f t="shared" si="42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10"/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1.8974959871589101</v>
      </c>
      <c r="G678" t="s">
        <v>20</v>
      </c>
      <c r="H678">
        <v>1170</v>
      </c>
      <c r="I678" s="7">
        <f t="shared" si="42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10"/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0.83622641509434004</v>
      </c>
      <c r="G679" t="s">
        <v>14</v>
      </c>
      <c r="H679">
        <v>111</v>
      </c>
      <c r="I679" s="7">
        <f t="shared" si="42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10"/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0.17968844221105501</v>
      </c>
      <c r="G680" t="s">
        <v>74</v>
      </c>
      <c r="H680">
        <v>215</v>
      </c>
      <c r="I680" s="7">
        <f t="shared" si="42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10"/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10.365</v>
      </c>
      <c r="G681" t="s">
        <v>20</v>
      </c>
      <c r="H681">
        <v>363</v>
      </c>
      <c r="I681" s="7">
        <f t="shared" si="4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10"/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0.97405219780219798</v>
      </c>
      <c r="G682" t="s">
        <v>14</v>
      </c>
      <c r="H682">
        <v>2955</v>
      </c>
      <c r="I682" s="7">
        <f t="shared" si="42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10"/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0.86386203150461705</v>
      </c>
      <c r="G683" t="s">
        <v>14</v>
      </c>
      <c r="H683">
        <v>1657</v>
      </c>
      <c r="I683" s="7">
        <f t="shared" si="42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10"/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1.50166666666667</v>
      </c>
      <c r="G684" t="s">
        <v>20</v>
      </c>
      <c r="H684">
        <v>103</v>
      </c>
      <c r="I684" s="7">
        <f t="shared" si="42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10"/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3.5843478260869599</v>
      </c>
      <c r="G685" t="s">
        <v>20</v>
      </c>
      <c r="H685">
        <v>147</v>
      </c>
      <c r="I685" s="7">
        <f t="shared" si="42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10"/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5.4285714285714297</v>
      </c>
      <c r="G686" t="s">
        <v>20</v>
      </c>
      <c r="H686">
        <v>110</v>
      </c>
      <c r="I686" s="7">
        <f t="shared" si="42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10"/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0.67500714285714303</v>
      </c>
      <c r="G687" t="s">
        <v>14</v>
      </c>
      <c r="H687">
        <v>926</v>
      </c>
      <c r="I687" s="7">
        <f t="shared" si="42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10"/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1.91746666666667</v>
      </c>
      <c r="G688" t="s">
        <v>20</v>
      </c>
      <c r="H688">
        <v>134</v>
      </c>
      <c r="I688" s="7">
        <f t="shared" si="42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10"/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9.32</v>
      </c>
      <c r="G689" t="s">
        <v>20</v>
      </c>
      <c r="H689">
        <v>269</v>
      </c>
      <c r="I689" s="7">
        <f t="shared" si="42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10"/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4.2927586206896597</v>
      </c>
      <c r="G690" t="s">
        <v>20</v>
      </c>
      <c r="H690">
        <v>175</v>
      </c>
      <c r="I690" s="7">
        <f t="shared" si="42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10"/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1.00657534246575</v>
      </c>
      <c r="G691" t="s">
        <v>20</v>
      </c>
      <c r="H691">
        <v>69</v>
      </c>
      <c r="I691" s="7">
        <f t="shared" si="42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10"/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2.2661111111111101</v>
      </c>
      <c r="G692" t="s">
        <v>20</v>
      </c>
      <c r="H692">
        <v>190</v>
      </c>
      <c r="I692" s="7">
        <f t="shared" si="42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10"/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1.4238</v>
      </c>
      <c r="G693" t="s">
        <v>20</v>
      </c>
      <c r="H693">
        <v>237</v>
      </c>
      <c r="I693" s="7">
        <f t="shared" si="42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10"/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0.90633333333333299</v>
      </c>
      <c r="G694" t="s">
        <v>14</v>
      </c>
      <c r="H694">
        <v>77</v>
      </c>
      <c r="I694" s="7">
        <f t="shared" si="42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10"/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0.63966740576496695</v>
      </c>
      <c r="G695" t="s">
        <v>14</v>
      </c>
      <c r="H695">
        <v>1748</v>
      </c>
      <c r="I695" s="7">
        <f t="shared" si="42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10"/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0.84131868131868104</v>
      </c>
      <c r="G696" t="s">
        <v>14</v>
      </c>
      <c r="H696">
        <v>79</v>
      </c>
      <c r="I696" s="7">
        <f t="shared" si="42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10"/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1.33934782608696</v>
      </c>
      <c r="G697" t="s">
        <v>20</v>
      </c>
      <c r="H697">
        <v>196</v>
      </c>
      <c r="I697" s="7">
        <f t="shared" si="4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10"/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0.59042047531992703</v>
      </c>
      <c r="G698" t="s">
        <v>14</v>
      </c>
      <c r="H698">
        <v>889</v>
      </c>
      <c r="I698" s="7">
        <f t="shared" si="42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10"/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1.5280062063615201</v>
      </c>
      <c r="G699" t="s">
        <v>20</v>
      </c>
      <c r="H699">
        <v>7295</v>
      </c>
      <c r="I699" s="7">
        <f t="shared" si="42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10"/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4.4669121140142503</v>
      </c>
      <c r="G700" t="s">
        <v>20</v>
      </c>
      <c r="H700">
        <v>2893</v>
      </c>
      <c r="I700" s="7">
        <f t="shared" si="42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10"/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0.84391891891891901</v>
      </c>
      <c r="G701" t="s">
        <v>14</v>
      </c>
      <c r="H701">
        <v>56</v>
      </c>
      <c r="I701" s="7">
        <f t="shared" si="42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10"/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0.03</v>
      </c>
      <c r="G702" t="s">
        <v>14</v>
      </c>
      <c r="H702">
        <v>1</v>
      </c>
      <c r="I702" s="7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10"/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1.75026923076923</v>
      </c>
      <c r="G703" t="s">
        <v>20</v>
      </c>
      <c r="H703">
        <v>820</v>
      </c>
      <c r="I703" s="7">
        <f t="shared" si="42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10"/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0.541379310344828</v>
      </c>
      <c r="G704" t="s">
        <v>14</v>
      </c>
      <c r="H704">
        <v>83</v>
      </c>
      <c r="I704" s="7">
        <f t="shared" si="42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10"/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3.1187381703470001</v>
      </c>
      <c r="G705" t="s">
        <v>20</v>
      </c>
      <c r="H705">
        <v>2038</v>
      </c>
      <c r="I705" s="7">
        <f t="shared" si="42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10"/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1.22781609195402</v>
      </c>
      <c r="G706" t="s">
        <v>20</v>
      </c>
      <c r="H706">
        <v>116</v>
      </c>
      <c r="I706" s="7">
        <f t="shared" si="42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10"/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0.99026517383618196</v>
      </c>
      <c r="G707" t="s">
        <v>14</v>
      </c>
      <c r="H707">
        <v>2025</v>
      </c>
      <c r="I707" s="7">
        <f t="shared" si="42"/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4">(((L707/60)/60)/24)+DATE(1970,1,1)</f>
        <v>41619.25</v>
      </c>
      <c r="O707" s="10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10"/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3"/>
        <v>1.2784686346863501</v>
      </c>
      <c r="G708" t="s">
        <v>20</v>
      </c>
      <c r="H708">
        <v>1345</v>
      </c>
      <c r="I708" s="7">
        <f t="shared" ref="I708:I771" si="46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10"/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47">ROUND(E709/D709,100)</f>
        <v>1.5861643835616399</v>
      </c>
      <c r="G709" t="s">
        <v>20</v>
      </c>
      <c r="H709">
        <v>168</v>
      </c>
      <c r="I709" s="7">
        <f t="shared" si="46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10"/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7.0705882352941201</v>
      </c>
      <c r="G710" t="s">
        <v>20</v>
      </c>
      <c r="H710">
        <v>137</v>
      </c>
      <c r="I710" s="7">
        <f t="shared" si="46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10"/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1.42387755102041</v>
      </c>
      <c r="G711" t="s">
        <v>20</v>
      </c>
      <c r="H711">
        <v>186</v>
      </c>
      <c r="I711" s="7">
        <f t="shared" si="4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10"/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1.4786046511627899</v>
      </c>
      <c r="G712" t="s">
        <v>20</v>
      </c>
      <c r="H712">
        <v>125</v>
      </c>
      <c r="I712" s="7">
        <f t="shared" si="46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10"/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0.20322580645161301</v>
      </c>
      <c r="G713" t="s">
        <v>14</v>
      </c>
      <c r="H713">
        <v>14</v>
      </c>
      <c r="I713" s="7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10"/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18.40625</v>
      </c>
      <c r="G714" t="s">
        <v>20</v>
      </c>
      <c r="H714">
        <v>202</v>
      </c>
      <c r="I714" s="7">
        <f t="shared" si="4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10"/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1.61942028985507</v>
      </c>
      <c r="G715" t="s">
        <v>20</v>
      </c>
      <c r="H715">
        <v>103</v>
      </c>
      <c r="I715" s="7">
        <f t="shared" si="46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10"/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4.7282077922077903</v>
      </c>
      <c r="G716" t="s">
        <v>20</v>
      </c>
      <c r="H716">
        <v>1785</v>
      </c>
      <c r="I716" s="7">
        <f t="shared" si="46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10"/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0.24466101694915299</v>
      </c>
      <c r="G717" t="s">
        <v>14</v>
      </c>
      <c r="H717">
        <v>656</v>
      </c>
      <c r="I717" s="7">
        <f t="shared" si="46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10"/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5.1764999999999999</v>
      </c>
      <c r="G718" t="s">
        <v>20</v>
      </c>
      <c r="H718">
        <v>157</v>
      </c>
      <c r="I718" s="7">
        <f t="shared" si="46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10"/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2.4764285714285701</v>
      </c>
      <c r="G719" t="s">
        <v>20</v>
      </c>
      <c r="H719">
        <v>555</v>
      </c>
      <c r="I719" s="7">
        <f t="shared" si="46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10"/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1.00204819277108</v>
      </c>
      <c r="G720" t="s">
        <v>20</v>
      </c>
      <c r="H720">
        <v>297</v>
      </c>
      <c r="I720" s="7">
        <f t="shared" si="46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10"/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1.53</v>
      </c>
      <c r="G721" t="s">
        <v>20</v>
      </c>
      <c r="H721">
        <v>123</v>
      </c>
      <c r="I721" s="7">
        <f t="shared" si="46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10"/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0.37091954022988499</v>
      </c>
      <c r="G722" t="s">
        <v>74</v>
      </c>
      <c r="H722">
        <v>38</v>
      </c>
      <c r="I722" s="7">
        <f t="shared" si="46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10"/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4.39239482200647E-2</v>
      </c>
      <c r="G723" t="s">
        <v>74</v>
      </c>
      <c r="H723">
        <v>60</v>
      </c>
      <c r="I723" s="7">
        <f t="shared" si="46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10"/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1.56507216494845</v>
      </c>
      <c r="G724" t="s">
        <v>20</v>
      </c>
      <c r="H724">
        <v>3036</v>
      </c>
      <c r="I724" s="7">
        <f t="shared" si="46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10"/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2.7040816326530601</v>
      </c>
      <c r="G725" t="s">
        <v>20</v>
      </c>
      <c r="H725">
        <v>144</v>
      </c>
      <c r="I725" s="7">
        <f t="shared" si="46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10"/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1.3405952380952399</v>
      </c>
      <c r="G726" t="s">
        <v>20</v>
      </c>
      <c r="H726">
        <v>121</v>
      </c>
      <c r="I726" s="7">
        <f t="shared" si="46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10"/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0.50398033126293995</v>
      </c>
      <c r="G727" t="s">
        <v>14</v>
      </c>
      <c r="H727">
        <v>1596</v>
      </c>
      <c r="I727" s="7">
        <f t="shared" si="46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10"/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0.88815837937384901</v>
      </c>
      <c r="G728" t="s">
        <v>74</v>
      </c>
      <c r="H728">
        <v>524</v>
      </c>
      <c r="I728" s="7">
        <f t="shared" si="46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10"/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1.65</v>
      </c>
      <c r="G729" t="s">
        <v>20</v>
      </c>
      <c r="H729">
        <v>181</v>
      </c>
      <c r="I729" s="7">
        <f t="shared" si="46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10"/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0.17499999999999999</v>
      </c>
      <c r="G730" t="s">
        <v>14</v>
      </c>
      <c r="H730">
        <v>10</v>
      </c>
      <c r="I730" s="7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10"/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1.85660714285714</v>
      </c>
      <c r="G731" t="s">
        <v>20</v>
      </c>
      <c r="H731">
        <v>122</v>
      </c>
      <c r="I731" s="7">
        <f t="shared" si="46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10"/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4.1266319444444397</v>
      </c>
      <c r="G732" t="s">
        <v>20</v>
      </c>
      <c r="H732">
        <v>1071</v>
      </c>
      <c r="I732" s="7">
        <f t="shared" si="46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10"/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0.90249999999999997</v>
      </c>
      <c r="G733" t="s">
        <v>74</v>
      </c>
      <c r="H733">
        <v>219</v>
      </c>
      <c r="I733" s="7">
        <f t="shared" si="46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10"/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0.91984615384615398</v>
      </c>
      <c r="G734" t="s">
        <v>14</v>
      </c>
      <c r="H734">
        <v>1121</v>
      </c>
      <c r="I734" s="7">
        <f t="shared" si="46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10"/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5.2700632911392402</v>
      </c>
      <c r="G735" t="s">
        <v>20</v>
      </c>
      <c r="H735">
        <v>980</v>
      </c>
      <c r="I735" s="7">
        <f t="shared" si="46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10"/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3.1914285714285699</v>
      </c>
      <c r="G736" t="s">
        <v>20</v>
      </c>
      <c r="H736">
        <v>536</v>
      </c>
      <c r="I736" s="7">
        <f t="shared" si="46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10"/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3.5418867924528299</v>
      </c>
      <c r="G737" t="s">
        <v>20</v>
      </c>
      <c r="H737">
        <v>1991</v>
      </c>
      <c r="I737" s="7">
        <f t="shared" si="46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10"/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0.32896103896103901</v>
      </c>
      <c r="G738" t="s">
        <v>74</v>
      </c>
      <c r="H738">
        <v>29</v>
      </c>
      <c r="I738" s="7">
        <f t="shared" si="46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10"/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1.3589189189189199</v>
      </c>
      <c r="G739" t="s">
        <v>20</v>
      </c>
      <c r="H739">
        <v>180</v>
      </c>
      <c r="I739" s="7">
        <f t="shared" si="46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10"/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2.08433734939759E-2</v>
      </c>
      <c r="G740" t="s">
        <v>14</v>
      </c>
      <c r="H740">
        <v>15</v>
      </c>
      <c r="I740" s="7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10"/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0.61</v>
      </c>
      <c r="G741" t="s">
        <v>14</v>
      </c>
      <c r="H741">
        <v>191</v>
      </c>
      <c r="I741" s="7">
        <f t="shared" si="46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10"/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0.30037735849056602</v>
      </c>
      <c r="G742" t="s">
        <v>14</v>
      </c>
      <c r="H742">
        <v>16</v>
      </c>
      <c r="I742" s="7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10"/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11.7916666666667</v>
      </c>
      <c r="G743" t="s">
        <v>20</v>
      </c>
      <c r="H743">
        <v>130</v>
      </c>
      <c r="I743" s="7">
        <f t="shared" si="46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10"/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11.2608333333333</v>
      </c>
      <c r="G744" t="s">
        <v>20</v>
      </c>
      <c r="H744">
        <v>122</v>
      </c>
      <c r="I744" s="7">
        <f t="shared" si="46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10"/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0.12923076923076901</v>
      </c>
      <c r="G745" t="s">
        <v>14</v>
      </c>
      <c r="H745">
        <v>17</v>
      </c>
      <c r="I745" s="7">
        <f t="shared" si="46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10"/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7.12</v>
      </c>
      <c r="G746" t="s">
        <v>20</v>
      </c>
      <c r="H746">
        <v>140</v>
      </c>
      <c r="I746" s="7">
        <f t="shared" si="46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10"/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0.30304347826087003</v>
      </c>
      <c r="G747" t="s">
        <v>14</v>
      </c>
      <c r="H747">
        <v>34</v>
      </c>
      <c r="I747" s="7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10"/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2.1250896057347699</v>
      </c>
      <c r="G748" t="s">
        <v>20</v>
      </c>
      <c r="H748">
        <v>3388</v>
      </c>
      <c r="I748" s="7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10"/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2.28857142857143</v>
      </c>
      <c r="G749" t="s">
        <v>20</v>
      </c>
      <c r="H749">
        <v>280</v>
      </c>
      <c r="I749" s="7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10"/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0.34959979476654701</v>
      </c>
      <c r="G750" t="s">
        <v>74</v>
      </c>
      <c r="H750">
        <v>614</v>
      </c>
      <c r="I750" s="7">
        <f t="shared" si="46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10"/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1.5729069767441901</v>
      </c>
      <c r="G751" t="s">
        <v>20</v>
      </c>
      <c r="H751">
        <v>366</v>
      </c>
      <c r="I751" s="7">
        <f t="shared" si="4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10"/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0.01</v>
      </c>
      <c r="G752" t="s">
        <v>14</v>
      </c>
      <c r="H752">
        <v>1</v>
      </c>
      <c r="I752" s="7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10"/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2.3230555555555599</v>
      </c>
      <c r="G753" t="s">
        <v>20</v>
      </c>
      <c r="H753">
        <v>270</v>
      </c>
      <c r="I753" s="7">
        <f t="shared" si="46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10"/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0.92448275862068996</v>
      </c>
      <c r="G754" t="s">
        <v>74</v>
      </c>
      <c r="H754">
        <v>114</v>
      </c>
      <c r="I754" s="7">
        <f t="shared" si="46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10"/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2.5670212765957401</v>
      </c>
      <c r="G755" t="s">
        <v>20</v>
      </c>
      <c r="H755">
        <v>137</v>
      </c>
      <c r="I755" s="7">
        <f t="shared" si="46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10"/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1.68470170454545</v>
      </c>
      <c r="G756" t="s">
        <v>20</v>
      </c>
      <c r="H756">
        <v>3205</v>
      </c>
      <c r="I756" s="7">
        <f t="shared" si="46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10"/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1.66577777777778</v>
      </c>
      <c r="G757" t="s">
        <v>20</v>
      </c>
      <c r="H757">
        <v>288</v>
      </c>
      <c r="I757" s="7">
        <f t="shared" si="46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10"/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7.7207692307692302</v>
      </c>
      <c r="G758" t="s">
        <v>20</v>
      </c>
      <c r="H758">
        <v>148</v>
      </c>
      <c r="I758" s="7">
        <f t="shared" si="4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10"/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4.0685714285714303</v>
      </c>
      <c r="G759" t="s">
        <v>20</v>
      </c>
      <c r="H759">
        <v>114</v>
      </c>
      <c r="I759" s="7">
        <f t="shared" si="46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10"/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5.6420608108108103</v>
      </c>
      <c r="G760" t="s">
        <v>20</v>
      </c>
      <c r="H760">
        <v>1518</v>
      </c>
      <c r="I760" s="7">
        <f t="shared" si="46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10"/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0.68426865671641801</v>
      </c>
      <c r="G761" t="s">
        <v>14</v>
      </c>
      <c r="H761">
        <v>1274</v>
      </c>
      <c r="I761" s="7">
        <f t="shared" si="46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10"/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0.34351966873706002</v>
      </c>
      <c r="G762" t="s">
        <v>14</v>
      </c>
      <c r="H762">
        <v>210</v>
      </c>
      <c r="I762" s="7">
        <f t="shared" si="4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10"/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6.5545454545454502</v>
      </c>
      <c r="G763" t="s">
        <v>20</v>
      </c>
      <c r="H763">
        <v>166</v>
      </c>
      <c r="I763" s="7">
        <f t="shared" si="46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10"/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1.77257142857143</v>
      </c>
      <c r="G764" t="s">
        <v>20</v>
      </c>
      <c r="H764">
        <v>100</v>
      </c>
      <c r="I764" s="7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10"/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1.13178571428571</v>
      </c>
      <c r="G765" t="s">
        <v>20</v>
      </c>
      <c r="H765">
        <v>235</v>
      </c>
      <c r="I765" s="7">
        <f t="shared" si="46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10"/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7.2818181818181804</v>
      </c>
      <c r="G766" t="s">
        <v>20</v>
      </c>
      <c r="H766">
        <v>148</v>
      </c>
      <c r="I766" s="7">
        <f t="shared" si="46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10"/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2.0833333333333299</v>
      </c>
      <c r="G767" t="s">
        <v>20</v>
      </c>
      <c r="H767">
        <v>198</v>
      </c>
      <c r="I767" s="7">
        <f t="shared" si="46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10"/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0.31171232876712301</v>
      </c>
      <c r="G768" t="s">
        <v>14</v>
      </c>
      <c r="H768">
        <v>248</v>
      </c>
      <c r="I768" s="7">
        <f t="shared" si="46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10"/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0.56967078189300402</v>
      </c>
      <c r="G769" t="s">
        <v>14</v>
      </c>
      <c r="H769">
        <v>513</v>
      </c>
      <c r="I769" s="7">
        <f t="shared" si="46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10"/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2.31</v>
      </c>
      <c r="G770" t="s">
        <v>20</v>
      </c>
      <c r="H770">
        <v>150</v>
      </c>
      <c r="I770" s="7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10"/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0.86867834394904497</v>
      </c>
      <c r="G771" t="s">
        <v>14</v>
      </c>
      <c r="H771">
        <v>3410</v>
      </c>
      <c r="I771" s="7">
        <f t="shared" si="46"/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8">(((L771/60)/60)/24)+DATE(1970,1,1)</f>
        <v>41501.208333333336</v>
      </c>
      <c r="O771" s="10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10"/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7"/>
        <v>2.7074418604651198</v>
      </c>
      <c r="G772" t="s">
        <v>20</v>
      </c>
      <c r="H772">
        <v>216</v>
      </c>
      <c r="I772" s="7">
        <f t="shared" ref="I772:I835" si="50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10"/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51">ROUND(E773/D773,100)</f>
        <v>0.49446428571428602</v>
      </c>
      <c r="G773" t="s">
        <v>74</v>
      </c>
      <c r="H773">
        <v>26</v>
      </c>
      <c r="I773" s="7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10"/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1.1335962566844899</v>
      </c>
      <c r="G774" t="s">
        <v>20</v>
      </c>
      <c r="H774">
        <v>5139</v>
      </c>
      <c r="I774" s="7">
        <f t="shared" si="50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10"/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1.9055555555555601</v>
      </c>
      <c r="G775" t="s">
        <v>20</v>
      </c>
      <c r="H775">
        <v>2353</v>
      </c>
      <c r="I775" s="7">
        <f t="shared" si="50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10"/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1.355</v>
      </c>
      <c r="G776" t="s">
        <v>20</v>
      </c>
      <c r="H776">
        <v>78</v>
      </c>
      <c r="I776" s="7">
        <f t="shared" si="50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10"/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0.102978723404255</v>
      </c>
      <c r="G777" t="s">
        <v>14</v>
      </c>
      <c r="H777">
        <v>10</v>
      </c>
      <c r="I777" s="7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10"/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0.65544223826714798</v>
      </c>
      <c r="G778" t="s">
        <v>14</v>
      </c>
      <c r="H778">
        <v>2201</v>
      </c>
      <c r="I778" s="7">
        <f t="shared" si="50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10"/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0.49026652452025599</v>
      </c>
      <c r="G779" t="s">
        <v>14</v>
      </c>
      <c r="H779">
        <v>676</v>
      </c>
      <c r="I779" s="7">
        <f t="shared" si="50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10"/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7.8792307692307704</v>
      </c>
      <c r="G780" t="s">
        <v>20</v>
      </c>
      <c r="H780">
        <v>174</v>
      </c>
      <c r="I780" s="7">
        <f t="shared" si="50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10"/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0.80306347746090201</v>
      </c>
      <c r="G781" t="s">
        <v>14</v>
      </c>
      <c r="H781">
        <v>831</v>
      </c>
      <c r="I781" s="7">
        <f t="shared" si="50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10"/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1.0629411764705901</v>
      </c>
      <c r="G782" t="s">
        <v>20</v>
      </c>
      <c r="H782">
        <v>164</v>
      </c>
      <c r="I782" s="7">
        <f t="shared" si="50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10"/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0.50735632183907997</v>
      </c>
      <c r="G783" t="s">
        <v>74</v>
      </c>
      <c r="H783">
        <v>56</v>
      </c>
      <c r="I783" s="7">
        <f t="shared" si="50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10"/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2.1531372549019601</v>
      </c>
      <c r="G784" t="s">
        <v>20</v>
      </c>
      <c r="H784">
        <v>161</v>
      </c>
      <c r="I784" s="7">
        <f t="shared" si="50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10"/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1.4122972972973</v>
      </c>
      <c r="G785" t="s">
        <v>20</v>
      </c>
      <c r="H785">
        <v>138</v>
      </c>
      <c r="I785" s="7">
        <f t="shared" si="50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10"/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1.15337457817773</v>
      </c>
      <c r="G786" t="s">
        <v>20</v>
      </c>
      <c r="H786">
        <v>3308</v>
      </c>
      <c r="I786" s="7">
        <f t="shared" si="50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10"/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1.9311940298507499</v>
      </c>
      <c r="G787" t="s">
        <v>20</v>
      </c>
      <c r="H787">
        <v>127</v>
      </c>
      <c r="I787" s="7">
        <f t="shared" si="50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10"/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7.2973333333333299</v>
      </c>
      <c r="G788" t="s">
        <v>20</v>
      </c>
      <c r="H788">
        <v>207</v>
      </c>
      <c r="I788" s="7">
        <f t="shared" si="50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10"/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0.99663398692810501</v>
      </c>
      <c r="G789" t="s">
        <v>14</v>
      </c>
      <c r="H789">
        <v>859</v>
      </c>
      <c r="I789" s="7">
        <f t="shared" si="50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10"/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0.88166666666666704</v>
      </c>
      <c r="G790" t="s">
        <v>47</v>
      </c>
      <c r="H790">
        <v>31</v>
      </c>
      <c r="I790" s="7">
        <f t="shared" si="50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10"/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0.37233333333333302</v>
      </c>
      <c r="G791" t="s">
        <v>14</v>
      </c>
      <c r="H791">
        <v>45</v>
      </c>
      <c r="I791" s="7">
        <f t="shared" si="50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10"/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0.30540075309306097</v>
      </c>
      <c r="G792" t="s">
        <v>74</v>
      </c>
      <c r="H792">
        <v>1113</v>
      </c>
      <c r="I792" s="7">
        <f t="shared" si="50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10"/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0.25714285714285701</v>
      </c>
      <c r="G793" t="s">
        <v>14</v>
      </c>
      <c r="H793">
        <v>6</v>
      </c>
      <c r="I793" s="7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10"/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0.34</v>
      </c>
      <c r="G794" t="s">
        <v>14</v>
      </c>
      <c r="H794">
        <v>7</v>
      </c>
      <c r="I794" s="7">
        <f t="shared" si="50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10"/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11.8590909090909</v>
      </c>
      <c r="G795" t="s">
        <v>20</v>
      </c>
      <c r="H795">
        <v>181</v>
      </c>
      <c r="I795" s="7">
        <f t="shared" si="50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10"/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1.2539393939393899</v>
      </c>
      <c r="G796" t="s">
        <v>20</v>
      </c>
      <c r="H796">
        <v>110</v>
      </c>
      <c r="I796" s="7">
        <f t="shared" si="50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10"/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0.14394366197183101</v>
      </c>
      <c r="G797" t="s">
        <v>14</v>
      </c>
      <c r="H797">
        <v>31</v>
      </c>
      <c r="I797" s="7">
        <f t="shared" si="50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10"/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0.54807692307692302</v>
      </c>
      <c r="G798" t="s">
        <v>14</v>
      </c>
      <c r="H798">
        <v>78</v>
      </c>
      <c r="I798" s="7">
        <f t="shared" si="50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10"/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1.0963157894736799</v>
      </c>
      <c r="G799" t="s">
        <v>20</v>
      </c>
      <c r="H799">
        <v>185</v>
      </c>
      <c r="I799" s="7">
        <f t="shared" si="50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10"/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1.8847058823529399</v>
      </c>
      <c r="G800" t="s">
        <v>20</v>
      </c>
      <c r="H800">
        <v>121</v>
      </c>
      <c r="I800" s="7">
        <f t="shared" si="50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10"/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0.87008284023668603</v>
      </c>
      <c r="G801" t="s">
        <v>14</v>
      </c>
      <c r="H801">
        <v>1225</v>
      </c>
      <c r="I801" s="7">
        <f t="shared" si="50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10"/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0.01</v>
      </c>
      <c r="G802" t="s">
        <v>14</v>
      </c>
      <c r="H802">
        <v>1</v>
      </c>
      <c r="I802" s="7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10"/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2.0291304347826098</v>
      </c>
      <c r="G803" t="s">
        <v>20</v>
      </c>
      <c r="H803">
        <v>106</v>
      </c>
      <c r="I803" s="7">
        <f t="shared" si="50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10"/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1.9703225806451601</v>
      </c>
      <c r="G804" t="s">
        <v>20</v>
      </c>
      <c r="H804">
        <v>142</v>
      </c>
      <c r="I804" s="7">
        <f t="shared" si="50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10"/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1.07</v>
      </c>
      <c r="G805" t="s">
        <v>20</v>
      </c>
      <c r="H805">
        <v>233</v>
      </c>
      <c r="I805" s="7">
        <f t="shared" si="50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10"/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2.68730769230769</v>
      </c>
      <c r="G806" t="s">
        <v>20</v>
      </c>
      <c r="H806">
        <v>218</v>
      </c>
      <c r="I806" s="7">
        <f t="shared" si="50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10"/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0.50845360824742303</v>
      </c>
      <c r="G807" t="s">
        <v>14</v>
      </c>
      <c r="H807">
        <v>67</v>
      </c>
      <c r="I807" s="7">
        <f t="shared" si="50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10"/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11.8028571428571</v>
      </c>
      <c r="G808" t="s">
        <v>20</v>
      </c>
      <c r="H808">
        <v>76</v>
      </c>
      <c r="I808" s="7">
        <f t="shared" si="50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10"/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2.64</v>
      </c>
      <c r="G809" t="s">
        <v>20</v>
      </c>
      <c r="H809">
        <v>43</v>
      </c>
      <c r="I809" s="7">
        <f t="shared" si="50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10"/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0.30442307692307702</v>
      </c>
      <c r="G810" t="s">
        <v>14</v>
      </c>
      <c r="H810">
        <v>19</v>
      </c>
      <c r="I810" s="7">
        <f t="shared" si="50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10"/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0.62880681818181805</v>
      </c>
      <c r="G811" t="s">
        <v>14</v>
      </c>
      <c r="H811">
        <v>2108</v>
      </c>
      <c r="I811" s="7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10"/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1.9312499999999999</v>
      </c>
      <c r="G812" t="s">
        <v>20</v>
      </c>
      <c r="H812">
        <v>221</v>
      </c>
      <c r="I812" s="7">
        <f t="shared" si="50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10"/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0.77102702702702697</v>
      </c>
      <c r="G813" t="s">
        <v>14</v>
      </c>
      <c r="H813">
        <v>679</v>
      </c>
      <c r="I813" s="7">
        <f t="shared" si="50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10"/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2.25527638190955</v>
      </c>
      <c r="G814" t="s">
        <v>20</v>
      </c>
      <c r="H814">
        <v>2805</v>
      </c>
      <c r="I814" s="7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10"/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2.3940625</v>
      </c>
      <c r="G815" t="s">
        <v>20</v>
      </c>
      <c r="H815">
        <v>68</v>
      </c>
      <c r="I815" s="7">
        <f t="shared" si="50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10"/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0.921875</v>
      </c>
      <c r="G816" t="s">
        <v>14</v>
      </c>
      <c r="H816">
        <v>36</v>
      </c>
      <c r="I816" s="7">
        <f t="shared" si="50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10"/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1.30233333333333</v>
      </c>
      <c r="G817" t="s">
        <v>20</v>
      </c>
      <c r="H817">
        <v>183</v>
      </c>
      <c r="I817" s="7">
        <f t="shared" si="50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10"/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6.1521739130434803</v>
      </c>
      <c r="G818" t="s">
        <v>20</v>
      </c>
      <c r="H818">
        <v>133</v>
      </c>
      <c r="I818" s="7">
        <f t="shared" si="50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10"/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3.6879532163742699</v>
      </c>
      <c r="G819" t="s">
        <v>20</v>
      </c>
      <c r="H819">
        <v>2489</v>
      </c>
      <c r="I819" s="7">
        <f t="shared" si="50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10"/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10.9485714285714</v>
      </c>
      <c r="G820" t="s">
        <v>20</v>
      </c>
      <c r="H820">
        <v>69</v>
      </c>
      <c r="I820" s="7">
        <f t="shared" si="50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10"/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0.50662921348314605</v>
      </c>
      <c r="G821" t="s">
        <v>14</v>
      </c>
      <c r="H821">
        <v>47</v>
      </c>
      <c r="I821" s="7">
        <f t="shared" si="50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10"/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8.0060000000000002</v>
      </c>
      <c r="G822" t="s">
        <v>20</v>
      </c>
      <c r="H822">
        <v>279</v>
      </c>
      <c r="I822" s="7">
        <f t="shared" si="50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10"/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2.9128571428571401</v>
      </c>
      <c r="G823" t="s">
        <v>20</v>
      </c>
      <c r="H823">
        <v>210</v>
      </c>
      <c r="I823" s="7">
        <f t="shared" si="50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10"/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3.4996666666666698</v>
      </c>
      <c r="G824" t="s">
        <v>20</v>
      </c>
      <c r="H824">
        <v>2100</v>
      </c>
      <c r="I824" s="7">
        <f t="shared" si="50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10"/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3.5707317073170701</v>
      </c>
      <c r="G825" t="s">
        <v>20</v>
      </c>
      <c r="H825">
        <v>252</v>
      </c>
      <c r="I825" s="7">
        <f t="shared" si="50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10"/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1.2648941176470601</v>
      </c>
      <c r="G826" t="s">
        <v>20</v>
      </c>
      <c r="H826">
        <v>1280</v>
      </c>
      <c r="I826" s="7">
        <f t="shared" si="50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10"/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3.875</v>
      </c>
      <c r="G827" t="s">
        <v>20</v>
      </c>
      <c r="H827">
        <v>157</v>
      </c>
      <c r="I827" s="7">
        <f t="shared" si="50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10"/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4.5703571428571399</v>
      </c>
      <c r="G828" t="s">
        <v>20</v>
      </c>
      <c r="H828">
        <v>194</v>
      </c>
      <c r="I828" s="7">
        <f t="shared" si="50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10"/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2.66695652173913</v>
      </c>
      <c r="G829" t="s">
        <v>20</v>
      </c>
      <c r="H829">
        <v>82</v>
      </c>
      <c r="I829" s="7">
        <f t="shared" si="50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10"/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0.69</v>
      </c>
      <c r="G830" t="s">
        <v>14</v>
      </c>
      <c r="H830">
        <v>70</v>
      </c>
      <c r="I830" s="7">
        <f t="shared" si="50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10"/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0.51343749999999999</v>
      </c>
      <c r="G831" t="s">
        <v>14</v>
      </c>
      <c r="H831">
        <v>154</v>
      </c>
      <c r="I831" s="7">
        <f t="shared" si="50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10"/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1.1710526315789499E-2</v>
      </c>
      <c r="G832" t="s">
        <v>14</v>
      </c>
      <c r="H832">
        <v>22</v>
      </c>
      <c r="I832" s="7">
        <f t="shared" si="50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10"/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1.0897734294541701</v>
      </c>
      <c r="G833" t="s">
        <v>20</v>
      </c>
      <c r="H833">
        <v>4233</v>
      </c>
      <c r="I833" s="7">
        <f t="shared" si="50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10"/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3.15175925925926</v>
      </c>
      <c r="G834" t="s">
        <v>20</v>
      </c>
      <c r="H834">
        <v>1297</v>
      </c>
      <c r="I834" s="7">
        <f t="shared" si="50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10"/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1.5769117647058799</v>
      </c>
      <c r="G835" t="s">
        <v>20</v>
      </c>
      <c r="H835">
        <v>165</v>
      </c>
      <c r="I835" s="7">
        <f t="shared" si="50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2">(((L835/60)/60)/24)+DATE(1970,1,1)</f>
        <v>40588.25</v>
      </c>
      <c r="O835" s="10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10"/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1"/>
        <v>1.5380821917808201</v>
      </c>
      <c r="G836" t="s">
        <v>20</v>
      </c>
      <c r="H836">
        <v>119</v>
      </c>
      <c r="I836" s="7">
        <f t="shared" ref="I836:I899" si="54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10"/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55">ROUND(E837/D837,100)</f>
        <v>0.89738979118329498</v>
      </c>
      <c r="G837" t="s">
        <v>14</v>
      </c>
      <c r="H837">
        <v>1758</v>
      </c>
      <c r="I837" s="7">
        <f t="shared" si="54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10"/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0.75135802469135804</v>
      </c>
      <c r="G838" t="s">
        <v>14</v>
      </c>
      <c r="H838">
        <v>94</v>
      </c>
      <c r="I838" s="7">
        <f t="shared" si="54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10"/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8.52881355932203</v>
      </c>
      <c r="G839" t="s">
        <v>20</v>
      </c>
      <c r="H839">
        <v>1797</v>
      </c>
      <c r="I839" s="7">
        <f t="shared" si="54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10"/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1.3890625000000001</v>
      </c>
      <c r="G840" t="s">
        <v>20</v>
      </c>
      <c r="H840">
        <v>261</v>
      </c>
      <c r="I840" s="7">
        <f t="shared" si="54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10"/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1.9018181818181801</v>
      </c>
      <c r="G841" t="s">
        <v>20</v>
      </c>
      <c r="H841">
        <v>157</v>
      </c>
      <c r="I841" s="7">
        <f t="shared" si="54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10"/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1.00243336199484</v>
      </c>
      <c r="G842" t="s">
        <v>20</v>
      </c>
      <c r="H842">
        <v>3533</v>
      </c>
      <c r="I842" s="7">
        <f t="shared" si="54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10"/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1.4275824175824201</v>
      </c>
      <c r="G843" t="s">
        <v>20</v>
      </c>
      <c r="H843">
        <v>155</v>
      </c>
      <c r="I843" s="7">
        <f t="shared" si="54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10"/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5.6313333333333304</v>
      </c>
      <c r="G844" t="s">
        <v>20</v>
      </c>
      <c r="H844">
        <v>132</v>
      </c>
      <c r="I844" s="7">
        <f t="shared" si="54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10"/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0.30715909090909099</v>
      </c>
      <c r="G845" t="s">
        <v>14</v>
      </c>
      <c r="H845">
        <v>33</v>
      </c>
      <c r="I845" s="7">
        <f t="shared" si="54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10"/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0.99397727272727299</v>
      </c>
      <c r="G846" t="s">
        <v>74</v>
      </c>
      <c r="H846">
        <v>94</v>
      </c>
      <c r="I846" s="7">
        <f t="shared" si="54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10"/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1.97549356223176</v>
      </c>
      <c r="G847" t="s">
        <v>20</v>
      </c>
      <c r="H847">
        <v>1354</v>
      </c>
      <c r="I847" s="7">
        <f t="shared" si="54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10"/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5.085</v>
      </c>
      <c r="G848" t="s">
        <v>20</v>
      </c>
      <c r="H848">
        <v>48</v>
      </c>
      <c r="I848" s="7">
        <f t="shared" si="54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10"/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2.3774468085106402</v>
      </c>
      <c r="G849" t="s">
        <v>20</v>
      </c>
      <c r="H849">
        <v>110</v>
      </c>
      <c r="I849" s="7">
        <f t="shared" si="54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10"/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3.3846875000000001</v>
      </c>
      <c r="G850" t="s">
        <v>20</v>
      </c>
      <c r="H850">
        <v>172</v>
      </c>
      <c r="I850" s="7">
        <f t="shared" si="54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10"/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1.3308955223880601</v>
      </c>
      <c r="G851" t="s">
        <v>20</v>
      </c>
      <c r="H851">
        <v>307</v>
      </c>
      <c r="I851" s="7">
        <f t="shared" si="54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10"/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0.01</v>
      </c>
      <c r="G852" t="s">
        <v>14</v>
      </c>
      <c r="H852">
        <v>1</v>
      </c>
      <c r="I852" s="7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10"/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2.0779999999999998</v>
      </c>
      <c r="G853" t="s">
        <v>20</v>
      </c>
      <c r="H853">
        <v>160</v>
      </c>
      <c r="I853" s="7">
        <f t="shared" si="54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10"/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0.51122448979591795</v>
      </c>
      <c r="G854" t="s">
        <v>14</v>
      </c>
      <c r="H854">
        <v>31</v>
      </c>
      <c r="I854" s="7">
        <f t="shared" si="54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10"/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6.52058479532164</v>
      </c>
      <c r="G855" t="s">
        <v>20</v>
      </c>
      <c r="H855">
        <v>1467</v>
      </c>
      <c r="I855" s="7">
        <f t="shared" si="54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10"/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1.13630994152047</v>
      </c>
      <c r="G856" t="s">
        <v>20</v>
      </c>
      <c r="H856">
        <v>2662</v>
      </c>
      <c r="I856" s="7">
        <f t="shared" si="54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10"/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1.0237606837606801</v>
      </c>
      <c r="G857" t="s">
        <v>20</v>
      </c>
      <c r="H857">
        <v>452</v>
      </c>
      <c r="I857" s="7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10"/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3.5658333333333299</v>
      </c>
      <c r="G858" t="s">
        <v>20</v>
      </c>
      <c r="H858">
        <v>158</v>
      </c>
      <c r="I858" s="7">
        <f t="shared" si="54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10"/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1.3986792452830199</v>
      </c>
      <c r="G859" t="s">
        <v>20</v>
      </c>
      <c r="H859">
        <v>225</v>
      </c>
      <c r="I859" s="7">
        <f t="shared" si="54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10"/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0.69450000000000001</v>
      </c>
      <c r="G860" t="s">
        <v>14</v>
      </c>
      <c r="H860">
        <v>35</v>
      </c>
      <c r="I860" s="7">
        <f t="shared" si="54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10"/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0.35534246575342499</v>
      </c>
      <c r="G861" t="s">
        <v>14</v>
      </c>
      <c r="H861">
        <v>63</v>
      </c>
      <c r="I861" s="7">
        <f t="shared" si="54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10"/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2.5165000000000002</v>
      </c>
      <c r="G862" t="s">
        <v>20</v>
      </c>
      <c r="H862">
        <v>65</v>
      </c>
      <c r="I862" s="7">
        <f t="shared" si="54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10"/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1.0587500000000001</v>
      </c>
      <c r="G863" t="s">
        <v>20</v>
      </c>
      <c r="H863">
        <v>163</v>
      </c>
      <c r="I863" s="7">
        <f t="shared" si="54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10"/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1.8742857142857099</v>
      </c>
      <c r="G864" t="s">
        <v>20</v>
      </c>
      <c r="H864">
        <v>85</v>
      </c>
      <c r="I864" s="7">
        <f t="shared" si="54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10"/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3.8678571428571402</v>
      </c>
      <c r="G865" t="s">
        <v>20</v>
      </c>
      <c r="H865">
        <v>217</v>
      </c>
      <c r="I865" s="7">
        <f t="shared" si="54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10"/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3.4707142857142901</v>
      </c>
      <c r="G866" t="s">
        <v>20</v>
      </c>
      <c r="H866">
        <v>150</v>
      </c>
      <c r="I866" s="7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10"/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1.85820987654321</v>
      </c>
      <c r="G867" t="s">
        <v>20</v>
      </c>
      <c r="H867">
        <v>3272</v>
      </c>
      <c r="I867" s="7">
        <f t="shared" si="54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10"/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0.432412472647702</v>
      </c>
      <c r="G868" t="s">
        <v>74</v>
      </c>
      <c r="H868">
        <v>898</v>
      </c>
      <c r="I868" s="7">
        <f t="shared" si="54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10"/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1.6243749999999999</v>
      </c>
      <c r="G869" t="s">
        <v>20</v>
      </c>
      <c r="H869">
        <v>300</v>
      </c>
      <c r="I869" s="7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10"/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1.84842857142857</v>
      </c>
      <c r="G870" t="s">
        <v>20</v>
      </c>
      <c r="H870">
        <v>126</v>
      </c>
      <c r="I870" s="7">
        <f t="shared" si="54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10"/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0.23703520691785099</v>
      </c>
      <c r="G871" t="s">
        <v>14</v>
      </c>
      <c r="H871">
        <v>526</v>
      </c>
      <c r="I871" s="7">
        <f t="shared" si="54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10"/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0.898701298701299</v>
      </c>
      <c r="G872" t="s">
        <v>14</v>
      </c>
      <c r="H872">
        <v>121</v>
      </c>
      <c r="I872" s="7">
        <f t="shared" si="54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10"/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2.7260419580419599</v>
      </c>
      <c r="G873" t="s">
        <v>20</v>
      </c>
      <c r="H873">
        <v>2320</v>
      </c>
      <c r="I873" s="7">
        <f t="shared" si="54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10"/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1.70042553191489</v>
      </c>
      <c r="G874" t="s">
        <v>20</v>
      </c>
      <c r="H874">
        <v>81</v>
      </c>
      <c r="I874" s="7">
        <f t="shared" si="54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10"/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1.88285035629454</v>
      </c>
      <c r="G875" t="s">
        <v>20</v>
      </c>
      <c r="H875">
        <v>1887</v>
      </c>
      <c r="I875" s="7">
        <f t="shared" si="54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10"/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3.4693532338308501</v>
      </c>
      <c r="G876" t="s">
        <v>20</v>
      </c>
      <c r="H876">
        <v>4358</v>
      </c>
      <c r="I876" s="7">
        <f t="shared" si="54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10"/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0.69177215189873398</v>
      </c>
      <c r="G877" t="s">
        <v>14</v>
      </c>
      <c r="H877">
        <v>67</v>
      </c>
      <c r="I877" s="7">
        <f t="shared" si="54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10"/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0.25433734939759001</v>
      </c>
      <c r="G878" t="s">
        <v>14</v>
      </c>
      <c r="H878">
        <v>57</v>
      </c>
      <c r="I878" s="7">
        <f t="shared" si="54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10"/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0.77400977995109999</v>
      </c>
      <c r="G879" t="s">
        <v>14</v>
      </c>
      <c r="H879">
        <v>1229</v>
      </c>
      <c r="I879" s="7">
        <f t="shared" si="54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10"/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0.37481481481481499</v>
      </c>
      <c r="G880" t="s">
        <v>14</v>
      </c>
      <c r="H880">
        <v>12</v>
      </c>
      <c r="I880" s="7">
        <f t="shared" si="54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10"/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5.4379999999999997</v>
      </c>
      <c r="G881" t="s">
        <v>20</v>
      </c>
      <c r="H881">
        <v>53</v>
      </c>
      <c r="I881" s="7">
        <f t="shared" si="54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10"/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2.28521893491124</v>
      </c>
      <c r="G882" t="s">
        <v>20</v>
      </c>
      <c r="H882">
        <v>2414</v>
      </c>
      <c r="I882" s="7">
        <f t="shared" si="54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10"/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0.389483394833948</v>
      </c>
      <c r="G883" t="s">
        <v>14</v>
      </c>
      <c r="H883">
        <v>452</v>
      </c>
      <c r="I883" s="7">
        <f t="shared" si="54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10"/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3.7</v>
      </c>
      <c r="G884" t="s">
        <v>20</v>
      </c>
      <c r="H884">
        <v>80</v>
      </c>
      <c r="I884" s="7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10"/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2.3791176470588198</v>
      </c>
      <c r="G885" t="s">
        <v>20</v>
      </c>
      <c r="H885">
        <v>193</v>
      </c>
      <c r="I885" s="7">
        <f t="shared" si="54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10"/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0.64036299765808002</v>
      </c>
      <c r="G886" t="s">
        <v>14</v>
      </c>
      <c r="H886">
        <v>1886</v>
      </c>
      <c r="I886" s="7">
        <f t="shared" si="54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10"/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1.1827777777777799</v>
      </c>
      <c r="G887" t="s">
        <v>20</v>
      </c>
      <c r="H887">
        <v>52</v>
      </c>
      <c r="I887" s="7">
        <f t="shared" si="54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10"/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0.84824037184595003</v>
      </c>
      <c r="G888" t="s">
        <v>14</v>
      </c>
      <c r="H888">
        <v>1825</v>
      </c>
      <c r="I888" s="7">
        <f t="shared" si="54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10"/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0.293461538461538</v>
      </c>
      <c r="G889" t="s">
        <v>14</v>
      </c>
      <c r="H889">
        <v>31</v>
      </c>
      <c r="I889" s="7">
        <f t="shared" si="54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10"/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2.0989655172413801</v>
      </c>
      <c r="G890" t="s">
        <v>20</v>
      </c>
      <c r="H890">
        <v>290</v>
      </c>
      <c r="I890" s="7">
        <f t="shared" si="54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10"/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1.6978571428571401</v>
      </c>
      <c r="G891" t="s">
        <v>20</v>
      </c>
      <c r="H891">
        <v>122</v>
      </c>
      <c r="I891" s="7">
        <f t="shared" si="54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10"/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1.1595907738095199</v>
      </c>
      <c r="G892" t="s">
        <v>20</v>
      </c>
      <c r="H892">
        <v>1470</v>
      </c>
      <c r="I892" s="7">
        <f t="shared" si="54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10"/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2.5859999999999999</v>
      </c>
      <c r="G893" t="s">
        <v>20</v>
      </c>
      <c r="H893">
        <v>165</v>
      </c>
      <c r="I893" s="7">
        <f t="shared" si="54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10"/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2.3058333333333301</v>
      </c>
      <c r="G894" t="s">
        <v>20</v>
      </c>
      <c r="H894">
        <v>182</v>
      </c>
      <c r="I894" s="7">
        <f t="shared" si="54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10"/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1.2821428571428599</v>
      </c>
      <c r="G895" t="s">
        <v>20</v>
      </c>
      <c r="H895">
        <v>199</v>
      </c>
      <c r="I895" s="7">
        <f t="shared" si="54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10"/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1.8870588235294099</v>
      </c>
      <c r="G896" t="s">
        <v>20</v>
      </c>
      <c r="H896">
        <v>56</v>
      </c>
      <c r="I896" s="7">
        <f t="shared" si="54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10"/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6.9511889862327897E-2</v>
      </c>
      <c r="G897" t="s">
        <v>14</v>
      </c>
      <c r="H897">
        <v>107</v>
      </c>
      <c r="I897" s="7">
        <f t="shared" si="54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10"/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7.7443434343434303</v>
      </c>
      <c r="G898" t="s">
        <v>20</v>
      </c>
      <c r="H898">
        <v>1460</v>
      </c>
      <c r="I898" s="7">
        <f t="shared" si="54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10"/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0.276931818181818</v>
      </c>
      <c r="G899" t="s">
        <v>14</v>
      </c>
      <c r="H899">
        <v>27</v>
      </c>
      <c r="I899" s="7">
        <f t="shared" si="54"/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6">(((L899/60)/60)/24)+DATE(1970,1,1)</f>
        <v>43583.208333333328</v>
      </c>
      <c r="O899" s="10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10"/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5"/>
        <v>0.52479620323841403</v>
      </c>
      <c r="G900" t="s">
        <v>14</v>
      </c>
      <c r="H900">
        <v>1221</v>
      </c>
      <c r="I900" s="7">
        <f t="shared" ref="I900:I963" si="58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10"/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59">ROUND(E901/D901,100)</f>
        <v>4.0709677419354797</v>
      </c>
      <c r="G901" t="s">
        <v>20</v>
      </c>
      <c r="H901">
        <v>123</v>
      </c>
      <c r="I901" s="7">
        <f t="shared" si="58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10"/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0.02</v>
      </c>
      <c r="G902" t="s">
        <v>14</v>
      </c>
      <c r="H902">
        <v>1</v>
      </c>
      <c r="I902" s="7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10"/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1.5617857142857099</v>
      </c>
      <c r="G903" t="s">
        <v>20</v>
      </c>
      <c r="H903">
        <v>159</v>
      </c>
      <c r="I903" s="7">
        <f t="shared" si="58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10"/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2.52428571428571</v>
      </c>
      <c r="G904" t="s">
        <v>20</v>
      </c>
      <c r="H904">
        <v>110</v>
      </c>
      <c r="I904" s="7">
        <f t="shared" si="5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10"/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1.7292682926829301E-2</v>
      </c>
      <c r="G905" t="s">
        <v>47</v>
      </c>
      <c r="H905">
        <v>14</v>
      </c>
      <c r="I905" s="7">
        <f t="shared" si="58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10"/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0.12230769230769201</v>
      </c>
      <c r="G906" t="s">
        <v>14</v>
      </c>
      <c r="H906">
        <v>16</v>
      </c>
      <c r="I906" s="7">
        <f t="shared" si="58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10"/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1.63987341772152</v>
      </c>
      <c r="G907" t="s">
        <v>20</v>
      </c>
      <c r="H907">
        <v>236</v>
      </c>
      <c r="I907" s="7">
        <f t="shared" si="58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10"/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1.6298181818181801</v>
      </c>
      <c r="G908" t="s">
        <v>20</v>
      </c>
      <c r="H908">
        <v>191</v>
      </c>
      <c r="I908" s="7">
        <f t="shared" si="58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10"/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0.202527472527473</v>
      </c>
      <c r="G909" t="s">
        <v>14</v>
      </c>
      <c r="H909">
        <v>41</v>
      </c>
      <c r="I909" s="7">
        <f t="shared" si="58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10"/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3.1924083769633498</v>
      </c>
      <c r="G910" t="s">
        <v>20</v>
      </c>
      <c r="H910">
        <v>3934</v>
      </c>
      <c r="I910" s="7">
        <f t="shared" si="58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10"/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4.78944444444444</v>
      </c>
      <c r="G911" t="s">
        <v>20</v>
      </c>
      <c r="H911">
        <v>80</v>
      </c>
      <c r="I911" s="7">
        <f t="shared" si="58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10"/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0.19556634304207099</v>
      </c>
      <c r="G912" t="s">
        <v>74</v>
      </c>
      <c r="H912">
        <v>296</v>
      </c>
      <c r="I912" s="7">
        <f t="shared" si="58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10"/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1.98948275862069</v>
      </c>
      <c r="G913" t="s">
        <v>20</v>
      </c>
      <c r="H913">
        <v>462</v>
      </c>
      <c r="I913" s="7">
        <f t="shared" si="58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10"/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7.95</v>
      </c>
      <c r="G914" t="s">
        <v>20</v>
      </c>
      <c r="H914">
        <v>179</v>
      </c>
      <c r="I914" s="7">
        <f t="shared" si="58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10"/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0.50621082621082603</v>
      </c>
      <c r="G915" t="s">
        <v>14</v>
      </c>
      <c r="H915">
        <v>523</v>
      </c>
      <c r="I915" s="7">
        <f t="shared" si="58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10"/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0.57437499999999997</v>
      </c>
      <c r="G916" t="s">
        <v>14</v>
      </c>
      <c r="H916">
        <v>141</v>
      </c>
      <c r="I916" s="7">
        <f t="shared" si="58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10"/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1.55628276409849</v>
      </c>
      <c r="G917" t="s">
        <v>20</v>
      </c>
      <c r="H917">
        <v>1866</v>
      </c>
      <c r="I917" s="7">
        <f t="shared" si="58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10"/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0.36297297297297298</v>
      </c>
      <c r="G918" t="s">
        <v>14</v>
      </c>
      <c r="H918">
        <v>52</v>
      </c>
      <c r="I918" s="7">
        <f t="shared" si="58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10"/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0.58250000000000002</v>
      </c>
      <c r="G919" t="s">
        <v>47</v>
      </c>
      <c r="H919">
        <v>27</v>
      </c>
      <c r="I919" s="7">
        <f t="shared" si="58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10"/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2.3739473684210499</v>
      </c>
      <c r="G920" t="s">
        <v>20</v>
      </c>
      <c r="H920">
        <v>156</v>
      </c>
      <c r="I920" s="7">
        <f t="shared" si="58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10"/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0.58750000000000002</v>
      </c>
      <c r="G921" t="s">
        <v>14</v>
      </c>
      <c r="H921">
        <v>225</v>
      </c>
      <c r="I921" s="7">
        <f t="shared" si="58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10"/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1.8256603773584901</v>
      </c>
      <c r="G922" t="s">
        <v>20</v>
      </c>
      <c r="H922">
        <v>255</v>
      </c>
      <c r="I922" s="7">
        <f t="shared" si="5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10"/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7.5436408977556102E-3</v>
      </c>
      <c r="G923" t="s">
        <v>14</v>
      </c>
      <c r="H923">
        <v>38</v>
      </c>
      <c r="I923" s="7">
        <f t="shared" si="58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10"/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1.7595330739299599</v>
      </c>
      <c r="G924" t="s">
        <v>20</v>
      </c>
      <c r="H924">
        <v>2261</v>
      </c>
      <c r="I924" s="7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10"/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2.3788235294117599</v>
      </c>
      <c r="G925" t="s">
        <v>20</v>
      </c>
      <c r="H925">
        <v>40</v>
      </c>
      <c r="I925" s="7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10"/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4.8805076142132</v>
      </c>
      <c r="G926" t="s">
        <v>20</v>
      </c>
      <c r="H926">
        <v>2289</v>
      </c>
      <c r="I926" s="7">
        <f t="shared" si="5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10"/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2.2406666666666699</v>
      </c>
      <c r="G927" t="s">
        <v>20</v>
      </c>
      <c r="H927">
        <v>65</v>
      </c>
      <c r="I927" s="7">
        <f t="shared" si="58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10"/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0.18126436781609201</v>
      </c>
      <c r="G928" t="s">
        <v>14</v>
      </c>
      <c r="H928">
        <v>15</v>
      </c>
      <c r="I928" s="7">
        <f t="shared" si="58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10"/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0.458472222222222</v>
      </c>
      <c r="G929" t="s">
        <v>14</v>
      </c>
      <c r="H929">
        <v>37</v>
      </c>
      <c r="I929" s="7">
        <f t="shared" si="58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10"/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1.1731541218638</v>
      </c>
      <c r="G930" t="s">
        <v>20</v>
      </c>
      <c r="H930">
        <v>3777</v>
      </c>
      <c r="I930" s="7">
        <f t="shared" si="58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10"/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2.1730909090909099</v>
      </c>
      <c r="G931" t="s">
        <v>20</v>
      </c>
      <c r="H931">
        <v>184</v>
      </c>
      <c r="I931" s="7">
        <f t="shared" si="5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10"/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1.1228571428571399</v>
      </c>
      <c r="G932" t="s">
        <v>20</v>
      </c>
      <c r="H932">
        <v>85</v>
      </c>
      <c r="I932" s="7">
        <f t="shared" si="58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10"/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0.72518987341772201</v>
      </c>
      <c r="G933" t="s">
        <v>14</v>
      </c>
      <c r="H933">
        <v>112</v>
      </c>
      <c r="I933" s="7">
        <f t="shared" si="58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10"/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2.12304347826087</v>
      </c>
      <c r="G934" t="s">
        <v>20</v>
      </c>
      <c r="H934">
        <v>144</v>
      </c>
      <c r="I934" s="7">
        <f t="shared" si="5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10"/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2.39746575342466</v>
      </c>
      <c r="G935" t="s">
        <v>20</v>
      </c>
      <c r="H935">
        <v>1902</v>
      </c>
      <c r="I935" s="7">
        <f t="shared" si="58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10"/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1.8193548387096801</v>
      </c>
      <c r="G936" t="s">
        <v>20</v>
      </c>
      <c r="H936">
        <v>105</v>
      </c>
      <c r="I936" s="7">
        <f t="shared" si="58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10"/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1.6413114754098399</v>
      </c>
      <c r="G937" t="s">
        <v>20</v>
      </c>
      <c r="H937">
        <v>132</v>
      </c>
      <c r="I937" s="7">
        <f t="shared" si="5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10"/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1.6375968992248101E-2</v>
      </c>
      <c r="G938" t="s">
        <v>14</v>
      </c>
      <c r="H938">
        <v>21</v>
      </c>
      <c r="I938" s="7">
        <f t="shared" si="58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10"/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0.49643859649122801</v>
      </c>
      <c r="G939" t="s">
        <v>74</v>
      </c>
      <c r="H939">
        <v>976</v>
      </c>
      <c r="I939" s="7">
        <f t="shared" si="58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10"/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1.0970652173913</v>
      </c>
      <c r="G940" t="s">
        <v>20</v>
      </c>
      <c r="H940">
        <v>96</v>
      </c>
      <c r="I940" s="7">
        <f t="shared" si="58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10"/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0.49217948717948701</v>
      </c>
      <c r="G941" t="s">
        <v>14</v>
      </c>
      <c r="H941">
        <v>67</v>
      </c>
      <c r="I941" s="7">
        <f t="shared" si="58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10"/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0.62232323232323195</v>
      </c>
      <c r="G942" t="s">
        <v>47</v>
      </c>
      <c r="H942">
        <v>66</v>
      </c>
      <c r="I942" s="7">
        <f t="shared" si="58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10"/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0.130581395348837</v>
      </c>
      <c r="G943" t="s">
        <v>14</v>
      </c>
      <c r="H943">
        <v>78</v>
      </c>
      <c r="I943" s="7">
        <f t="shared" si="5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10"/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0.64635416666666701</v>
      </c>
      <c r="G944" t="s">
        <v>14</v>
      </c>
      <c r="H944">
        <v>67</v>
      </c>
      <c r="I944" s="7">
        <f t="shared" si="58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10"/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1.5958666666666701</v>
      </c>
      <c r="G945" t="s">
        <v>20</v>
      </c>
      <c r="H945">
        <v>114</v>
      </c>
      <c r="I945" s="7">
        <f t="shared" si="58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10"/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0.81420000000000003</v>
      </c>
      <c r="G946" t="s">
        <v>14</v>
      </c>
      <c r="H946">
        <v>263</v>
      </c>
      <c r="I946" s="7">
        <f t="shared" si="58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10"/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0.324447674418605</v>
      </c>
      <c r="G947" t="s">
        <v>14</v>
      </c>
      <c r="H947">
        <v>1691</v>
      </c>
      <c r="I947" s="7">
        <f t="shared" si="58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10"/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9.9141184124918694E-2</v>
      </c>
      <c r="G948" t="s">
        <v>14</v>
      </c>
      <c r="H948">
        <v>181</v>
      </c>
      <c r="I948" s="7">
        <f t="shared" si="58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10"/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0.26694444444444398</v>
      </c>
      <c r="G949" t="s">
        <v>14</v>
      </c>
      <c r="H949">
        <v>13</v>
      </c>
      <c r="I949" s="7">
        <f t="shared" si="58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10"/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0.62957446808510598</v>
      </c>
      <c r="G950" t="s">
        <v>74</v>
      </c>
      <c r="H950">
        <v>160</v>
      </c>
      <c r="I950" s="7">
        <f t="shared" si="58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10"/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1.6135593220339</v>
      </c>
      <c r="G951" t="s">
        <v>20</v>
      </c>
      <c r="H951">
        <v>203</v>
      </c>
      <c r="I951" s="7">
        <f t="shared" si="58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10"/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0.05</v>
      </c>
      <c r="G952" t="s">
        <v>14</v>
      </c>
      <c r="H952">
        <v>1</v>
      </c>
      <c r="I952" s="7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10"/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10.969379310344801</v>
      </c>
      <c r="G953" t="s">
        <v>20</v>
      </c>
      <c r="H953">
        <v>1559</v>
      </c>
      <c r="I953" s="7">
        <f t="shared" si="58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10"/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0.70094158075601398</v>
      </c>
      <c r="G954" t="s">
        <v>74</v>
      </c>
      <c r="H954">
        <v>2266</v>
      </c>
      <c r="I954" s="7">
        <f t="shared" si="58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10"/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0.6</v>
      </c>
      <c r="G955" t="s">
        <v>14</v>
      </c>
      <c r="H955">
        <v>21</v>
      </c>
      <c r="I955" s="7">
        <f t="shared" si="58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10"/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3.67098591549296</v>
      </c>
      <c r="G956" t="s">
        <v>20</v>
      </c>
      <c r="H956">
        <v>1548</v>
      </c>
      <c r="I956" s="7">
        <f t="shared" si="58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10"/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11.09</v>
      </c>
      <c r="G957" t="s">
        <v>20</v>
      </c>
      <c r="H957">
        <v>80</v>
      </c>
      <c r="I957" s="7">
        <f t="shared" si="58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10"/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0.19028784648187599</v>
      </c>
      <c r="G958" t="s">
        <v>14</v>
      </c>
      <c r="H958">
        <v>830</v>
      </c>
      <c r="I958" s="7">
        <f t="shared" si="58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10"/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1.2687755102040801</v>
      </c>
      <c r="G959" t="s">
        <v>20</v>
      </c>
      <c r="H959">
        <v>131</v>
      </c>
      <c r="I959" s="7">
        <f t="shared" si="58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10"/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7.3463636363636402</v>
      </c>
      <c r="G960" t="s">
        <v>20</v>
      </c>
      <c r="H960">
        <v>112</v>
      </c>
      <c r="I960" s="7">
        <f t="shared" si="5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10"/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4.5731034482758601E-2</v>
      </c>
      <c r="G961" t="s">
        <v>14</v>
      </c>
      <c r="H961">
        <v>130</v>
      </c>
      <c r="I961" s="7">
        <f t="shared" si="58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10"/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0.85054545454545405</v>
      </c>
      <c r="G962" t="s">
        <v>14</v>
      </c>
      <c r="H962">
        <v>55</v>
      </c>
      <c r="I962" s="7">
        <f t="shared" si="58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10"/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1.1929824561403499</v>
      </c>
      <c r="G963" t="s">
        <v>20</v>
      </c>
      <c r="H963">
        <v>155</v>
      </c>
      <c r="I963" s="7">
        <f t="shared" si="58"/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0">(((L963/60)/60)/24)+DATE(1970,1,1)</f>
        <v>40591.25</v>
      </c>
      <c r="O963" s="10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10"/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59"/>
        <v>2.96027777777778</v>
      </c>
      <c r="G964" t="s">
        <v>20</v>
      </c>
      <c r="H964">
        <v>266</v>
      </c>
      <c r="I964" s="7">
        <f t="shared" ref="I964:I1001" si="62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10"/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63">ROUND(E965/D965,100)</f>
        <v>0.84694915254237302</v>
      </c>
      <c r="G965" t="s">
        <v>14</v>
      </c>
      <c r="H965">
        <v>114</v>
      </c>
      <c r="I965" s="7">
        <f t="shared" si="62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10"/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3.5578378378378401</v>
      </c>
      <c r="G966" t="s">
        <v>20</v>
      </c>
      <c r="H966">
        <v>155</v>
      </c>
      <c r="I966" s="7">
        <f t="shared" si="62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10"/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3.8640909090909101</v>
      </c>
      <c r="G967" t="s">
        <v>20</v>
      </c>
      <c r="H967">
        <v>207</v>
      </c>
      <c r="I967" s="7">
        <f t="shared" si="62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10"/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7.9223529411764702</v>
      </c>
      <c r="G968" t="s">
        <v>20</v>
      </c>
      <c r="H968">
        <v>245</v>
      </c>
      <c r="I968" s="7">
        <f t="shared" si="62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10"/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1.3703393665158401</v>
      </c>
      <c r="G969" t="s">
        <v>20</v>
      </c>
      <c r="H969">
        <v>1573</v>
      </c>
      <c r="I969" s="7">
        <f t="shared" si="6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10"/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3.38208333333333</v>
      </c>
      <c r="G970" t="s">
        <v>20</v>
      </c>
      <c r="H970">
        <v>114</v>
      </c>
      <c r="I970" s="7">
        <f t="shared" si="62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10"/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1.08227848101266</v>
      </c>
      <c r="G971" t="s">
        <v>20</v>
      </c>
      <c r="H971">
        <v>93</v>
      </c>
      <c r="I971" s="7">
        <f t="shared" si="62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10"/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0.60757639620653303</v>
      </c>
      <c r="G972" t="s">
        <v>14</v>
      </c>
      <c r="H972">
        <v>594</v>
      </c>
      <c r="I972" s="7">
        <f t="shared" si="62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10"/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0.27725490196078401</v>
      </c>
      <c r="G973" t="s">
        <v>14</v>
      </c>
      <c r="H973">
        <v>24</v>
      </c>
      <c r="I973" s="7">
        <f t="shared" si="62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10"/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2.2839344262295098</v>
      </c>
      <c r="G974" t="s">
        <v>20</v>
      </c>
      <c r="H974">
        <v>1681</v>
      </c>
      <c r="I974" s="7">
        <f t="shared" si="62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10"/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0.216151940545004</v>
      </c>
      <c r="G975" t="s">
        <v>14</v>
      </c>
      <c r="H975">
        <v>252</v>
      </c>
      <c r="I975" s="7">
        <f t="shared" si="62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10"/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3.73875</v>
      </c>
      <c r="G976" t="s">
        <v>20</v>
      </c>
      <c r="H976">
        <v>32</v>
      </c>
      <c r="I976" s="7">
        <f t="shared" si="62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10"/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1.54925925925926</v>
      </c>
      <c r="G977" t="s">
        <v>20</v>
      </c>
      <c r="H977">
        <v>135</v>
      </c>
      <c r="I977" s="7">
        <f t="shared" si="62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10"/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3.2214999999999998</v>
      </c>
      <c r="G978" t="s">
        <v>20</v>
      </c>
      <c r="H978">
        <v>140</v>
      </c>
      <c r="I978" s="7">
        <f t="shared" si="62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10"/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0.73957142857142899</v>
      </c>
      <c r="G979" t="s">
        <v>14</v>
      </c>
      <c r="H979">
        <v>67</v>
      </c>
      <c r="I979" s="7">
        <f t="shared" si="62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10"/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8.641</v>
      </c>
      <c r="G980" t="s">
        <v>20</v>
      </c>
      <c r="H980">
        <v>92</v>
      </c>
      <c r="I980" s="7">
        <f t="shared" si="62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10"/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1.43262458471761</v>
      </c>
      <c r="G981" t="s">
        <v>20</v>
      </c>
      <c r="H981">
        <v>1015</v>
      </c>
      <c r="I981" s="7">
        <f t="shared" si="62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10"/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0.40281762295082002</v>
      </c>
      <c r="G982" t="s">
        <v>14</v>
      </c>
      <c r="H982">
        <v>742</v>
      </c>
      <c r="I982" s="7">
        <f t="shared" si="62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10"/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1.7822388059701499</v>
      </c>
      <c r="G983" t="s">
        <v>20</v>
      </c>
      <c r="H983">
        <v>323</v>
      </c>
      <c r="I983" s="7">
        <f t="shared" si="62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10"/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0.84930555555555598</v>
      </c>
      <c r="G984" t="s">
        <v>14</v>
      </c>
      <c r="H984">
        <v>75</v>
      </c>
      <c r="I984" s="7">
        <f t="shared" si="62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10"/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1.4593648334624301</v>
      </c>
      <c r="G985" t="s">
        <v>20</v>
      </c>
      <c r="H985">
        <v>2326</v>
      </c>
      <c r="I985" s="7">
        <f t="shared" si="62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10"/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1.52461538461538</v>
      </c>
      <c r="G986" t="s">
        <v>20</v>
      </c>
      <c r="H986">
        <v>381</v>
      </c>
      <c r="I986" s="7">
        <f t="shared" si="62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10"/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0.67129542790152397</v>
      </c>
      <c r="G987" t="s">
        <v>14</v>
      </c>
      <c r="H987">
        <v>4405</v>
      </c>
      <c r="I987" s="7">
        <f t="shared" si="62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10"/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0.403076923076923</v>
      </c>
      <c r="G988" t="s">
        <v>14</v>
      </c>
      <c r="H988">
        <v>92</v>
      </c>
      <c r="I988" s="7">
        <f t="shared" si="62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10"/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2.1679032258064499</v>
      </c>
      <c r="G989" t="s">
        <v>20</v>
      </c>
      <c r="H989">
        <v>480</v>
      </c>
      <c r="I989" s="7">
        <f t="shared" si="62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10"/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0.52117021276595699</v>
      </c>
      <c r="G990" t="s">
        <v>14</v>
      </c>
      <c r="H990">
        <v>64</v>
      </c>
      <c r="I990" s="7">
        <f t="shared" si="62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10"/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4.99583333333333</v>
      </c>
      <c r="G991" t="s">
        <v>20</v>
      </c>
      <c r="H991">
        <v>226</v>
      </c>
      <c r="I991" s="7">
        <f t="shared" si="62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10"/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0.87679487179487203</v>
      </c>
      <c r="G992" t="s">
        <v>14</v>
      </c>
      <c r="H992">
        <v>64</v>
      </c>
      <c r="I992" s="7">
        <f t="shared" si="62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10"/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1.1317346938775501</v>
      </c>
      <c r="G993" t="s">
        <v>20</v>
      </c>
      <c r="H993">
        <v>241</v>
      </c>
      <c r="I993" s="7">
        <f t="shared" si="62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10"/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4.2654838709677403</v>
      </c>
      <c r="G994" t="s">
        <v>20</v>
      </c>
      <c r="H994">
        <v>132</v>
      </c>
      <c r="I994" s="7">
        <f t="shared" si="62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10"/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0.77632653061224499</v>
      </c>
      <c r="G995" t="s">
        <v>74</v>
      </c>
      <c r="H995">
        <v>75</v>
      </c>
      <c r="I995" s="7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10"/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0.52496810772501801</v>
      </c>
      <c r="G996" t="s">
        <v>14</v>
      </c>
      <c r="H996">
        <v>842</v>
      </c>
      <c r="I996" s="7">
        <f t="shared" si="62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10"/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1.5746762589928101</v>
      </c>
      <c r="G997" t="s">
        <v>20</v>
      </c>
      <c r="H997">
        <v>2043</v>
      </c>
      <c r="I997" s="7">
        <f t="shared" si="62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10"/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0.72939393939393904</v>
      </c>
      <c r="G998" t="s">
        <v>14</v>
      </c>
      <c r="H998">
        <v>112</v>
      </c>
      <c r="I998" s="7">
        <f t="shared" si="62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10"/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0.60565789473684195</v>
      </c>
      <c r="G999" t="s">
        <v>74</v>
      </c>
      <c r="H999">
        <v>139</v>
      </c>
      <c r="I999" s="7">
        <f t="shared" si="6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10"/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0.56791291291291301</v>
      </c>
      <c r="G1000" t="s">
        <v>14</v>
      </c>
      <c r="H1000">
        <v>374</v>
      </c>
      <c r="I1000" s="7">
        <f t="shared" si="6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10"/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0.56542754275427498</v>
      </c>
      <c r="G1001" t="s">
        <v>74</v>
      </c>
      <c r="H1001">
        <v>1122</v>
      </c>
      <c r="I1001" s="7">
        <f t="shared" si="6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10"/>
    </row>
  </sheetData>
  <autoFilter ref="G1:G1001" xr:uid="{00000000-0001-0000-0000-000000000000}"/>
  <conditionalFormatting sqref="F1:F1048576">
    <cfRule type="colorScale" priority="5">
      <colorScale>
        <cfvo type="percentile" val="0"/>
        <cfvo type="percent" val="100"/>
        <cfvo type="percentile" val="90"/>
        <color rgb="FFC00000"/>
        <color theme="9" tint="0.39997558519241921"/>
        <color rgb="FF00B0F0"/>
      </colorScale>
    </cfRule>
  </conditionalFormatting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successful">
      <formula>NOT(ISERROR(SEARCH("successful",G1)))</formula>
    </cfRule>
    <cfRule type="containsText" dxfId="1" priority="3" operator="containsText" text="canceled">
      <formula>NOT(ISERROR(SEARCH("canceled",G1)))</formula>
    </cfRule>
    <cfRule type="containsText" dxfId="0" priority="4" operator="containsText" text="fail">
      <formula>NOT(ISERROR(SEARCH("fail",G1)))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1025-9073-4BC6-9B0B-D8A6675B358A}">
  <dimension ref="A1"/>
  <sheetViews>
    <sheetView workbookViewId="0">
      <selection sqref="A1:B1001"/>
    </sheetView>
  </sheetViews>
  <sheetFormatPr defaultColWidth="8.875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Crowdfunding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Dia Vang</cp:lastModifiedBy>
  <dcterms:created xsi:type="dcterms:W3CDTF">2021-09-29T18:52:28Z</dcterms:created>
  <dcterms:modified xsi:type="dcterms:W3CDTF">2023-06-14T13:25:15Z</dcterms:modified>
</cp:coreProperties>
</file>