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CAPA Explicações" sheetId="1" r:id="rId4"/>
    <sheet state="visible" name="Fluxo de caixa 2024" sheetId="2" r:id="rId5"/>
    <sheet state="visible" name="Fluxo de caixa 2025" sheetId="3" r:id="rId6"/>
    <sheet state="visible" name="TaxaCondominio" sheetId="4" r:id="rId7"/>
    <sheet state="hidden" name="Manutenções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2">
      <text>
        <t xml:space="preserve">Jessica Canella:
Visita tecnica garagem 
</t>
      </text>
    </comment>
    <comment authorId="0" ref="C24">
      <text>
        <t xml:space="preserve">Jessica Canella:
Mangueira
</t>
      </text>
    </comment>
    <comment authorId="0" ref="D24">
      <text>
        <t xml:space="preserve">Jessica Canella:
Tampas garagem 
</t>
      </text>
    </comment>
    <comment authorId="0" ref="J24">
      <text>
        <t xml:space="preserve">Jessica Canella:
Problema na leitura, foi pago em 19/09 
</t>
      </text>
    </comment>
    <comment authorId="0" ref="L24">
      <text>
        <t xml:space="preserve">Jessica Canella:
Compra de protetores 
*crédito Osmar 
</t>
      </text>
    </comment>
    <comment authorId="0" ref="M24">
      <text>
        <t xml:space="preserve">Jessica Canella:
Compra de sacos entulho  
*crédito apto Osmar </t>
      </text>
    </comment>
  </commentList>
</comments>
</file>

<file path=xl/sharedStrings.xml><?xml version="1.0" encoding="utf-8"?>
<sst xmlns="http://schemas.openxmlformats.org/spreadsheetml/2006/main" count="102" uniqueCount="74">
  <si>
    <t>Facilite ainda mais o seu trabalho</t>
  </si>
  <si>
    <t>Conheça o aplicativo para o controle do condomínio usado em mais de 20 mil condomínios no Brasil, Estados Unidos, Canadá e México.</t>
  </si>
  <si>
    <t>INSTRUÇÕES</t>
  </si>
  <si>
    <t>Nome da aba</t>
  </si>
  <si>
    <t>Orientações</t>
  </si>
  <si>
    <t xml:space="preserve">Fluxo de caixa </t>
  </si>
  <si>
    <t xml:space="preserve">Esta aba serve para você controlar o fluxo de caixa e acompanhar o saldo do condomínio mês a mês. Na parte de receitas, você lista todas as fontes e valores de receita do condomínio. É possível adicionar linhas, caso haja mais fontes de renda. Em Outras Contas você deve atualizar o saldo de outras contas do condomínio. Em Despesas, adicione todas as despesas de valor fixo e que acontecem todo o mês. Em despesas variáveis, as despesas que tem custos diferentes todos os meses. Em Saldo Atual, você conseguirá verificar os saldos de cada conta do condomínio. </t>
  </si>
  <si>
    <t>Manutenções</t>
  </si>
  <si>
    <t xml:space="preserve">Aqui você consegue listar todos os itens por área do condomínio que precisam ser verificados de modo periódico e controlar as datas de manutenção de cada item. </t>
  </si>
  <si>
    <t xml:space="preserve">Controle de visitantes </t>
  </si>
  <si>
    <t xml:space="preserve">Para mais segurança no condomínio, insira as informações de todos os visitantes e prestadores de serviço com data e horário de entrada e saída do condomínio. No caso de prestadores de serviço, você deve adicionar também o nome da empresa daquele prestador de serviço. </t>
  </si>
  <si>
    <t>Reservas</t>
  </si>
  <si>
    <t xml:space="preserve">Para controlar as reservas, utilize apenas este calendário para reserva de dependências do condomínio. Adicione nome do morador, unidade e qual dependência ele está reservando. </t>
  </si>
  <si>
    <t xml:space="preserve">Escala de funcionários </t>
  </si>
  <si>
    <t>Para organizar os horários de trabalho dos funcionários, liste primeiro todos os funcionários. Após, pinte o quadrado com o dia e turno que ele estará trabalhando. Coloque um "F" nos dias e turnos que ele estará de folga. Você pode editar as informações de turnos de trabalho de acordo com o que acontece no seu condomínio.</t>
  </si>
  <si>
    <t xml:space="preserve">Funcionários e lançamento de férias </t>
  </si>
  <si>
    <t xml:space="preserve">As abas Funcionários e Lançamentos de férias são interligadas. Ou seja, funcionam de modo conjunto. Para controle de férias e funcionários, você deve adicionar o nome do funcionário e a data de início. Quando este solicitar férias, você deve selecioná-lo na aba Lançamento de férias, adicionar a data de início e final de férias. A planilha calculará o saldo atual de férias daquele funcionário. </t>
  </si>
  <si>
    <t>Planilha Financeira do Condomínio:</t>
  </si>
  <si>
    <t>FERNANDO LONA</t>
  </si>
  <si>
    <t>Responsável:</t>
  </si>
  <si>
    <t>crisjessi10@icloud.com</t>
  </si>
  <si>
    <t>Ano de Referência:</t>
  </si>
  <si>
    <t>Mês</t>
  </si>
  <si>
    <t>SALDO Total (Caixa)</t>
  </si>
  <si>
    <t>RECEITAS</t>
  </si>
  <si>
    <t>Cotas Condominiais (Até dia 08)</t>
  </si>
  <si>
    <t>Rendimentos</t>
  </si>
  <si>
    <t>DESPESAS FIXAS</t>
  </si>
  <si>
    <t>Outras</t>
  </si>
  <si>
    <t>DESPESAS VARIÁVEIS</t>
  </si>
  <si>
    <t>Água (venc. Dia 10)</t>
  </si>
  <si>
    <t>Luz  (venc. Dia 21)</t>
  </si>
  <si>
    <t xml:space="preserve">Faxina </t>
  </si>
  <si>
    <t>DESPESAS EXTRAS</t>
  </si>
  <si>
    <t>Obras</t>
  </si>
  <si>
    <t>Consertos</t>
  </si>
  <si>
    <t>SALDO DETALHADO - BALANCETE</t>
  </si>
  <si>
    <t>Receitas</t>
  </si>
  <si>
    <t>Rendimento</t>
  </si>
  <si>
    <t>Despesas Variáveis</t>
  </si>
  <si>
    <t>Despesas Extras</t>
  </si>
  <si>
    <t>Saldo do Mês</t>
  </si>
  <si>
    <t>Outras (Encanamento Garagem)</t>
  </si>
  <si>
    <t xml:space="preserve">despesa Fabricio </t>
  </si>
  <si>
    <t>Informações detalhadas sobre o pagamento do condomínio</t>
  </si>
  <si>
    <t>Número de apartamentos:</t>
  </si>
  <si>
    <t>Apartamento</t>
  </si>
  <si>
    <t>Total</t>
  </si>
  <si>
    <t>CONTROLE DE MANUTENÇÕES</t>
  </si>
  <si>
    <t xml:space="preserve">Item </t>
  </si>
  <si>
    <t xml:space="preserve">Data </t>
  </si>
  <si>
    <t>Em ordem? S/N</t>
  </si>
  <si>
    <t xml:space="preserve">Descrição </t>
  </si>
  <si>
    <t xml:space="preserve">Providências </t>
  </si>
  <si>
    <t>Valor</t>
  </si>
  <si>
    <t xml:space="preserve">Extintores </t>
  </si>
  <si>
    <t xml:space="preserve">Luz de emergência </t>
  </si>
  <si>
    <t xml:space="preserve">Iluminação </t>
  </si>
  <si>
    <t xml:space="preserve">Interfones </t>
  </si>
  <si>
    <t>Lixeira</t>
  </si>
  <si>
    <t xml:space="preserve">Escadarias </t>
  </si>
  <si>
    <t xml:space="preserve">Pinturas </t>
  </si>
  <si>
    <t>Cerca Elétrica</t>
  </si>
  <si>
    <t xml:space="preserve">Limpeza geral </t>
  </si>
  <si>
    <t xml:space="preserve">lavagem da garagem </t>
  </si>
  <si>
    <t xml:space="preserve">Lavagem da garagem </t>
  </si>
  <si>
    <t>Detetização</t>
  </si>
  <si>
    <t xml:space="preserve">Garagem </t>
  </si>
  <si>
    <t xml:space="preserve">Piso </t>
  </si>
  <si>
    <t>Sistema de segurança (câmeras)</t>
  </si>
  <si>
    <t>Instalações de gás</t>
  </si>
  <si>
    <t xml:space="preserve">Caixa de luz </t>
  </si>
  <si>
    <t>Pintura fachadas</t>
  </si>
  <si>
    <t xml:space="preserve">OUTROS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</si>
</sst>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&quot;R$&quot;#,##0.00;[Red]\-&quot;R$&quot;#,##0.00"/>
    <numFmt numFmtId="165" formatCode="&quot;R$&quot;#,##0.00;[Red]&quot;R$&quot;#,##0.00"/>
    <numFmt numFmtId="166" formatCode="&quot;R$&quot;\ #,##0.00"/>
    <numFmt numFmtId="167" formatCode="&quot;R$&quot;\ #,##0;[Red]\-&quot;R$&quot;\ #,##0"/>
    <numFmt numFmtId="168" formatCode="&quot;R$&quot;\ #,##0.00;[Red]\-&quot;R$&quot;\ #,##0.00"/>
    <numFmt numFmtId="169" formatCode="&quot;R$&quot;\ #,##0.00;\-&quot;R$&quot;\ #,##0.00"/>
  </numFmts>
  <fonts count="28">
    <font>
      <sz val="10.0"/>
      <color rgb="FF000000"/>
      <name val="Arial"/>
      <scheme val="minor"/>
    </font>
    <font>
      <sz val="12.0"/>
      <color rgb="FFFFFFFF"/>
      <name val="Calibri"/>
    </font>
    <font>
      <b/>
      <sz val="14.0"/>
      <color rgb="FF000000"/>
      <name val="Calibri"/>
    </font>
    <font/>
    <font>
      <b/>
      <u/>
      <sz val="11.0"/>
      <color rgb="FF0000FF"/>
      <name val="Calibri"/>
    </font>
    <font>
      <sz val="13.0"/>
      <color rgb="FFFFFFFF"/>
      <name val="Calibri"/>
    </font>
    <font>
      <i/>
      <sz val="11.0"/>
      <color rgb="FFFFFFFF"/>
      <name val="Calibri"/>
    </font>
    <font>
      <sz val="10.0"/>
      <color theme="1"/>
      <name val="Calibri"/>
    </font>
    <font>
      <sz val="12.0"/>
      <color theme="1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u/>
      <sz val="10.0"/>
      <color theme="10"/>
      <name val="Arial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rgb="FF006411"/>
      <name val="Calibri"/>
    </font>
    <font>
      <b/>
      <sz val="10.0"/>
      <color rgb="FF006600"/>
      <name val="Arial"/>
    </font>
    <font>
      <sz val="14.0"/>
      <color theme="1"/>
      <name val="Calibri"/>
    </font>
    <font>
      <sz val="10.0"/>
      <color rgb="FF000000"/>
      <name val="Arial"/>
    </font>
    <font>
      <sz val="10.0"/>
      <color rgb="FF000000"/>
      <name val="Calibri"/>
    </font>
    <font>
      <b/>
      <sz val="10.0"/>
      <color rgb="FF000000"/>
      <name val="Calibri"/>
    </font>
    <font>
      <b/>
      <sz val="10.0"/>
      <color theme="1"/>
      <name val="Calibri"/>
    </font>
    <font>
      <b/>
      <sz val="10.0"/>
      <color rgb="FF006411"/>
      <name val="Calibri"/>
    </font>
    <font>
      <sz val="10.0"/>
      <color rgb="FFFF0000"/>
      <name val="Arial"/>
    </font>
    <font>
      <b/>
      <sz val="12.0"/>
      <color theme="1"/>
      <name val="Calibri"/>
    </font>
    <font>
      <b/>
      <sz val="12.0"/>
      <color rgb="FFDD0806"/>
      <name val="Calibri"/>
    </font>
    <font>
      <sz val="12.0"/>
      <color rgb="FF000000"/>
      <name val="Calibri"/>
    </font>
    <font>
      <i/>
      <sz val="12.0"/>
      <color theme="1"/>
      <name val="Calibri"/>
    </font>
    <font>
      <sz val="11.0"/>
      <color rgb="FFFFFFFF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7EBC0A"/>
        <bgColor rgb="FF7EBC0A"/>
      </patternFill>
    </fill>
    <fill>
      <patternFill patternType="solid">
        <fgColor rgb="FF5D837E"/>
        <bgColor rgb="FF5D837E"/>
      </patternFill>
    </fill>
    <fill>
      <patternFill patternType="solid">
        <fgColor rgb="FFD8D8D8"/>
        <bgColor rgb="FFD8D8D8"/>
      </patternFill>
    </fill>
    <fill>
      <patternFill patternType="solid">
        <fgColor rgb="FFC6D9F0"/>
        <bgColor rgb="FFC6D9F0"/>
      </patternFill>
    </fill>
    <fill>
      <patternFill patternType="solid">
        <fgColor rgb="FFCCFFCC"/>
        <bgColor rgb="FFCCFFCC"/>
      </patternFill>
    </fill>
    <fill>
      <patternFill patternType="solid">
        <fgColor rgb="FF8DB3E2"/>
        <bgColor rgb="FF8DB3E2"/>
      </patternFill>
    </fill>
    <fill>
      <patternFill patternType="solid">
        <fgColor rgb="FFFABF8F"/>
        <bgColor rgb="FFFABF8F"/>
      </patternFill>
    </fill>
    <fill>
      <patternFill patternType="solid">
        <fgColor rgb="FFFCF305"/>
        <bgColor rgb="FFFCF305"/>
      </patternFill>
    </fill>
    <fill>
      <patternFill patternType="solid">
        <fgColor rgb="FFBFBFBF"/>
        <bgColor rgb="FFBFBFBF"/>
      </patternFill>
    </fill>
    <fill>
      <patternFill patternType="solid">
        <fgColor rgb="FF8BB3AD"/>
        <bgColor rgb="FF8BB3AD"/>
      </patternFill>
    </fill>
    <fill>
      <patternFill patternType="solid">
        <fgColor rgb="FFEFEFEF"/>
        <bgColor rgb="FFEFEFEF"/>
      </patternFill>
    </fill>
  </fills>
  <borders count="56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right/>
      <top/>
      <bottom style="medium">
        <color rgb="FFFFFFFF"/>
      </bottom>
    </border>
    <border>
      <left style="thin">
        <color rgb="FF666666"/>
      </left>
      <top style="thin">
        <color rgb="FF666666"/>
      </top>
    </border>
    <border>
      <top style="thin">
        <color rgb="FF666666"/>
      </top>
    </border>
    <border>
      <right style="thin">
        <color rgb="FF666666"/>
      </right>
      <top style="thin">
        <color rgb="FF666666"/>
      </top>
    </border>
    <border>
      <left/>
      <right/>
      <top style="medium">
        <color rgb="FFFFFFFF"/>
      </top>
      <bottom style="medium">
        <color rgb="FFFFFFFF"/>
      </bottom>
    </border>
    <border>
      <left style="thin">
        <color rgb="FF666666"/>
      </left>
      <bottom/>
    </border>
    <border>
      <bottom/>
    </border>
    <border>
      <right style="thin">
        <color rgb="FF666666"/>
      </right>
      <bottom/>
    </border>
    <border>
      <left style="thin">
        <color rgb="FF666666"/>
      </left>
      <right/>
      <top/>
      <bottom style="thin">
        <color rgb="FF999999"/>
      </bottom>
    </border>
    <border>
      <left/>
      <top/>
      <bottom style="thin">
        <color rgb="FF999999"/>
      </bottom>
    </border>
    <border>
      <top/>
      <bottom style="thin">
        <color rgb="FF999999"/>
      </bottom>
    </border>
    <border>
      <right style="thin">
        <color rgb="FF666666"/>
      </right>
      <top/>
      <bottom style="thin">
        <color rgb="FF999999"/>
      </bottom>
    </border>
    <border>
      <left style="thin">
        <color rgb="FF666666"/>
      </left>
    </border>
    <border>
      <right style="thin">
        <color rgb="FF666666"/>
      </right>
    </border>
    <border>
      <left style="thin">
        <color rgb="FF666666"/>
      </left>
      <bottom style="thin">
        <color rgb="FF666666"/>
      </bottom>
    </border>
    <border>
      <bottom style="thin">
        <color rgb="FF666666"/>
      </bottom>
    </border>
    <border>
      <right style="thin">
        <color rgb="FF666666"/>
      </right>
      <bottom style="thin">
        <color rgb="FF666666"/>
      </bottom>
    </border>
    <border>
      <left/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right style="medium">
        <color rgb="FFFFFFFF"/>
      </right>
      <bottom style="medium">
        <color rgb="FFFFFFFF"/>
      </bottom>
    </border>
    <border>
      <left style="medium">
        <color rgb="FFFFFFFF"/>
      </left>
      <right/>
      <top style="medium">
        <color rgb="FFFFFFFF"/>
      </top>
      <bottom style="medium">
        <color rgb="FFFFFFFF"/>
      </bottom>
    </border>
    <border>
      <left style="medium">
        <color rgb="FFFFFFFF"/>
      </left>
      <right style="medium">
        <color rgb="FFFFFFFF"/>
      </right>
      <top style="medium">
        <color rgb="FFFFFFFF"/>
      </top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top style="thin">
        <color rgb="FFFFFFFF"/>
      </top>
    </border>
    <border>
      <left/>
      <top style="thin">
        <color rgb="FF666666"/>
      </top>
      <bottom style="thin">
        <color rgb="FF666666"/>
      </bottom>
    </border>
    <border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B7B7B7"/>
      </left>
      <right/>
      <top/>
      <bottom/>
    </border>
    <border>
      <right style="thin">
        <color rgb="FFB7B7B7"/>
      </righ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/>
      <top/>
      <bottom style="thin">
        <color rgb="FF000000"/>
      </bottom>
    </border>
    <border>
      <bottom style="thin">
        <color rgb="FF000000"/>
      </bottom>
    </border>
    <border>
      <left style="thin">
        <color rgb="FFB7B7B7"/>
      </left>
      <right/>
      <top style="thin">
        <color rgb="FF000000"/>
      </top>
      <bottom style="thin">
        <color rgb="FF000000"/>
      </bottom>
    </border>
    <border>
      <left style="thin">
        <color rgb="FFB7B7B7"/>
      </left>
      <right/>
      <top/>
      <bottom style="thin">
        <color rgb="FFB7B7B7"/>
      </bottom>
    </border>
    <border>
      <bottom style="thin">
        <color rgb="FFB7B7B7"/>
      </bottom>
    </border>
  </borders>
  <cellStyleXfs count="1">
    <xf borderId="0" fillId="0" fontId="0" numFmtId="0" applyAlignment="1" applyFont="1"/>
  </cellStyleXfs>
  <cellXfs count="1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3" fontId="2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2" fillId="3" fontId="4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6" fillId="4" fontId="5" numFmtId="0" xfId="0" applyAlignment="1" applyBorder="1" applyFill="1" applyFont="1">
      <alignment horizontal="center" shrinkToFit="0" vertical="center" wrapText="1"/>
    </xf>
    <xf borderId="7" fillId="0" fontId="3" numFmtId="0" xfId="0" applyBorder="1" applyFont="1"/>
    <xf borderId="8" fillId="0" fontId="3" numFmtId="0" xfId="0" applyBorder="1" applyFont="1"/>
    <xf borderId="9" fillId="2" fontId="1" numFmtId="0" xfId="0" applyAlignment="1" applyBorder="1" applyFont="1">
      <alignment horizontal="center" shrinkToFit="0" vertical="center" wrapText="1"/>
    </xf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9" fillId="2" fontId="6" numFmtId="0" xfId="0" applyAlignment="1" applyBorder="1" applyFont="1">
      <alignment horizontal="center" shrinkToFit="0" vertical="center" wrapText="1"/>
    </xf>
    <xf borderId="13" fillId="5" fontId="6" numFmtId="0" xfId="0" applyAlignment="1" applyBorder="1" applyFill="1" applyFont="1">
      <alignment horizontal="center" shrinkToFit="0" vertical="center" wrapText="1"/>
    </xf>
    <xf borderId="14" fillId="5" fontId="6" numFmtId="0" xfId="0" applyAlignment="1" applyBorder="1" applyFont="1">
      <alignment horizontal="center" shrinkToFit="0" vertical="center" wrapText="1"/>
    </xf>
    <xf borderId="15" fillId="0" fontId="3" numFmtId="0" xfId="0" applyBorder="1" applyFont="1"/>
    <xf borderId="16" fillId="0" fontId="3" numFmtId="0" xfId="0" applyBorder="1" applyFont="1"/>
    <xf borderId="9" fillId="2" fontId="7" numFmtId="0" xfId="0" applyAlignment="1" applyBorder="1" applyFont="1">
      <alignment horizontal="center" shrinkToFit="0" vertical="center" wrapText="1"/>
    </xf>
    <xf borderId="17" fillId="0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shrinkToFit="0" vertical="center" wrapText="1"/>
    </xf>
    <xf borderId="18" fillId="0" fontId="3" numFmtId="0" xfId="0" applyBorder="1" applyFont="1"/>
    <xf borderId="17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0" fontId="3" numFmtId="0" xfId="0" applyBorder="1" applyFont="1"/>
    <xf borderId="22" fillId="2" fontId="7" numFmtId="0" xfId="0" applyAlignment="1" applyBorder="1" applyFont="1">
      <alignment shrinkToFit="0" vertical="center" wrapText="1"/>
    </xf>
    <xf borderId="23" fillId="0" fontId="7" numFmtId="0" xfId="0" applyAlignment="1" applyBorder="1" applyFont="1">
      <alignment shrinkToFit="0" vertical="center" wrapText="1"/>
    </xf>
    <xf borderId="24" fillId="2" fontId="7" numFmtId="0" xfId="0" applyAlignment="1" applyBorder="1" applyFont="1">
      <alignment shrinkToFit="0" vertical="center" wrapText="1"/>
    </xf>
    <xf borderId="25" fillId="0" fontId="7" numFmtId="0" xfId="0" applyAlignment="1" applyBorder="1" applyFont="1">
      <alignment shrinkToFit="0" vertical="center" wrapText="1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center" vertical="center"/>
    </xf>
    <xf borderId="0" fillId="0" fontId="10" numFmtId="0" xfId="0" applyAlignment="1" applyFont="1">
      <alignment horizontal="center" vertical="center"/>
    </xf>
    <xf borderId="26" fillId="0" fontId="8" numFmtId="0" xfId="0" applyAlignment="1" applyBorder="1" applyFont="1">
      <alignment vertical="center"/>
    </xf>
    <xf borderId="27" fillId="0" fontId="8" numFmtId="0" xfId="0" applyAlignment="1" applyBorder="1" applyFont="1">
      <alignment vertical="center"/>
    </xf>
    <xf borderId="0" fillId="0" fontId="11" numFmtId="0" xfId="0" applyAlignment="1" applyFont="1">
      <alignment horizontal="center" vertical="center"/>
    </xf>
    <xf borderId="0" fillId="0" fontId="9" numFmtId="0" xfId="0" applyAlignment="1" applyFont="1">
      <alignment horizontal="right" vertical="center"/>
    </xf>
    <xf borderId="28" fillId="0" fontId="8" numFmtId="0" xfId="0" applyAlignment="1" applyBorder="1" applyFont="1">
      <alignment vertical="center"/>
    </xf>
    <xf borderId="29" fillId="0" fontId="8" numFmtId="0" xfId="0" applyAlignment="1" applyBorder="1" applyFont="1">
      <alignment vertical="center"/>
    </xf>
    <xf borderId="0" fillId="0" fontId="12" numFmtId="0" xfId="0" applyAlignment="1" applyFont="1">
      <alignment horizontal="center" vertical="center"/>
    </xf>
    <xf borderId="30" fillId="0" fontId="8" numFmtId="0" xfId="0" applyAlignment="1" applyBorder="1" applyFont="1">
      <alignment vertical="center"/>
    </xf>
    <xf borderId="31" fillId="0" fontId="8" numFmtId="0" xfId="0" applyAlignment="1" applyBorder="1" applyFont="1">
      <alignment vertical="center"/>
    </xf>
    <xf borderId="32" fillId="0" fontId="8" numFmtId="0" xfId="0" applyAlignment="1" applyBorder="1" applyFont="1">
      <alignment vertical="center"/>
    </xf>
    <xf borderId="0" fillId="0" fontId="13" numFmtId="0" xfId="0" applyAlignment="1" applyFont="1">
      <alignment vertical="center"/>
    </xf>
    <xf borderId="1" fillId="6" fontId="10" numFmtId="0" xfId="0" applyAlignment="1" applyBorder="1" applyFill="1" applyFont="1">
      <alignment horizontal="center" vertical="center"/>
    </xf>
    <xf borderId="1" fillId="7" fontId="10" numFmtId="0" xfId="0" applyAlignment="1" applyBorder="1" applyFill="1" applyFont="1">
      <alignment vertical="center"/>
    </xf>
    <xf borderId="1" fillId="8" fontId="14" numFmtId="164" xfId="0" applyAlignment="1" applyBorder="1" applyFill="1" applyFont="1" applyNumberFormat="1">
      <alignment horizontal="right" vertical="center"/>
    </xf>
    <xf borderId="1" fillId="8" fontId="15" numFmtId="164" xfId="0" applyAlignment="1" applyBorder="1" applyFont="1" applyNumberFormat="1">
      <alignment horizontal="right" vertical="center"/>
    </xf>
    <xf borderId="31" fillId="0" fontId="8" numFmtId="165" xfId="0" applyAlignment="1" applyBorder="1" applyFont="1" applyNumberFormat="1">
      <alignment vertical="center"/>
    </xf>
    <xf borderId="33" fillId="0" fontId="8" numFmtId="165" xfId="0" applyAlignment="1" applyBorder="1" applyFont="1" applyNumberFormat="1">
      <alignment vertical="center"/>
    </xf>
    <xf borderId="34" fillId="9" fontId="10" numFmtId="0" xfId="0" applyAlignment="1" applyBorder="1" applyFill="1" applyFont="1">
      <alignment vertical="center"/>
    </xf>
    <xf borderId="34" fillId="9" fontId="10" numFmtId="164" xfId="0" applyAlignment="1" applyBorder="1" applyFont="1" applyNumberFormat="1">
      <alignment horizontal="right" vertical="center"/>
    </xf>
    <xf borderId="35" fillId="0" fontId="9" numFmtId="0" xfId="0" applyAlignment="1" applyBorder="1" applyFont="1">
      <alignment vertical="center"/>
    </xf>
    <xf borderId="0" fillId="0" fontId="12" numFmtId="164" xfId="0" applyAlignment="1" applyFont="1" applyNumberFormat="1">
      <alignment horizontal="right"/>
    </xf>
    <xf borderId="36" fillId="0" fontId="12" numFmtId="164" xfId="0" applyAlignment="1" applyBorder="1" applyFont="1" applyNumberFormat="1">
      <alignment horizontal="right"/>
    </xf>
    <xf borderId="36" fillId="0" fontId="8" numFmtId="164" xfId="0" applyAlignment="1" applyBorder="1" applyFont="1" applyNumberFormat="1">
      <alignment vertical="center"/>
    </xf>
    <xf borderId="37" fillId="0" fontId="8" numFmtId="164" xfId="0" applyAlignment="1" applyBorder="1" applyFont="1" applyNumberFormat="1">
      <alignment vertical="center"/>
    </xf>
    <xf borderId="37" fillId="0" fontId="16" numFmtId="164" xfId="0" applyAlignment="1" applyBorder="1" applyFont="1" applyNumberFormat="1">
      <alignment vertical="center"/>
    </xf>
    <xf borderId="34" fillId="10" fontId="10" numFmtId="0" xfId="0" applyAlignment="1" applyBorder="1" applyFill="1" applyFont="1">
      <alignment vertical="center"/>
    </xf>
    <xf borderId="34" fillId="10" fontId="10" numFmtId="164" xfId="0" applyAlignment="1" applyBorder="1" applyFont="1" applyNumberFormat="1">
      <alignment horizontal="right" vertical="center"/>
    </xf>
    <xf borderId="37" fillId="0" fontId="9" numFmtId="164" xfId="0" applyAlignment="1" applyBorder="1" applyFont="1" applyNumberFormat="1">
      <alignment horizontal="right" vertical="center"/>
    </xf>
    <xf borderId="37" fillId="0" fontId="12" numFmtId="164" xfId="0" applyAlignment="1" applyBorder="1" applyFont="1" applyNumberFormat="1">
      <alignment vertical="center"/>
    </xf>
    <xf borderId="0" fillId="0" fontId="17" numFmtId="166" xfId="0" applyFont="1" applyNumberFormat="1"/>
    <xf borderId="34" fillId="7" fontId="10" numFmtId="0" xfId="0" applyAlignment="1" applyBorder="1" applyFont="1">
      <alignment vertical="center"/>
    </xf>
    <xf borderId="34" fillId="7" fontId="8" numFmtId="164" xfId="0" applyAlignment="1" applyBorder="1" applyFont="1" applyNumberFormat="1">
      <alignment vertical="center"/>
    </xf>
    <xf borderId="37" fillId="0" fontId="12" numFmtId="164" xfId="0" applyAlignment="1" applyBorder="1" applyFont="1" applyNumberFormat="1">
      <alignment horizontal="right" vertical="center"/>
    </xf>
    <xf borderId="0" fillId="0" fontId="7" numFmtId="0" xfId="0" applyAlignment="1" applyFont="1">
      <alignment vertical="center"/>
    </xf>
    <xf borderId="0" fillId="0" fontId="18" numFmtId="0" xfId="0" applyAlignment="1" applyFont="1">
      <alignment horizontal="center" vertical="center"/>
    </xf>
    <xf borderId="0" fillId="0" fontId="19" numFmtId="0" xfId="0" applyAlignment="1" applyFont="1">
      <alignment horizontal="center" vertical="center"/>
    </xf>
    <xf borderId="26" fillId="0" fontId="7" numFmtId="0" xfId="0" applyAlignment="1" applyBorder="1" applyFont="1">
      <alignment vertical="center"/>
    </xf>
    <xf borderId="27" fillId="0" fontId="7" numFmtId="0" xfId="0" applyAlignment="1" applyBorder="1" applyFont="1">
      <alignment vertical="center"/>
    </xf>
    <xf borderId="0" fillId="0" fontId="18" numFmtId="0" xfId="0" applyAlignment="1" applyFont="1">
      <alignment horizontal="right" vertical="center"/>
    </xf>
    <xf borderId="28" fillId="0" fontId="7" numFmtId="0" xfId="0" applyAlignment="1" applyBorder="1" applyFont="1">
      <alignment vertical="center"/>
    </xf>
    <xf borderId="29" fillId="0" fontId="7" numFmtId="0" xfId="0" applyAlignment="1" applyBorder="1" applyFont="1">
      <alignment vertical="center"/>
    </xf>
    <xf borderId="0" fillId="0" fontId="7" numFmtId="0" xfId="0" applyAlignment="1" applyFont="1">
      <alignment horizontal="center" vertical="center"/>
    </xf>
    <xf borderId="30" fillId="0" fontId="7" numFmtId="0" xfId="0" applyAlignment="1" applyBorder="1" applyFont="1">
      <alignment vertical="center"/>
    </xf>
    <xf borderId="31" fillId="0" fontId="7" numFmtId="0" xfId="0" applyAlignment="1" applyBorder="1" applyFont="1">
      <alignment vertical="center"/>
    </xf>
    <xf borderId="32" fillId="0" fontId="7" numFmtId="0" xfId="0" applyAlignment="1" applyBorder="1" applyFont="1">
      <alignment vertical="center"/>
    </xf>
    <xf borderId="0" fillId="0" fontId="20" numFmtId="0" xfId="0" applyAlignment="1" applyFont="1">
      <alignment vertical="center"/>
    </xf>
    <xf borderId="1" fillId="6" fontId="19" numFmtId="0" xfId="0" applyAlignment="1" applyBorder="1" applyFont="1">
      <alignment horizontal="center" vertical="center"/>
    </xf>
    <xf borderId="1" fillId="7" fontId="19" numFmtId="0" xfId="0" applyAlignment="1" applyBorder="1" applyFont="1">
      <alignment vertical="center"/>
    </xf>
    <xf borderId="1" fillId="8" fontId="21" numFmtId="164" xfId="0" applyAlignment="1" applyBorder="1" applyFont="1" applyNumberFormat="1">
      <alignment horizontal="right" vertical="center"/>
    </xf>
    <xf borderId="31" fillId="0" fontId="7" numFmtId="165" xfId="0" applyAlignment="1" applyBorder="1" applyFont="1" applyNumberFormat="1">
      <alignment vertical="center"/>
    </xf>
    <xf borderId="33" fillId="0" fontId="7" numFmtId="165" xfId="0" applyAlignment="1" applyBorder="1" applyFont="1" applyNumberFormat="1">
      <alignment vertical="center"/>
    </xf>
    <xf borderId="34" fillId="9" fontId="19" numFmtId="0" xfId="0" applyAlignment="1" applyBorder="1" applyFont="1">
      <alignment vertical="center"/>
    </xf>
    <xf borderId="34" fillId="9" fontId="19" numFmtId="164" xfId="0" applyAlignment="1" applyBorder="1" applyFont="1" applyNumberFormat="1">
      <alignment horizontal="right" vertical="center"/>
    </xf>
    <xf borderId="35" fillId="0" fontId="18" numFmtId="0" xfId="0" applyAlignment="1" applyBorder="1" applyFont="1">
      <alignment vertical="center"/>
    </xf>
    <xf borderId="0" fillId="0" fontId="7" numFmtId="164" xfId="0" applyAlignment="1" applyFont="1" applyNumberFormat="1">
      <alignment horizontal="right"/>
    </xf>
    <xf borderId="36" fillId="0" fontId="7" numFmtId="164" xfId="0" applyAlignment="1" applyBorder="1" applyFont="1" applyNumberFormat="1">
      <alignment horizontal="right"/>
    </xf>
    <xf borderId="36" fillId="0" fontId="7" numFmtId="164" xfId="0" applyAlignment="1" applyBorder="1" applyFont="1" applyNumberFormat="1">
      <alignment horizontal="right" readingOrder="0"/>
    </xf>
    <xf borderId="36" fillId="0" fontId="7" numFmtId="164" xfId="0" applyAlignment="1" applyBorder="1" applyFont="1" applyNumberFormat="1">
      <alignment vertical="center"/>
    </xf>
    <xf borderId="36" fillId="0" fontId="17" numFmtId="0" xfId="0" applyBorder="1" applyFont="1"/>
    <xf borderId="36" fillId="0" fontId="7" numFmtId="164" xfId="0" applyAlignment="1" applyBorder="1" applyFont="1" applyNumberFormat="1">
      <alignment readingOrder="0" vertical="center"/>
    </xf>
    <xf borderId="34" fillId="10" fontId="19" numFmtId="0" xfId="0" applyAlignment="1" applyBorder="1" applyFont="1">
      <alignment vertical="center"/>
    </xf>
    <xf borderId="34" fillId="10" fontId="19" numFmtId="164" xfId="0" applyAlignment="1" applyBorder="1" applyFont="1" applyNumberFormat="1">
      <alignment horizontal="right" vertical="center"/>
    </xf>
    <xf borderId="37" fillId="0" fontId="7" numFmtId="164" xfId="0" applyAlignment="1" applyBorder="1" applyFont="1" applyNumberFormat="1">
      <alignment vertical="center"/>
    </xf>
    <xf borderId="37" fillId="0" fontId="18" numFmtId="164" xfId="0" applyAlignment="1" applyBorder="1" applyFont="1" applyNumberFormat="1">
      <alignment horizontal="right" vertical="center"/>
    </xf>
    <xf borderId="35" fillId="0" fontId="18" numFmtId="0" xfId="0" applyAlignment="1" applyBorder="1" applyFont="1">
      <alignment readingOrder="0" vertical="center"/>
    </xf>
    <xf borderId="37" fillId="0" fontId="18" numFmtId="164" xfId="0" applyAlignment="1" applyBorder="1" applyFont="1" applyNumberFormat="1">
      <alignment horizontal="right" readingOrder="0" vertical="center"/>
    </xf>
    <xf borderId="34" fillId="7" fontId="19" numFmtId="0" xfId="0" applyAlignment="1" applyBorder="1" applyFont="1">
      <alignment vertical="center"/>
    </xf>
    <xf borderId="34" fillId="7" fontId="7" numFmtId="164" xfId="0" applyAlignment="1" applyBorder="1" applyFont="1" applyNumberFormat="1">
      <alignment vertical="center"/>
    </xf>
    <xf borderId="37" fillId="0" fontId="7" numFmtId="164" xfId="0" applyAlignment="1" applyBorder="1" applyFont="1" applyNumberFormat="1">
      <alignment horizontal="right" vertical="center"/>
    </xf>
    <xf borderId="0" fillId="0" fontId="19" numFmtId="0" xfId="0" applyAlignment="1" applyFont="1">
      <alignment vertical="center"/>
    </xf>
    <xf borderId="0" fillId="0" fontId="17" numFmtId="167" xfId="0" applyFont="1" applyNumberFormat="1"/>
    <xf borderId="0" fillId="0" fontId="17" numFmtId="168" xfId="0" applyFont="1" applyNumberFormat="1"/>
    <xf borderId="0" fillId="0" fontId="22" numFmtId="168" xfId="0" applyFont="1" applyNumberFormat="1"/>
    <xf borderId="0" fillId="0" fontId="23" numFmtId="0" xfId="0" applyAlignment="1" applyFont="1">
      <alignment horizontal="center"/>
    </xf>
    <xf borderId="0" fillId="0" fontId="8" numFmtId="0" xfId="0" applyFont="1"/>
    <xf borderId="36" fillId="11" fontId="24" numFmtId="0" xfId="0" applyAlignment="1" applyBorder="1" applyFill="1" applyFont="1">
      <alignment horizontal="center"/>
    </xf>
    <xf borderId="0" fillId="0" fontId="8" numFmtId="0" xfId="0" applyAlignment="1" applyFont="1">
      <alignment horizontal="center"/>
    </xf>
    <xf borderId="36" fillId="0" fontId="8" numFmtId="0" xfId="0" applyAlignment="1" applyBorder="1" applyFont="1">
      <alignment horizontal="center"/>
    </xf>
    <xf borderId="36" fillId="6" fontId="13" numFmtId="0" xfId="0" applyAlignment="1" applyBorder="1" applyFont="1">
      <alignment horizontal="center"/>
    </xf>
    <xf borderId="36" fillId="6" fontId="13" numFmtId="17" xfId="0" applyAlignment="1" applyBorder="1" applyFont="1" applyNumberFormat="1">
      <alignment horizontal="center"/>
    </xf>
    <xf borderId="0" fillId="0" fontId="8" numFmtId="166" xfId="0" applyAlignment="1" applyFont="1" applyNumberFormat="1">
      <alignment horizontal="center"/>
    </xf>
    <xf borderId="0" fillId="0" fontId="8" numFmtId="169" xfId="0" applyAlignment="1" applyFont="1" applyNumberFormat="1">
      <alignment horizontal="center"/>
    </xf>
    <xf borderId="0" fillId="0" fontId="25" numFmtId="166" xfId="0" applyAlignment="1" applyFont="1" applyNumberFormat="1">
      <alignment horizontal="center" vertical="center"/>
    </xf>
    <xf borderId="0" fillId="0" fontId="25" numFmtId="166" xfId="0" applyAlignment="1" applyFont="1" applyNumberFormat="1">
      <alignment horizontal="center"/>
    </xf>
    <xf borderId="0" fillId="0" fontId="25" numFmtId="2" xfId="0" applyAlignment="1" applyFont="1" applyNumberFormat="1">
      <alignment horizontal="center"/>
    </xf>
    <xf borderId="0" fillId="0" fontId="25" numFmtId="0" xfId="0" applyAlignment="1" applyFont="1">
      <alignment horizontal="center"/>
    </xf>
    <xf borderId="0" fillId="0" fontId="25" numFmtId="2" xfId="0" applyAlignment="1" applyFont="1" applyNumberFormat="1">
      <alignment horizontal="center" readingOrder="0"/>
    </xf>
    <xf borderId="0" fillId="0" fontId="8" numFmtId="166" xfId="0" applyAlignment="1" applyFont="1" applyNumberFormat="1">
      <alignment horizontal="center" vertical="center"/>
    </xf>
    <xf borderId="0" fillId="0" fontId="25" numFmtId="166" xfId="0" applyAlignment="1" applyFont="1" applyNumberFormat="1">
      <alignment horizontal="center" readingOrder="0"/>
    </xf>
    <xf borderId="38" fillId="12" fontId="26" numFmtId="0" xfId="0" applyAlignment="1" applyBorder="1" applyFill="1" applyFont="1">
      <alignment horizontal="center"/>
    </xf>
    <xf borderId="39" fillId="0" fontId="3" numFmtId="0" xfId="0" applyBorder="1" applyFont="1"/>
    <xf borderId="40" fillId="0" fontId="3" numFmtId="0" xfId="0" applyBorder="1" applyFont="1"/>
    <xf borderId="0" fillId="0" fontId="23" numFmtId="166" xfId="0" applyAlignment="1" applyFont="1" applyNumberFormat="1">
      <alignment horizontal="center"/>
    </xf>
    <xf borderId="0" fillId="0" fontId="17" numFmtId="0" xfId="0" applyFont="1"/>
    <xf borderId="2" fillId="4" fontId="1" numFmtId="0" xfId="0" applyAlignment="1" applyBorder="1" applyFont="1">
      <alignment horizontal="center" vertical="center"/>
    </xf>
    <xf borderId="41" fillId="0" fontId="7" numFmtId="0" xfId="0" applyAlignment="1" applyBorder="1" applyFont="1">
      <alignment horizontal="center" vertical="center"/>
    </xf>
    <xf borderId="1" fillId="5" fontId="27" numFmtId="0" xfId="0" applyAlignment="1" applyBorder="1" applyFont="1">
      <alignment horizontal="center" vertical="center"/>
    </xf>
    <xf borderId="1" fillId="5" fontId="27" numFmtId="0" xfId="0" applyAlignment="1" applyBorder="1" applyFont="1">
      <alignment horizontal="center" shrinkToFit="0" vertical="center" wrapText="1"/>
    </xf>
    <xf borderId="42" fillId="0" fontId="12" numFmtId="0" xfId="0" applyAlignment="1" applyBorder="1" applyFont="1">
      <alignment horizontal="center" vertical="center"/>
    </xf>
    <xf borderId="43" fillId="0" fontId="7" numFmtId="0" xfId="0" applyBorder="1" applyFont="1"/>
    <xf borderId="44" fillId="13" fontId="18" numFmtId="0" xfId="0" applyAlignment="1" applyBorder="1" applyFill="1" applyFont="1">
      <alignment horizontal="center" vertical="center"/>
    </xf>
    <xf borderId="45" fillId="0" fontId="3" numFmtId="0" xfId="0" applyBorder="1" applyFont="1"/>
    <xf borderId="46" fillId="0" fontId="3" numFmtId="0" xfId="0" applyBorder="1" applyFont="1"/>
    <xf borderId="42" fillId="0" fontId="7" numFmtId="0" xfId="0" applyAlignment="1" applyBorder="1" applyFont="1">
      <alignment horizontal="center" vertical="center"/>
    </xf>
    <xf borderId="47" fillId="14" fontId="7" numFmtId="0" xfId="0" applyAlignment="1" applyBorder="1" applyFill="1" applyFont="1">
      <alignment horizontal="center" vertical="center"/>
    </xf>
    <xf borderId="48" fillId="0" fontId="7" numFmtId="0" xfId="0" applyAlignment="1" applyBorder="1" applyFont="1">
      <alignment vertical="center"/>
    </xf>
    <xf borderId="42" fillId="0" fontId="7" numFmtId="0" xfId="0" applyAlignment="1" applyBorder="1" applyFont="1">
      <alignment vertical="center"/>
    </xf>
    <xf borderId="0" fillId="0" fontId="20" numFmtId="14" xfId="0" applyAlignment="1" applyFont="1" applyNumberFormat="1">
      <alignment horizontal="center" vertical="center"/>
    </xf>
    <xf borderId="48" fillId="0" fontId="7" numFmtId="2" xfId="0" applyAlignment="1" applyBorder="1" applyFont="1" applyNumberFormat="1">
      <alignment horizontal="center" vertical="center"/>
    </xf>
    <xf borderId="49" fillId="14" fontId="7" numFmtId="0" xfId="0" applyAlignment="1" applyBorder="1" applyFont="1">
      <alignment horizontal="center" vertical="center"/>
    </xf>
    <xf borderId="39" fillId="0" fontId="7" numFmtId="0" xfId="0" applyAlignment="1" applyBorder="1" applyFont="1">
      <alignment horizontal="center" vertical="center"/>
    </xf>
    <xf borderId="50" fillId="2" fontId="7" numFmtId="0" xfId="0" applyAlignment="1" applyBorder="1" applyFont="1">
      <alignment vertical="center"/>
    </xf>
    <xf borderId="49" fillId="14" fontId="7" numFmtId="0" xfId="0" applyAlignment="1" applyBorder="1" applyFont="1">
      <alignment horizontal="center" shrinkToFit="0" vertical="center" wrapText="1"/>
    </xf>
    <xf borderId="51" fillId="14" fontId="7" numFmtId="0" xfId="0" applyAlignment="1" applyBorder="1" applyFont="1">
      <alignment horizontal="center" vertical="center"/>
    </xf>
    <xf borderId="52" fillId="0" fontId="7" numFmtId="0" xfId="0" applyAlignment="1" applyBorder="1" applyFont="1">
      <alignment horizontal="center" vertical="center"/>
    </xf>
    <xf borderId="53" fillId="14" fontId="7" numFmtId="0" xfId="0" applyAlignment="1" applyBorder="1" applyFont="1">
      <alignment horizontal="center" vertical="center"/>
    </xf>
    <xf borderId="39" fillId="0" fontId="7" numFmtId="14" xfId="0" applyAlignment="1" applyBorder="1" applyFont="1" applyNumberFormat="1">
      <alignment horizontal="center" vertical="center"/>
    </xf>
    <xf borderId="54" fillId="14" fontId="7" numFmtId="0" xfId="0" applyAlignment="1" applyBorder="1" applyFont="1">
      <alignment horizontal="center" vertical="center"/>
    </xf>
    <xf borderId="55" fillId="0" fontId="7" numFmtId="0" xfId="0" applyAlignment="1" applyBorder="1" applyFont="1">
      <alignment horizontal="center" vertical="center"/>
    </xf>
    <xf borderId="0" fillId="0" fontId="17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ontato.townsq.com.br/controle-do-condominio-aplicativo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crisjessi10@icloud.com" TargetMode="External"/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crisjessi10@icloud.com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23.13"/>
    <col customWidth="1" min="3" max="12" width="14.38"/>
    <col customWidth="1" min="13" max="13" width="11.38"/>
  </cols>
  <sheetData>
    <row r="1" ht="23.2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4"/>
      <c r="M1" s="1"/>
    </row>
    <row r="2" ht="23.25" customHeight="1">
      <c r="A2" s="1"/>
      <c r="B2" s="5" t="s">
        <v>1</v>
      </c>
      <c r="C2" s="3"/>
      <c r="D2" s="3"/>
      <c r="E2" s="3"/>
      <c r="F2" s="3"/>
      <c r="G2" s="3"/>
      <c r="H2" s="3"/>
      <c r="I2" s="3"/>
      <c r="J2" s="3"/>
      <c r="K2" s="3"/>
      <c r="L2" s="4"/>
      <c r="M2" s="1"/>
    </row>
    <row r="3" ht="15.75" customHeight="1">
      <c r="A3" s="6"/>
      <c r="B3" s="7" t="s">
        <v>2</v>
      </c>
      <c r="C3" s="8"/>
      <c r="D3" s="8"/>
      <c r="E3" s="8"/>
      <c r="F3" s="8"/>
      <c r="G3" s="8"/>
      <c r="H3" s="8"/>
      <c r="I3" s="8"/>
      <c r="J3" s="8"/>
      <c r="K3" s="8"/>
      <c r="L3" s="9"/>
      <c r="M3" s="6"/>
    </row>
    <row r="4" ht="15.75" customHeight="1">
      <c r="A4" s="10"/>
      <c r="B4" s="11"/>
      <c r="C4" s="12"/>
      <c r="D4" s="12"/>
      <c r="E4" s="12"/>
      <c r="F4" s="12"/>
      <c r="G4" s="12"/>
      <c r="H4" s="12"/>
      <c r="I4" s="12"/>
      <c r="J4" s="12"/>
      <c r="K4" s="12"/>
      <c r="L4" s="13"/>
      <c r="M4" s="10"/>
    </row>
    <row r="5" ht="27.0" customHeight="1">
      <c r="A5" s="14"/>
      <c r="B5" s="15" t="s">
        <v>3</v>
      </c>
      <c r="C5" s="16" t="s">
        <v>4</v>
      </c>
      <c r="D5" s="17"/>
      <c r="E5" s="17"/>
      <c r="F5" s="17"/>
      <c r="G5" s="17"/>
      <c r="H5" s="17"/>
      <c r="I5" s="17"/>
      <c r="J5" s="17"/>
      <c r="K5" s="17"/>
      <c r="L5" s="18"/>
      <c r="M5" s="14"/>
    </row>
    <row r="6" ht="30.75" customHeight="1">
      <c r="A6" s="19"/>
      <c r="B6" s="20" t="s">
        <v>5</v>
      </c>
      <c r="C6" s="21" t="s">
        <v>6</v>
      </c>
      <c r="L6" s="22"/>
      <c r="M6" s="19"/>
    </row>
    <row r="7" ht="34.5" customHeight="1">
      <c r="A7" s="19"/>
      <c r="B7" s="23"/>
      <c r="L7" s="22"/>
      <c r="M7" s="19"/>
    </row>
    <row r="8" ht="15.75" customHeight="1">
      <c r="A8" s="19"/>
      <c r="B8" s="20" t="s">
        <v>7</v>
      </c>
      <c r="C8" s="21" t="s">
        <v>8</v>
      </c>
      <c r="L8" s="22"/>
      <c r="M8" s="19"/>
    </row>
    <row r="9" ht="15.75" customHeight="1">
      <c r="A9" s="19"/>
      <c r="B9" s="23"/>
      <c r="L9" s="22"/>
      <c r="M9" s="19"/>
    </row>
    <row r="10" ht="18.75" customHeight="1">
      <c r="A10" s="19"/>
      <c r="B10" s="20" t="s">
        <v>9</v>
      </c>
      <c r="C10" s="21" t="s">
        <v>10</v>
      </c>
      <c r="L10" s="22"/>
      <c r="M10" s="19"/>
    </row>
    <row r="11" ht="20.25" customHeight="1">
      <c r="A11" s="19"/>
      <c r="B11" s="23"/>
      <c r="L11" s="22"/>
      <c r="M11" s="19"/>
    </row>
    <row r="12" ht="18.75" customHeight="1">
      <c r="A12" s="19"/>
      <c r="B12" s="20" t="s">
        <v>11</v>
      </c>
      <c r="C12" s="21" t="s">
        <v>12</v>
      </c>
      <c r="L12" s="22"/>
      <c r="M12" s="19"/>
    </row>
    <row r="13" ht="18.75" customHeight="1">
      <c r="A13" s="19"/>
      <c r="B13" s="23"/>
      <c r="L13" s="22"/>
      <c r="M13" s="19"/>
    </row>
    <row r="14" ht="18.75" customHeight="1">
      <c r="A14" s="19"/>
      <c r="B14" s="20" t="s">
        <v>13</v>
      </c>
      <c r="C14" s="21" t="s">
        <v>14</v>
      </c>
      <c r="L14" s="22"/>
      <c r="M14" s="19"/>
    </row>
    <row r="15" ht="18.75" customHeight="1">
      <c r="A15" s="19"/>
      <c r="B15" s="23"/>
      <c r="L15" s="22"/>
      <c r="M15" s="19"/>
    </row>
    <row r="16" ht="25.5" customHeight="1">
      <c r="A16" s="19"/>
      <c r="B16" s="20" t="s">
        <v>15</v>
      </c>
      <c r="C16" s="21" t="s">
        <v>16</v>
      </c>
      <c r="L16" s="22"/>
      <c r="M16" s="19"/>
    </row>
    <row r="17" ht="23.25" customHeight="1">
      <c r="A17" s="19"/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6"/>
      <c r="M17" s="19"/>
    </row>
    <row r="18" ht="15.75" customHeight="1">
      <c r="A18" s="27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9"/>
    </row>
    <row r="19" ht="15.75" customHeight="1">
      <c r="A19" s="27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2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B8:B9"/>
    <mergeCell ref="B10:B11"/>
    <mergeCell ref="B12:B13"/>
    <mergeCell ref="B14:B15"/>
    <mergeCell ref="B16:B17"/>
    <mergeCell ref="C10:L11"/>
    <mergeCell ref="C12:L13"/>
    <mergeCell ref="C14:L15"/>
    <mergeCell ref="C16:L17"/>
    <mergeCell ref="B1:L1"/>
    <mergeCell ref="B2:L2"/>
    <mergeCell ref="B3:L4"/>
    <mergeCell ref="C5:L5"/>
    <mergeCell ref="B6:B7"/>
    <mergeCell ref="C6:L7"/>
    <mergeCell ref="C8:L9"/>
  </mergeCells>
  <hyperlinks>
    <hyperlink r:id="rId1" ref="B2"/>
  </hyperlinks>
  <printOptions/>
  <pageMargins bottom="0.787401575" footer="0.0" header="0.0" left="0.511811024" right="0.511811024" top="0.7874015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EBC0A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3.38"/>
    <col customWidth="1" min="2" max="2" width="20.75"/>
    <col customWidth="1" min="3" max="3" width="17.88"/>
    <col customWidth="1" min="4" max="6" width="14.38"/>
    <col customWidth="1" min="7" max="7" width="17.75"/>
    <col customWidth="1" min="8" max="13" width="14.38"/>
  </cols>
  <sheetData>
    <row r="1" ht="15.75" customHeight="1">
      <c r="A1" s="31"/>
      <c r="B1" s="32" t="s">
        <v>17</v>
      </c>
      <c r="D1" s="33" t="s">
        <v>18</v>
      </c>
      <c r="I1" s="34"/>
      <c r="J1" s="35"/>
      <c r="K1" s="35"/>
      <c r="L1" s="35"/>
      <c r="M1" s="35"/>
    </row>
    <row r="2" ht="15.75" customHeight="1">
      <c r="B2" s="32" t="s">
        <v>19</v>
      </c>
      <c r="D2" s="36" t="s">
        <v>20</v>
      </c>
      <c r="G2" s="37" t="s">
        <v>21</v>
      </c>
      <c r="H2" s="33">
        <v>2024.0</v>
      </c>
      <c r="I2" s="38"/>
      <c r="J2" s="39"/>
      <c r="K2" s="39"/>
      <c r="L2" s="39"/>
      <c r="M2" s="39"/>
    </row>
    <row r="3" ht="15.75" customHeight="1">
      <c r="B3" s="32"/>
      <c r="D3" s="40"/>
      <c r="F3" s="37"/>
      <c r="G3" s="40"/>
      <c r="I3" s="38"/>
      <c r="J3" s="39"/>
      <c r="K3" s="39"/>
      <c r="L3" s="39"/>
      <c r="M3" s="39"/>
    </row>
    <row r="4" ht="15.75" customHeight="1">
      <c r="B4" s="41"/>
      <c r="C4" s="42"/>
      <c r="D4" s="42"/>
      <c r="E4" s="42"/>
      <c r="F4" s="42"/>
      <c r="G4" s="42"/>
      <c r="H4" s="42"/>
      <c r="I4" s="43"/>
      <c r="J4" s="43"/>
      <c r="K4" s="43"/>
      <c r="L4" s="43"/>
      <c r="M4" s="43"/>
    </row>
    <row r="5" ht="15.75" customHeight="1">
      <c r="A5" s="44" t="s">
        <v>22</v>
      </c>
      <c r="B5" s="45" t="str">
        <f>CONCATENATE("Janeiro/",$H$2)</f>
        <v>Janeiro/2024</v>
      </c>
      <c r="C5" s="45" t="str">
        <f>CONCATENATE("Fevereiro/",$H$2)</f>
        <v>Fevereiro/2024</v>
      </c>
      <c r="D5" s="45" t="str">
        <f>CONCATENATE("Março/",$H$2)</f>
        <v>Março/2024</v>
      </c>
      <c r="E5" s="45" t="str">
        <f>CONCATENATE("Abril/",$H$2)</f>
        <v>Abril/2024</v>
      </c>
      <c r="F5" s="45" t="str">
        <f>CONCATENATE("Maio/",$H$2)</f>
        <v>Maio/2024</v>
      </c>
      <c r="G5" s="45" t="str">
        <f>CONCATENATE("Junho/",$H$2)</f>
        <v>Junho/2024</v>
      </c>
      <c r="H5" s="45" t="str">
        <f>CONCATENATE("Julho/",$H$2)</f>
        <v>Julho/2024</v>
      </c>
      <c r="I5" s="45" t="str">
        <f>CONCATENATE("Agosto/",$H$2)</f>
        <v>Agosto/2024</v>
      </c>
      <c r="J5" s="45" t="str">
        <f>CONCATENATE("Setembro/",$H$2)</f>
        <v>Setembro/2024</v>
      </c>
      <c r="K5" s="45" t="str">
        <f>CONCATENATE("Outubro/",$H$2)</f>
        <v>Outubro/2024</v>
      </c>
      <c r="L5" s="45" t="str">
        <f>CONCATENATE("Novembro/",$H$2)</f>
        <v>Novembro/2024</v>
      </c>
      <c r="M5" s="45" t="str">
        <f>CONCATENATE("Dezembro/",$H$2)</f>
        <v>Dezembro/2024</v>
      </c>
    </row>
    <row r="6" ht="15.75" customHeight="1">
      <c r="A6" s="46" t="s">
        <v>23</v>
      </c>
      <c r="B6" s="47">
        <v>0.0</v>
      </c>
      <c r="C6" s="47">
        <f t="shared" ref="C6:D6" si="1">B6+B31</f>
        <v>0</v>
      </c>
      <c r="D6" s="47">
        <f t="shared" si="1"/>
        <v>393.46</v>
      </c>
      <c r="E6" s="47">
        <f t="shared" ref="E6:F6" si="2">D31</f>
        <v>301.13</v>
      </c>
      <c r="F6" s="47">
        <f t="shared" si="2"/>
        <v>637.75</v>
      </c>
      <c r="G6" s="48">
        <f>F31+G8-G16</f>
        <v>1530.22</v>
      </c>
      <c r="H6" s="47">
        <f>H8-H16+G31</f>
        <v>2030.22</v>
      </c>
      <c r="I6" s="47">
        <f t="shared" ref="I6:K6" si="3">I8+H31-I16</f>
        <v>2460.27</v>
      </c>
      <c r="J6" s="47">
        <f t="shared" si="3"/>
        <v>2832.6</v>
      </c>
      <c r="K6" s="47">
        <f t="shared" si="3"/>
        <v>3177.3</v>
      </c>
      <c r="L6" s="47">
        <f t="shared" ref="L6:M6" si="4">K31+L8-L16-L21</f>
        <v>3363.27</v>
      </c>
      <c r="M6" s="47">
        <f t="shared" si="4"/>
        <v>3817.17</v>
      </c>
    </row>
    <row r="7" ht="15.75" customHeight="1">
      <c r="A7" s="41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50"/>
    </row>
    <row r="8" ht="15.75" customHeight="1">
      <c r="A8" s="51" t="s">
        <v>24</v>
      </c>
      <c r="B8" s="52">
        <f>SUM(B9:B11)</f>
        <v>0</v>
      </c>
      <c r="C8" s="52">
        <f t="shared" ref="C8:E8" si="5">C9</f>
        <v>600</v>
      </c>
      <c r="D8" s="52">
        <f t="shared" si="5"/>
        <v>600</v>
      </c>
      <c r="E8" s="52">
        <f t="shared" si="5"/>
        <v>600</v>
      </c>
      <c r="F8" s="52">
        <f t="shared" ref="F8:M8" si="6">SUM(F9:F11)</f>
        <v>600</v>
      </c>
      <c r="G8" s="52">
        <f t="shared" si="6"/>
        <v>600</v>
      </c>
      <c r="H8" s="52">
        <f t="shared" si="6"/>
        <v>600</v>
      </c>
      <c r="I8" s="52">
        <f t="shared" si="6"/>
        <v>600</v>
      </c>
      <c r="J8" s="52">
        <f t="shared" si="6"/>
        <v>600</v>
      </c>
      <c r="K8" s="52">
        <f t="shared" si="6"/>
        <v>600</v>
      </c>
      <c r="L8" s="52">
        <f t="shared" si="6"/>
        <v>600</v>
      </c>
      <c r="M8" s="52">
        <f t="shared" si="6"/>
        <v>600</v>
      </c>
    </row>
    <row r="9" ht="15.75" customHeight="1">
      <c r="A9" s="53" t="s">
        <v>25</v>
      </c>
      <c r="B9" s="54">
        <v>0.0</v>
      </c>
      <c r="C9" s="55">
        <v>600.0</v>
      </c>
      <c r="D9" s="55">
        <v>600.0</v>
      </c>
      <c r="E9" s="55">
        <f>TaxaCondominio!E10</f>
        <v>600</v>
      </c>
      <c r="F9" s="55">
        <f>TaxaCondominio!F10</f>
        <v>600</v>
      </c>
      <c r="G9" s="55">
        <f>TaxaCondominio!G10</f>
        <v>600</v>
      </c>
      <c r="H9" s="55">
        <f>TaxaCondominio!H10</f>
        <v>600</v>
      </c>
      <c r="I9" s="55">
        <f>TaxaCondominio!I10</f>
        <v>600</v>
      </c>
      <c r="J9" s="55">
        <f>TaxaCondominio!J10</f>
        <v>600</v>
      </c>
      <c r="K9" s="55">
        <f>TaxaCondominio!K10</f>
        <v>600</v>
      </c>
      <c r="L9" s="55">
        <f>TaxaCondominio!L10</f>
        <v>600</v>
      </c>
      <c r="M9" s="55">
        <f>TaxaCondominio!M10</f>
        <v>600</v>
      </c>
    </row>
    <row r="10" ht="15.75" customHeight="1">
      <c r="A10" s="53" t="s">
        <v>26</v>
      </c>
      <c r="B10" s="56">
        <v>0.0</v>
      </c>
      <c r="C10" s="57"/>
      <c r="D10" s="57"/>
      <c r="E10" s="57"/>
      <c r="F10" s="57"/>
      <c r="G10" s="57"/>
      <c r="H10" s="57"/>
      <c r="I10" s="58"/>
      <c r="J10" s="57"/>
      <c r="K10" s="57"/>
      <c r="L10" s="57"/>
      <c r="M10" s="57"/>
    </row>
    <row r="11" ht="15.75" customHeight="1">
      <c r="A11" s="41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50"/>
    </row>
    <row r="12" ht="15.75" customHeight="1">
      <c r="A12" s="41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50"/>
    </row>
    <row r="13" ht="15.75" customHeight="1">
      <c r="A13" s="59" t="s">
        <v>27</v>
      </c>
      <c r="B13" s="60">
        <f>SUM(B14:B15)</f>
        <v>0</v>
      </c>
      <c r="C13" s="60" t="str">
        <f>C14</f>
        <v/>
      </c>
      <c r="D13" s="60">
        <f t="shared" ref="D13:M13" si="7">SUM(D14:D15)</f>
        <v>0</v>
      </c>
      <c r="E13" s="60">
        <f t="shared" si="7"/>
        <v>0</v>
      </c>
      <c r="F13" s="60">
        <f t="shared" si="7"/>
        <v>0</v>
      </c>
      <c r="G13" s="60">
        <f t="shared" si="7"/>
        <v>0</v>
      </c>
      <c r="H13" s="60">
        <f t="shared" si="7"/>
        <v>0</v>
      </c>
      <c r="I13" s="60">
        <f t="shared" si="7"/>
        <v>0</v>
      </c>
      <c r="J13" s="60">
        <f t="shared" si="7"/>
        <v>0</v>
      </c>
      <c r="K13" s="60">
        <f t="shared" si="7"/>
        <v>0</v>
      </c>
      <c r="L13" s="60">
        <f t="shared" si="7"/>
        <v>0</v>
      </c>
      <c r="M13" s="60">
        <f t="shared" si="7"/>
        <v>0</v>
      </c>
    </row>
    <row r="14" ht="15.75" customHeight="1">
      <c r="A14" s="53" t="s">
        <v>28</v>
      </c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</row>
    <row r="15" ht="15.75" customHeight="1">
      <c r="A15" s="41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50"/>
    </row>
    <row r="16" ht="15.75" customHeight="1">
      <c r="A16" s="59" t="s">
        <v>29</v>
      </c>
      <c r="B16" s="60">
        <f t="shared" ref="B16:C16" si="8">B17+B18+B19</f>
        <v>0</v>
      </c>
      <c r="C16" s="60">
        <f t="shared" si="8"/>
        <v>126.72</v>
      </c>
      <c r="D16" s="60">
        <f t="shared" ref="D16:M16" si="9">SUM(D17:D20)</f>
        <v>335.63</v>
      </c>
      <c r="E16" s="60">
        <f t="shared" si="9"/>
        <v>263.38</v>
      </c>
      <c r="F16" s="60">
        <f t="shared" si="9"/>
        <v>100</v>
      </c>
      <c r="G16" s="60">
        <f t="shared" si="9"/>
        <v>207.53</v>
      </c>
      <c r="H16" s="60">
        <f t="shared" si="9"/>
        <v>100</v>
      </c>
      <c r="I16" s="60">
        <f t="shared" si="9"/>
        <v>169.95</v>
      </c>
      <c r="J16" s="60">
        <f t="shared" si="9"/>
        <v>227.67</v>
      </c>
      <c r="K16" s="60">
        <f t="shared" si="9"/>
        <v>131.46</v>
      </c>
      <c r="L16" s="60">
        <f t="shared" si="9"/>
        <v>240.23</v>
      </c>
      <c r="M16" s="60">
        <f t="shared" si="9"/>
        <v>135.6</v>
      </c>
    </row>
    <row r="17" ht="15.75" customHeight="1">
      <c r="A17" s="53" t="s">
        <v>30</v>
      </c>
      <c r="B17" s="61">
        <v>0.0</v>
      </c>
      <c r="C17" s="61">
        <v>72.05</v>
      </c>
      <c r="D17" s="62">
        <v>235.63</v>
      </c>
      <c r="E17" s="62">
        <v>61.59</v>
      </c>
      <c r="F17" s="62"/>
      <c r="G17" s="62"/>
      <c r="H17" s="62"/>
      <c r="I17" s="62">
        <v>76.62</v>
      </c>
      <c r="J17" s="62">
        <v>76.3</v>
      </c>
      <c r="K17" s="62">
        <v>76.3</v>
      </c>
      <c r="L17" s="62">
        <v>76.3</v>
      </c>
      <c r="M17" s="62">
        <v>76.3</v>
      </c>
    </row>
    <row r="18" ht="15.75" customHeight="1">
      <c r="A18" s="53" t="s">
        <v>31</v>
      </c>
      <c r="B18" s="61">
        <v>0.0</v>
      </c>
      <c r="C18" s="61">
        <v>54.67</v>
      </c>
      <c r="D18" s="62">
        <v>0.0</v>
      </c>
      <c r="E18" s="62">
        <v>101.79</v>
      </c>
      <c r="F18" s="62">
        <v>0.0</v>
      </c>
      <c r="G18" s="62">
        <v>107.53</v>
      </c>
      <c r="H18" s="62">
        <v>0.0</v>
      </c>
      <c r="I18" s="62">
        <v>93.33</v>
      </c>
      <c r="J18" s="62">
        <v>51.37</v>
      </c>
      <c r="K18" s="62">
        <v>55.16</v>
      </c>
      <c r="L18" s="62">
        <v>63.93</v>
      </c>
      <c r="M18" s="62">
        <v>59.3</v>
      </c>
    </row>
    <row r="19" ht="15.75" customHeight="1">
      <c r="A19" s="53" t="s">
        <v>32</v>
      </c>
      <c r="B19" s="62">
        <v>0.0</v>
      </c>
      <c r="C19" s="62">
        <v>0.0</v>
      </c>
      <c r="D19" s="62">
        <v>100.0</v>
      </c>
      <c r="E19" s="62">
        <v>100.0</v>
      </c>
      <c r="F19" s="62">
        <v>100.0</v>
      </c>
      <c r="G19" s="62">
        <v>100.0</v>
      </c>
      <c r="H19" s="62">
        <v>100.0</v>
      </c>
      <c r="I19" s="62"/>
      <c r="J19" s="62">
        <v>100.0</v>
      </c>
      <c r="K19" s="62"/>
      <c r="L19" s="62">
        <v>100.0</v>
      </c>
      <c r="M19" s="62"/>
    </row>
    <row r="20" ht="15.75" customHeight="1">
      <c r="A20" s="41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50"/>
    </row>
    <row r="21" ht="15.75" customHeight="1">
      <c r="A21" s="59" t="s">
        <v>33</v>
      </c>
      <c r="B21" s="60">
        <f>B22+B23+B24</f>
        <v>0</v>
      </c>
      <c r="C21" s="60">
        <f t="shared" ref="C21:M21" si="10">SUM(C22:C25)</f>
        <v>79.82</v>
      </c>
      <c r="D21" s="60">
        <f t="shared" si="10"/>
        <v>356.7</v>
      </c>
      <c r="E21" s="60">
        <f t="shared" si="10"/>
        <v>0</v>
      </c>
      <c r="F21" s="60">
        <f t="shared" si="10"/>
        <v>0</v>
      </c>
      <c r="G21" s="60">
        <f t="shared" si="10"/>
        <v>0</v>
      </c>
      <c r="H21" s="60">
        <f t="shared" si="10"/>
        <v>0</v>
      </c>
      <c r="I21" s="60">
        <f t="shared" si="10"/>
        <v>0</v>
      </c>
      <c r="J21" s="60">
        <f t="shared" si="10"/>
        <v>123.84</v>
      </c>
      <c r="K21" s="60">
        <f t="shared" si="10"/>
        <v>0</v>
      </c>
      <c r="L21" s="60">
        <f t="shared" si="10"/>
        <v>173.8</v>
      </c>
      <c r="M21" s="60">
        <f t="shared" si="10"/>
        <v>10.5</v>
      </c>
    </row>
    <row r="22" ht="15.75" customHeight="1">
      <c r="A22" s="53" t="s">
        <v>34</v>
      </c>
      <c r="B22" s="61">
        <v>0.0</v>
      </c>
      <c r="C22" s="57">
        <v>0.0</v>
      </c>
      <c r="D22" s="57">
        <v>180.0</v>
      </c>
      <c r="E22" s="57"/>
      <c r="F22" s="57"/>
      <c r="G22" s="57"/>
      <c r="H22" s="57"/>
      <c r="I22" s="57"/>
      <c r="J22" s="57"/>
      <c r="K22" s="57"/>
      <c r="L22" s="57"/>
      <c r="M22" s="57"/>
    </row>
    <row r="23" ht="15.75" customHeight="1">
      <c r="A23" s="53" t="s">
        <v>35</v>
      </c>
      <c r="B23" s="61">
        <v>0.0</v>
      </c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</row>
    <row r="24" ht="15.75" customHeight="1">
      <c r="A24" s="53" t="s">
        <v>28</v>
      </c>
      <c r="B24" s="61">
        <v>0.0</v>
      </c>
      <c r="C24" s="57">
        <v>79.82</v>
      </c>
      <c r="D24" s="63">
        <v>176.7</v>
      </c>
      <c r="E24" s="57"/>
      <c r="F24" s="57"/>
      <c r="G24" s="57"/>
      <c r="H24" s="57"/>
      <c r="I24" s="57"/>
      <c r="J24" s="57">
        <v>123.84</v>
      </c>
      <c r="K24" s="57"/>
      <c r="L24" s="57">
        <v>173.8</v>
      </c>
      <c r="M24" s="57">
        <v>10.5</v>
      </c>
    </row>
    <row r="25" ht="15.75" customHeight="1">
      <c r="A25" s="41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50"/>
    </row>
    <row r="26" ht="15.75" customHeight="1">
      <c r="A26" s="64" t="s">
        <v>36</v>
      </c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</row>
    <row r="27" ht="15.75" customHeight="1">
      <c r="A27" s="53" t="s">
        <v>37</v>
      </c>
      <c r="B27" s="61">
        <f t="shared" ref="B27:C27" si="11">B8</f>
        <v>0</v>
      </c>
      <c r="C27" s="61">
        <f t="shared" si="11"/>
        <v>600</v>
      </c>
      <c r="D27" s="61">
        <f>D8+D6</f>
        <v>993.46</v>
      </c>
      <c r="E27" s="61">
        <f t="shared" ref="E27:I27" si="12">E8+D31</f>
        <v>901.13</v>
      </c>
      <c r="F27" s="61">
        <f t="shared" si="12"/>
        <v>1237.75</v>
      </c>
      <c r="G27" s="61">
        <f t="shared" si="12"/>
        <v>1737.75</v>
      </c>
      <c r="H27" s="61">
        <f t="shared" si="12"/>
        <v>2130.22</v>
      </c>
      <c r="I27" s="61">
        <f t="shared" si="12"/>
        <v>2630.22</v>
      </c>
      <c r="J27" s="61">
        <f t="shared" ref="J27:L27" si="13">I31+J8</f>
        <v>3060.27</v>
      </c>
      <c r="K27" s="61">
        <f t="shared" si="13"/>
        <v>3308.76</v>
      </c>
      <c r="L27" s="61">
        <f t="shared" si="13"/>
        <v>3777.3</v>
      </c>
      <c r="M27" s="61">
        <f>L31+M9</f>
        <v>3963.27</v>
      </c>
    </row>
    <row r="28" ht="15.75" customHeight="1">
      <c r="A28" s="53" t="s">
        <v>38</v>
      </c>
      <c r="B28" s="61">
        <f>B13</f>
        <v>0</v>
      </c>
      <c r="C28" s="61" t="str">
        <f t="shared" ref="C28:E28" si="14">C10</f>
        <v/>
      </c>
      <c r="D28" s="61" t="str">
        <f t="shared" si="14"/>
        <v/>
      </c>
      <c r="E28" s="61" t="str">
        <f t="shared" si="14"/>
        <v/>
      </c>
      <c r="F28" s="61">
        <f t="shared" ref="F28:I28" si="15">F13</f>
        <v>0</v>
      </c>
      <c r="G28" s="61">
        <f t="shared" si="15"/>
        <v>0</v>
      </c>
      <c r="H28" s="61">
        <f t="shared" si="15"/>
        <v>0</v>
      </c>
      <c r="I28" s="61">
        <f t="shared" si="15"/>
        <v>0</v>
      </c>
      <c r="J28" s="61" t="str">
        <f t="shared" ref="J28:K28" si="16">J10</f>
        <v/>
      </c>
      <c r="K28" s="61" t="str">
        <f t="shared" si="16"/>
        <v/>
      </c>
      <c r="L28" s="61">
        <v>0.0</v>
      </c>
      <c r="M28" s="61" t="str">
        <f>M10</f>
        <v/>
      </c>
    </row>
    <row r="29" ht="15.75" customHeight="1">
      <c r="A29" s="53" t="s">
        <v>39</v>
      </c>
      <c r="B29" s="61">
        <f t="shared" ref="B29:M29" si="17">B16</f>
        <v>0</v>
      </c>
      <c r="C29" s="61">
        <f t="shared" si="17"/>
        <v>126.72</v>
      </c>
      <c r="D29" s="61">
        <f t="shared" si="17"/>
        <v>335.63</v>
      </c>
      <c r="E29" s="61">
        <f t="shared" si="17"/>
        <v>263.38</v>
      </c>
      <c r="F29" s="61">
        <f t="shared" si="17"/>
        <v>100</v>
      </c>
      <c r="G29" s="61">
        <f t="shared" si="17"/>
        <v>207.53</v>
      </c>
      <c r="H29" s="61">
        <f t="shared" si="17"/>
        <v>100</v>
      </c>
      <c r="I29" s="61">
        <f t="shared" si="17"/>
        <v>169.95</v>
      </c>
      <c r="J29" s="61">
        <f t="shared" si="17"/>
        <v>227.67</v>
      </c>
      <c r="K29" s="61">
        <f t="shared" si="17"/>
        <v>131.46</v>
      </c>
      <c r="L29" s="61">
        <f t="shared" si="17"/>
        <v>240.23</v>
      </c>
      <c r="M29" s="61">
        <f t="shared" si="17"/>
        <v>135.6</v>
      </c>
    </row>
    <row r="30" ht="15.75" customHeight="1">
      <c r="A30" s="53" t="s">
        <v>40</v>
      </c>
      <c r="B30" s="61">
        <f t="shared" ref="B30:M30" si="18">B21</f>
        <v>0</v>
      </c>
      <c r="C30" s="61">
        <f t="shared" si="18"/>
        <v>79.82</v>
      </c>
      <c r="D30" s="61">
        <f t="shared" si="18"/>
        <v>356.7</v>
      </c>
      <c r="E30" s="61">
        <f t="shared" si="18"/>
        <v>0</v>
      </c>
      <c r="F30" s="61">
        <f t="shared" si="18"/>
        <v>0</v>
      </c>
      <c r="G30" s="61">
        <f t="shared" si="18"/>
        <v>0</v>
      </c>
      <c r="H30" s="61">
        <f t="shared" si="18"/>
        <v>0</v>
      </c>
      <c r="I30" s="61">
        <f t="shared" si="18"/>
        <v>0</v>
      </c>
      <c r="J30" s="61">
        <f t="shared" si="18"/>
        <v>123.84</v>
      </c>
      <c r="K30" s="61">
        <f t="shared" si="18"/>
        <v>0</v>
      </c>
      <c r="L30" s="61">
        <f t="shared" si="18"/>
        <v>173.8</v>
      </c>
      <c r="M30" s="61">
        <f t="shared" si="18"/>
        <v>10.5</v>
      </c>
    </row>
    <row r="31" ht="15.75" customHeight="1">
      <c r="A31" s="53" t="s">
        <v>41</v>
      </c>
      <c r="B31" s="66">
        <f t="shared" ref="B31:I31" si="19">B27+B28-B29-B30</f>
        <v>0</v>
      </c>
      <c r="C31" s="66">
        <f t="shared" si="19"/>
        <v>393.46</v>
      </c>
      <c r="D31" s="66">
        <f t="shared" si="19"/>
        <v>301.13</v>
      </c>
      <c r="E31" s="61">
        <f t="shared" si="19"/>
        <v>637.75</v>
      </c>
      <c r="F31" s="61">
        <f t="shared" si="19"/>
        <v>1137.75</v>
      </c>
      <c r="G31" s="61">
        <f t="shared" si="19"/>
        <v>1530.22</v>
      </c>
      <c r="H31" s="61">
        <f t="shared" si="19"/>
        <v>2030.22</v>
      </c>
      <c r="I31" s="61">
        <f t="shared" si="19"/>
        <v>2460.27</v>
      </c>
      <c r="J31" s="61">
        <f>J27-J29-J30</f>
        <v>2708.76</v>
      </c>
      <c r="K31" s="61">
        <f t="shared" ref="K31:M31" si="20">K27+K28-K29-K30</f>
        <v>3177.3</v>
      </c>
      <c r="L31" s="61">
        <f t="shared" si="20"/>
        <v>3363.27</v>
      </c>
      <c r="M31" s="61">
        <f t="shared" si="20"/>
        <v>3817.17</v>
      </c>
    </row>
    <row r="32" ht="15.75" customHeight="1">
      <c r="A32" s="41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50"/>
    </row>
    <row r="33" ht="15.75" customHeight="1">
      <c r="A33" s="41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50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A4"/>
    <mergeCell ref="B1:C1"/>
    <mergeCell ref="D1:H1"/>
    <mergeCell ref="B2:C2"/>
    <mergeCell ref="D2:F2"/>
    <mergeCell ref="B3:C3"/>
    <mergeCell ref="D3:E3"/>
    <mergeCell ref="G3:H3"/>
  </mergeCells>
  <hyperlinks>
    <hyperlink r:id="rId2" ref="D2"/>
  </hyperlinks>
  <printOptions/>
  <pageMargins bottom="0.787401575" footer="0.0" header="0.0" left="0.511811024" right="0.511811024" top="0.787401575"/>
  <pageSetup paperSize="9" orientation="portrait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EBC0A"/>
    <pageSetUpPr/>
  </sheetPr>
  <sheetViews>
    <sheetView workbookViewId="0"/>
  </sheetViews>
  <sheetFormatPr customHeight="1" defaultColWidth="12.63" defaultRowHeight="15.0"/>
  <cols>
    <col customWidth="1" min="1" max="1" width="26.75"/>
    <col customWidth="1" min="2" max="3" width="14.75"/>
    <col customWidth="1" min="4" max="4" width="13.0"/>
    <col customWidth="1" min="5" max="5" width="11.88"/>
    <col customWidth="1" min="6" max="6" width="12.13"/>
    <col customWidth="1" min="7" max="7" width="12.75"/>
    <col customWidth="1" min="8" max="9" width="12.38"/>
    <col customWidth="1" min="10" max="10" width="14.75"/>
    <col customWidth="1" min="11" max="11" width="12.38"/>
    <col customWidth="1" min="12" max="13" width="14.75"/>
    <col customWidth="1" min="14" max="26" width="8.63"/>
  </cols>
  <sheetData>
    <row r="1" ht="12.75" customHeight="1">
      <c r="A1" s="67"/>
      <c r="B1" s="68" t="s">
        <v>17</v>
      </c>
      <c r="D1" s="69" t="s">
        <v>18</v>
      </c>
      <c r="I1" s="70"/>
      <c r="J1" s="71"/>
      <c r="K1" s="71"/>
      <c r="L1" s="71"/>
      <c r="M1" s="71"/>
    </row>
    <row r="2" ht="12.75" customHeight="1">
      <c r="B2" s="68" t="s">
        <v>19</v>
      </c>
      <c r="D2" s="36" t="s">
        <v>20</v>
      </c>
      <c r="G2" s="72" t="s">
        <v>21</v>
      </c>
      <c r="H2" s="69">
        <v>2025.0</v>
      </c>
      <c r="I2" s="73"/>
      <c r="J2" s="74"/>
      <c r="K2" s="74"/>
      <c r="L2" s="74"/>
      <c r="M2" s="74"/>
    </row>
    <row r="3" ht="12.75" customHeight="1">
      <c r="B3" s="68"/>
      <c r="D3" s="75"/>
      <c r="F3" s="72"/>
      <c r="G3" s="75"/>
      <c r="I3" s="73"/>
      <c r="J3" s="74"/>
      <c r="K3" s="74"/>
      <c r="L3" s="74"/>
      <c r="M3" s="74"/>
    </row>
    <row r="4" ht="12.75" customHeight="1">
      <c r="B4" s="76"/>
      <c r="C4" s="77"/>
      <c r="D4" s="77"/>
      <c r="E4" s="77"/>
      <c r="F4" s="77"/>
      <c r="G4" s="77"/>
      <c r="H4" s="77"/>
      <c r="I4" s="78"/>
      <c r="J4" s="78"/>
      <c r="K4" s="78"/>
      <c r="L4" s="78"/>
      <c r="M4" s="78"/>
    </row>
    <row r="5" ht="12.75" customHeight="1">
      <c r="A5" s="79" t="s">
        <v>22</v>
      </c>
      <c r="B5" s="80" t="str">
        <f>CONCATENATE("Janeiro/",$H$2)</f>
        <v>Janeiro/2025</v>
      </c>
      <c r="C5" s="80" t="str">
        <f>CONCATENATE("Fevereiro/",$H$2)</f>
        <v>Fevereiro/2025</v>
      </c>
      <c r="D5" s="80" t="str">
        <f>CONCATENATE("Março/",$H$2)</f>
        <v>Março/2025</v>
      </c>
      <c r="E5" s="80" t="str">
        <f>CONCATENATE("Abril/",$H$2)</f>
        <v>Abril/2025</v>
      </c>
      <c r="F5" s="80" t="str">
        <f>CONCATENATE("Maio/",$H$2)</f>
        <v>Maio/2025</v>
      </c>
      <c r="G5" s="80" t="str">
        <f>CONCATENATE("Junho/",$H$2)</f>
        <v>Junho/2025</v>
      </c>
      <c r="H5" s="80" t="str">
        <f>CONCATENATE("Julho/",$H$2)</f>
        <v>Julho/2025</v>
      </c>
      <c r="I5" s="80" t="str">
        <f>CONCATENATE("Agosto/",$H$2)</f>
        <v>Agosto/2025</v>
      </c>
      <c r="J5" s="80" t="str">
        <f>CONCATENATE("Setembro/",$H$2)</f>
        <v>Setembro/2025</v>
      </c>
      <c r="K5" s="80" t="str">
        <f>CONCATENATE("Outubro/",$H$2)</f>
        <v>Outubro/2025</v>
      </c>
      <c r="L5" s="80" t="str">
        <f>CONCATENATE("Novembro/",$H$2)</f>
        <v>Novembro/2025</v>
      </c>
      <c r="M5" s="80" t="str">
        <f>CONCATENATE("Dezembro/",$H$2)</f>
        <v>Dezembro/2025</v>
      </c>
    </row>
    <row r="6" ht="12.75" customHeight="1">
      <c r="A6" s="81" t="s">
        <v>23</v>
      </c>
      <c r="B6" s="82">
        <f>'Fluxo de caixa 2024'!M31+B8-B16-B21</f>
        <v>3783.1</v>
      </c>
      <c r="C6" s="82">
        <f>B31+C8+C28+-C29</f>
        <v>4048.93</v>
      </c>
      <c r="D6" s="82">
        <f t="shared" ref="D6:E6" si="1">C31+D8-D16</f>
        <v>4314.11</v>
      </c>
      <c r="E6" s="82">
        <f t="shared" si="1"/>
        <v>3680.74</v>
      </c>
      <c r="F6" s="82">
        <f t="shared" ref="F6:G6" si="2">E31+F8-F16-F21</f>
        <v>3196.89</v>
      </c>
      <c r="G6" s="82">
        <f t="shared" si="2"/>
        <v>3311.51</v>
      </c>
      <c r="H6" s="82">
        <f t="shared" ref="H6:J6" si="3">H31</f>
        <v>3425.2</v>
      </c>
      <c r="I6" s="82">
        <f t="shared" si="3"/>
        <v>3638.53</v>
      </c>
      <c r="J6" s="82">
        <f t="shared" si="3"/>
        <v>3473.87</v>
      </c>
      <c r="K6" s="82" t="str">
        <f>'Fluxo de caixa 2024'!V31</f>
        <v/>
      </c>
      <c r="L6" s="82" t="str">
        <f>'Fluxo de caixa 2024'!W31</f>
        <v/>
      </c>
      <c r="M6" s="82" t="str">
        <f>'Fluxo de caixa 2024'!X31</f>
        <v/>
      </c>
    </row>
    <row r="7" ht="12.75" customHeight="1">
      <c r="A7" s="76"/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4"/>
    </row>
    <row r="8" ht="12.75" customHeight="1">
      <c r="A8" s="85" t="s">
        <v>24</v>
      </c>
      <c r="B8" s="86">
        <f>SUM(B9:B11)</f>
        <v>600</v>
      </c>
      <c r="C8" s="86">
        <f>C9</f>
        <v>600</v>
      </c>
      <c r="D8" s="86">
        <f t="shared" ref="D8:E8" si="4">D9+D10</f>
        <v>600</v>
      </c>
      <c r="E8" s="86">
        <f t="shared" si="4"/>
        <v>600</v>
      </c>
      <c r="F8" s="86">
        <f t="shared" ref="F8:M8" si="5">SUM(F9:F11)</f>
        <v>600</v>
      </c>
      <c r="G8" s="86">
        <f t="shared" si="5"/>
        <v>600</v>
      </c>
      <c r="H8" s="86">
        <f t="shared" si="5"/>
        <v>600</v>
      </c>
      <c r="I8" s="86">
        <f t="shared" si="5"/>
        <v>600</v>
      </c>
      <c r="J8" s="86">
        <f t="shared" si="5"/>
        <v>1024.06</v>
      </c>
      <c r="K8" s="86">
        <f t="shared" si="5"/>
        <v>600</v>
      </c>
      <c r="L8" s="86">
        <f t="shared" si="5"/>
        <v>600</v>
      </c>
      <c r="M8" s="86">
        <f t="shared" si="5"/>
        <v>600</v>
      </c>
    </row>
    <row r="9" ht="12.75" customHeight="1">
      <c r="A9" s="87" t="s">
        <v>25</v>
      </c>
      <c r="B9" s="88">
        <f>TaxaCondominio!N10</f>
        <v>600</v>
      </c>
      <c r="C9" s="89">
        <f>TaxaCondominio!O10</f>
        <v>600</v>
      </c>
      <c r="D9" s="89">
        <f>TaxaCondominio!P10</f>
        <v>600</v>
      </c>
      <c r="E9" s="89">
        <f>TaxaCondominio!Q10</f>
        <v>600</v>
      </c>
      <c r="F9" s="89">
        <f>TaxaCondominio!R10</f>
        <v>600</v>
      </c>
      <c r="G9" s="89">
        <f>TaxaCondominio!S10</f>
        <v>600</v>
      </c>
      <c r="H9" s="89">
        <f>TaxaCondominio!T10</f>
        <v>600</v>
      </c>
      <c r="I9" s="89">
        <f>TaxaCondominio!U10</f>
        <v>600</v>
      </c>
      <c r="J9" s="89">
        <f>TaxaCondominio!V10</f>
        <v>600</v>
      </c>
      <c r="K9" s="90">
        <v>600.0</v>
      </c>
      <c r="L9" s="90">
        <v>600.0</v>
      </c>
      <c r="M9" s="90">
        <v>600.0</v>
      </c>
    </row>
    <row r="10" ht="12.75" customHeight="1">
      <c r="A10" s="87" t="s">
        <v>26</v>
      </c>
      <c r="B10" s="91"/>
      <c r="C10" s="91"/>
      <c r="D10" s="91"/>
      <c r="E10" s="91"/>
      <c r="F10" s="92"/>
      <c r="G10" s="92"/>
      <c r="H10" s="91"/>
      <c r="I10" s="91"/>
      <c r="J10" s="93">
        <v>424.06</v>
      </c>
      <c r="K10" s="91">
        <v>0.0</v>
      </c>
      <c r="L10" s="91">
        <v>0.0</v>
      </c>
      <c r="M10" s="91">
        <v>0.0</v>
      </c>
    </row>
    <row r="11" ht="12.75" customHeight="1">
      <c r="A11" s="76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4"/>
    </row>
    <row r="12" ht="12.75" customHeight="1">
      <c r="A12" s="76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4"/>
    </row>
    <row r="13" ht="12.75" customHeight="1">
      <c r="A13" s="94" t="s">
        <v>27</v>
      </c>
      <c r="B13" s="95">
        <f t="shared" ref="B13:M13" si="6">SUM(B14:B15)</f>
        <v>0</v>
      </c>
      <c r="C13" s="95">
        <f t="shared" si="6"/>
        <v>0</v>
      </c>
      <c r="D13" s="95">
        <f t="shared" si="6"/>
        <v>0</v>
      </c>
      <c r="E13" s="95">
        <f t="shared" si="6"/>
        <v>0</v>
      </c>
      <c r="F13" s="95">
        <f t="shared" si="6"/>
        <v>0</v>
      </c>
      <c r="G13" s="95">
        <f t="shared" si="6"/>
        <v>0</v>
      </c>
      <c r="H13" s="95">
        <f t="shared" si="6"/>
        <v>0</v>
      </c>
      <c r="I13" s="95">
        <f t="shared" si="6"/>
        <v>0</v>
      </c>
      <c r="J13" s="95">
        <f t="shared" si="6"/>
        <v>0</v>
      </c>
      <c r="K13" s="95">
        <f t="shared" si="6"/>
        <v>0</v>
      </c>
      <c r="L13" s="95">
        <f t="shared" si="6"/>
        <v>0</v>
      </c>
      <c r="M13" s="95">
        <f t="shared" si="6"/>
        <v>0</v>
      </c>
    </row>
    <row r="14" ht="12.75" customHeight="1">
      <c r="A14" s="87" t="s">
        <v>28</v>
      </c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</row>
    <row r="15" ht="12.75" customHeight="1">
      <c r="A15" s="76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4"/>
    </row>
    <row r="16" ht="12.75" customHeight="1">
      <c r="A16" s="94" t="s">
        <v>29</v>
      </c>
      <c r="B16" s="95">
        <f t="shared" ref="B16:C16" si="7">B17+B18+B19</f>
        <v>324.07</v>
      </c>
      <c r="C16" s="95">
        <f t="shared" si="7"/>
        <v>334.17</v>
      </c>
      <c r="D16" s="95">
        <f t="shared" ref="D16:M16" si="8">SUM(D17:D20)</f>
        <v>334.82</v>
      </c>
      <c r="E16" s="95">
        <f t="shared" si="8"/>
        <v>233.37</v>
      </c>
      <c r="F16" s="95">
        <f t="shared" si="8"/>
        <v>333.85</v>
      </c>
      <c r="G16" s="95">
        <f t="shared" si="8"/>
        <v>335.38</v>
      </c>
      <c r="H16" s="95">
        <f t="shared" si="8"/>
        <v>336.31</v>
      </c>
      <c r="I16" s="95">
        <f t="shared" si="8"/>
        <v>236.67</v>
      </c>
      <c r="J16" s="95">
        <f t="shared" si="8"/>
        <v>343.72</v>
      </c>
      <c r="K16" s="95">
        <f t="shared" si="8"/>
        <v>312.4844444</v>
      </c>
      <c r="L16" s="95">
        <f t="shared" si="8"/>
        <v>312.4844444</v>
      </c>
      <c r="M16" s="95">
        <f t="shared" si="8"/>
        <v>312.4844444</v>
      </c>
    </row>
    <row r="17" ht="12.75" customHeight="1">
      <c r="A17" s="87" t="s">
        <v>30</v>
      </c>
      <c r="B17" s="97">
        <v>76.5</v>
      </c>
      <c r="C17" s="97">
        <v>76.3</v>
      </c>
      <c r="D17" s="97">
        <v>76.3</v>
      </c>
      <c r="E17" s="97">
        <v>76.3</v>
      </c>
      <c r="F17" s="97">
        <v>76.3</v>
      </c>
      <c r="G17" s="97">
        <v>76.3</v>
      </c>
      <c r="H17" s="97">
        <v>76.3</v>
      </c>
      <c r="I17" s="97">
        <v>76.3</v>
      </c>
      <c r="J17" s="97">
        <v>76.3</v>
      </c>
      <c r="K17" s="97">
        <f t="shared" ref="K17:K19" si="9">AVERAGE(B17:J17)</f>
        <v>76.32222222</v>
      </c>
      <c r="L17" s="97">
        <f t="shared" ref="L17:L19" si="10">AVERAGE(B17:J17)</f>
        <v>76.32222222</v>
      </c>
      <c r="M17" s="97">
        <f t="shared" ref="M17:M19" si="11">AVERAGE(B17:J17)</f>
        <v>76.32222222</v>
      </c>
    </row>
    <row r="18" ht="12.75" customHeight="1">
      <c r="A18" s="87" t="s">
        <v>31</v>
      </c>
      <c r="B18" s="97">
        <v>47.57</v>
      </c>
      <c r="C18" s="97">
        <v>57.87</v>
      </c>
      <c r="D18" s="97">
        <v>58.52</v>
      </c>
      <c r="E18" s="97">
        <v>57.07</v>
      </c>
      <c r="F18" s="97">
        <v>57.55</v>
      </c>
      <c r="G18" s="97">
        <v>59.08</v>
      </c>
      <c r="H18" s="97">
        <v>60.01</v>
      </c>
      <c r="I18" s="97">
        <v>60.37</v>
      </c>
      <c r="J18" s="97">
        <v>67.42</v>
      </c>
      <c r="K18" s="97">
        <f t="shared" si="9"/>
        <v>58.38444444</v>
      </c>
      <c r="L18" s="97">
        <f t="shared" si="10"/>
        <v>58.38444444</v>
      </c>
      <c r="M18" s="97">
        <f t="shared" si="11"/>
        <v>58.38444444</v>
      </c>
    </row>
    <row r="19" ht="12.75" customHeight="1">
      <c r="A19" s="87" t="s">
        <v>32</v>
      </c>
      <c r="B19" s="96">
        <v>200.0</v>
      </c>
      <c r="C19" s="96">
        <v>200.0</v>
      </c>
      <c r="D19" s="96">
        <v>200.0</v>
      </c>
      <c r="E19" s="96">
        <v>100.0</v>
      </c>
      <c r="F19" s="96">
        <v>200.0</v>
      </c>
      <c r="G19" s="96">
        <v>200.0</v>
      </c>
      <c r="H19" s="96">
        <v>200.0</v>
      </c>
      <c r="I19" s="96">
        <v>100.0</v>
      </c>
      <c r="J19" s="96">
        <f>100+100</f>
        <v>200</v>
      </c>
      <c r="K19" s="97">
        <f t="shared" si="9"/>
        <v>177.7777778</v>
      </c>
      <c r="L19" s="97">
        <f t="shared" si="10"/>
        <v>177.7777778</v>
      </c>
      <c r="M19" s="97">
        <f t="shared" si="11"/>
        <v>177.7777778</v>
      </c>
    </row>
    <row r="20" ht="12.75" customHeight="1">
      <c r="A20" s="76"/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4"/>
    </row>
    <row r="21" ht="12.75" customHeight="1">
      <c r="A21" s="94" t="s">
        <v>33</v>
      </c>
      <c r="B21" s="95">
        <f>B22+B23+B24</f>
        <v>310</v>
      </c>
      <c r="C21" s="95">
        <f t="shared" ref="C21:M21" si="12">SUM(C22:C25)</f>
        <v>0</v>
      </c>
      <c r="D21" s="95">
        <f t="shared" si="12"/>
        <v>1000</v>
      </c>
      <c r="E21" s="95">
        <f t="shared" si="12"/>
        <v>150</v>
      </c>
      <c r="F21" s="95">
        <f t="shared" si="12"/>
        <v>600</v>
      </c>
      <c r="G21" s="95">
        <f t="shared" si="12"/>
        <v>150</v>
      </c>
      <c r="H21" s="95">
        <f t="shared" si="12"/>
        <v>150</v>
      </c>
      <c r="I21" s="95">
        <f t="shared" si="12"/>
        <v>150</v>
      </c>
      <c r="J21" s="95">
        <f t="shared" si="12"/>
        <v>845</v>
      </c>
      <c r="K21" s="95">
        <f t="shared" si="12"/>
        <v>150</v>
      </c>
      <c r="L21" s="95">
        <f t="shared" si="12"/>
        <v>150</v>
      </c>
      <c r="M21" s="95">
        <f t="shared" si="12"/>
        <v>150</v>
      </c>
    </row>
    <row r="22" ht="12.75" customHeight="1">
      <c r="A22" s="87" t="s">
        <v>34</v>
      </c>
      <c r="B22" s="97">
        <v>0.0</v>
      </c>
      <c r="C22" s="96">
        <v>0.0</v>
      </c>
      <c r="D22" s="96">
        <v>0.0</v>
      </c>
      <c r="E22" s="96">
        <v>0.0</v>
      </c>
      <c r="F22" s="96">
        <v>0.0</v>
      </c>
      <c r="G22" s="96">
        <v>0.0</v>
      </c>
      <c r="H22" s="96">
        <v>0.0</v>
      </c>
      <c r="I22" s="96">
        <v>0.0</v>
      </c>
      <c r="J22" s="96">
        <v>0.0</v>
      </c>
      <c r="K22" s="96">
        <v>0.0</v>
      </c>
      <c r="L22" s="96">
        <v>0.0</v>
      </c>
      <c r="M22" s="96">
        <v>0.0</v>
      </c>
    </row>
    <row r="23" ht="12.75" customHeight="1">
      <c r="A23" s="87" t="s">
        <v>35</v>
      </c>
      <c r="B23" s="97">
        <v>310.0</v>
      </c>
      <c r="C23" s="97">
        <v>0.0</v>
      </c>
      <c r="D23" s="97">
        <v>1000.0</v>
      </c>
      <c r="E23" s="97">
        <v>0.0</v>
      </c>
      <c r="F23" s="97">
        <v>450.0</v>
      </c>
      <c r="G23" s="97">
        <v>0.0</v>
      </c>
      <c r="H23" s="97">
        <v>0.0</v>
      </c>
      <c r="I23" s="97">
        <v>0.0</v>
      </c>
      <c r="J23" s="97">
        <f>45+650</f>
        <v>695</v>
      </c>
      <c r="K23" s="97">
        <v>0.0</v>
      </c>
      <c r="L23" s="97">
        <v>0.0</v>
      </c>
      <c r="M23" s="97">
        <v>0.0</v>
      </c>
    </row>
    <row r="24" ht="12.75" customHeight="1">
      <c r="A24" s="98" t="s">
        <v>42</v>
      </c>
      <c r="B24" s="97">
        <v>0.0</v>
      </c>
      <c r="C24" s="97">
        <v>0.0</v>
      </c>
      <c r="D24" s="97">
        <v>0.0</v>
      </c>
      <c r="E24" s="97">
        <v>150.0</v>
      </c>
      <c r="F24" s="97">
        <v>150.0</v>
      </c>
      <c r="G24" s="97">
        <v>150.0</v>
      </c>
      <c r="H24" s="97">
        <v>150.0</v>
      </c>
      <c r="I24" s="97">
        <v>150.0</v>
      </c>
      <c r="J24" s="97">
        <v>150.0</v>
      </c>
      <c r="K24" s="99">
        <v>150.0</v>
      </c>
      <c r="L24" s="99">
        <v>150.0</v>
      </c>
      <c r="M24" s="99">
        <v>150.0</v>
      </c>
    </row>
    <row r="25" ht="12.75" customHeight="1">
      <c r="A25" s="76"/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4"/>
    </row>
    <row r="26" ht="12.75" customHeight="1">
      <c r="A26" s="100" t="s">
        <v>36</v>
      </c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</row>
    <row r="27" ht="12.75" customHeight="1">
      <c r="A27" s="87" t="s">
        <v>37</v>
      </c>
      <c r="B27" s="97">
        <f>'Fluxo de caixa 2024'!M31+'Fluxo de caixa 2025'!B8</f>
        <v>4417.17</v>
      </c>
      <c r="C27" s="97">
        <f>C8+B31</f>
        <v>4383.1</v>
      </c>
      <c r="D27" s="97">
        <v>0.0</v>
      </c>
      <c r="E27" s="97">
        <f>E8</f>
        <v>600</v>
      </c>
      <c r="F27" s="97">
        <f>F8+E31</f>
        <v>4130.74</v>
      </c>
      <c r="G27" s="97">
        <f>F31+G8</f>
        <v>3796.89</v>
      </c>
      <c r="H27" s="97">
        <f>G31+H9</f>
        <v>3911.51</v>
      </c>
      <c r="I27" s="97">
        <f>I8+H31</f>
        <v>4025.2</v>
      </c>
      <c r="J27" s="97">
        <f t="shared" ref="J27:M27" si="13">I31+J8</f>
        <v>4662.59</v>
      </c>
      <c r="K27" s="97">
        <f t="shared" si="13"/>
        <v>4073.87</v>
      </c>
      <c r="L27" s="97">
        <f t="shared" si="13"/>
        <v>4211.385556</v>
      </c>
      <c r="M27" s="97">
        <f t="shared" si="13"/>
        <v>4348.901111</v>
      </c>
    </row>
    <row r="28" ht="12.75" customHeight="1">
      <c r="A28" s="87" t="s">
        <v>38</v>
      </c>
      <c r="B28" s="97" t="str">
        <f t="shared" ref="B28:E28" si="14">B10</f>
        <v/>
      </c>
      <c r="C28" s="97" t="str">
        <f t="shared" si="14"/>
        <v/>
      </c>
      <c r="D28" s="97" t="str">
        <f t="shared" si="14"/>
        <v/>
      </c>
      <c r="E28" s="97" t="str">
        <f t="shared" si="14"/>
        <v/>
      </c>
      <c r="F28" s="97">
        <f>F13</f>
        <v>0</v>
      </c>
      <c r="G28" s="97">
        <v>0.0</v>
      </c>
      <c r="H28" s="97" t="str">
        <f>H10</f>
        <v/>
      </c>
      <c r="I28" s="97">
        <f>I13</f>
        <v>0</v>
      </c>
      <c r="J28" s="97">
        <f t="shared" ref="J28:M28" si="15">J10</f>
        <v>424.06</v>
      </c>
      <c r="K28" s="97">
        <f t="shared" si="15"/>
        <v>0</v>
      </c>
      <c r="L28" s="97">
        <f t="shared" si="15"/>
        <v>0</v>
      </c>
      <c r="M28" s="97">
        <f t="shared" si="15"/>
        <v>0</v>
      </c>
    </row>
    <row r="29" ht="12.75" customHeight="1">
      <c r="A29" s="87" t="s">
        <v>39</v>
      </c>
      <c r="B29" s="97">
        <f t="shared" ref="B29:M29" si="16">B16</f>
        <v>324.07</v>
      </c>
      <c r="C29" s="97">
        <f t="shared" si="16"/>
        <v>334.17</v>
      </c>
      <c r="D29" s="97">
        <f t="shared" si="16"/>
        <v>334.82</v>
      </c>
      <c r="E29" s="97">
        <f t="shared" si="16"/>
        <v>233.37</v>
      </c>
      <c r="F29" s="97">
        <f t="shared" si="16"/>
        <v>333.85</v>
      </c>
      <c r="G29" s="97">
        <f t="shared" si="16"/>
        <v>335.38</v>
      </c>
      <c r="H29" s="97">
        <f t="shared" si="16"/>
        <v>336.31</v>
      </c>
      <c r="I29" s="97">
        <f t="shared" si="16"/>
        <v>236.67</v>
      </c>
      <c r="J29" s="97">
        <f t="shared" si="16"/>
        <v>343.72</v>
      </c>
      <c r="K29" s="97">
        <f t="shared" si="16"/>
        <v>312.4844444</v>
      </c>
      <c r="L29" s="97">
        <f t="shared" si="16"/>
        <v>312.4844444</v>
      </c>
      <c r="M29" s="97">
        <f t="shared" si="16"/>
        <v>312.4844444</v>
      </c>
    </row>
    <row r="30" ht="12.75" customHeight="1">
      <c r="A30" s="87" t="s">
        <v>40</v>
      </c>
      <c r="B30" s="97">
        <f t="shared" ref="B30:M30" si="17">B21</f>
        <v>310</v>
      </c>
      <c r="C30" s="97">
        <f t="shared" si="17"/>
        <v>0</v>
      </c>
      <c r="D30" s="97">
        <f t="shared" si="17"/>
        <v>1000</v>
      </c>
      <c r="E30" s="97">
        <f t="shared" si="17"/>
        <v>150</v>
      </c>
      <c r="F30" s="97">
        <f t="shared" si="17"/>
        <v>600</v>
      </c>
      <c r="G30" s="97">
        <f t="shared" si="17"/>
        <v>150</v>
      </c>
      <c r="H30" s="97">
        <f t="shared" si="17"/>
        <v>150</v>
      </c>
      <c r="I30" s="97">
        <f t="shared" si="17"/>
        <v>150</v>
      </c>
      <c r="J30" s="97">
        <f t="shared" si="17"/>
        <v>845</v>
      </c>
      <c r="K30" s="97">
        <f t="shared" si="17"/>
        <v>150</v>
      </c>
      <c r="L30" s="97">
        <f t="shared" si="17"/>
        <v>150</v>
      </c>
      <c r="M30" s="97">
        <f t="shared" si="17"/>
        <v>150</v>
      </c>
    </row>
    <row r="31" ht="12.75" customHeight="1">
      <c r="A31" s="87" t="s">
        <v>41</v>
      </c>
      <c r="B31" s="102">
        <f>B27-B29-B30</f>
        <v>3783.1</v>
      </c>
      <c r="C31" s="102">
        <f>C27+C28-C29-C30</f>
        <v>4048.93</v>
      </c>
      <c r="D31" s="102">
        <f t="shared" ref="D31:E31" si="18">C31+D8-D16-D21</f>
        <v>3314.11</v>
      </c>
      <c r="E31" s="97">
        <f t="shared" si="18"/>
        <v>3530.74</v>
      </c>
      <c r="F31" s="97">
        <f>F27+F28-F29-F30</f>
        <v>3196.89</v>
      </c>
      <c r="G31" s="97">
        <f>G27-G29-G30</f>
        <v>3311.51</v>
      </c>
      <c r="H31" s="97">
        <f t="shared" ref="H31:I31" si="19">H27+H28-H29-H30</f>
        <v>3425.2</v>
      </c>
      <c r="I31" s="97">
        <f t="shared" si="19"/>
        <v>3638.53</v>
      </c>
      <c r="J31" s="97">
        <f>J27-J29-J30</f>
        <v>3473.87</v>
      </c>
      <c r="K31" s="97">
        <f t="shared" ref="K31:M31" si="20">K27+K28-K29-K30</f>
        <v>3611.385556</v>
      </c>
      <c r="L31" s="97">
        <f t="shared" si="20"/>
        <v>3748.901111</v>
      </c>
      <c r="M31" s="97">
        <f t="shared" si="20"/>
        <v>3886.416667</v>
      </c>
    </row>
    <row r="32" ht="12.75" customHeight="1"/>
    <row r="33" ht="12.75" customHeight="1">
      <c r="A33" s="103" t="s">
        <v>43</v>
      </c>
      <c r="D33" s="104">
        <v>-3000.0</v>
      </c>
      <c r="E33" s="105">
        <f>D33+E24</f>
        <v>-2850</v>
      </c>
      <c r="F33" s="105">
        <f t="shared" ref="F33:G33" si="21">SUM(E33+F24)</f>
        <v>-2700</v>
      </c>
      <c r="G33" s="106">
        <f t="shared" si="21"/>
        <v>-2550</v>
      </c>
      <c r="H33" s="105">
        <f>SUM(G33+H21)</f>
        <v>-2400</v>
      </c>
      <c r="I33" s="105">
        <f t="shared" ref="I33:M33" si="22">H33+150</f>
        <v>-2250</v>
      </c>
      <c r="J33" s="105">
        <f t="shared" si="22"/>
        <v>-2100</v>
      </c>
      <c r="K33" s="105">
        <f t="shared" si="22"/>
        <v>-1950</v>
      </c>
      <c r="L33" s="105">
        <f t="shared" si="22"/>
        <v>-1800</v>
      </c>
      <c r="M33" s="105">
        <f t="shared" si="22"/>
        <v>-1650</v>
      </c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A1:A4"/>
    <mergeCell ref="B1:C1"/>
    <mergeCell ref="D1:H1"/>
    <mergeCell ref="B2:C2"/>
    <mergeCell ref="D2:F2"/>
    <mergeCell ref="B3:C3"/>
    <mergeCell ref="D3:E3"/>
    <mergeCell ref="G3:H3"/>
  </mergeCells>
  <hyperlinks>
    <hyperlink r:id="rId1" ref="D2"/>
  </hyperlinks>
  <printOptions/>
  <pageMargins bottom="0.787401575" footer="0.0" header="0.0" left="0.511811024" right="0.511811024" top="0.787401575"/>
  <pageSetup paperSize="9" orientation="portrait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EBC0A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38"/>
    <col customWidth="1" min="2" max="2" width="12.63"/>
    <col customWidth="1" min="3" max="3" width="13.75"/>
    <col customWidth="1" min="4" max="4" width="13.13"/>
    <col customWidth="1" min="5" max="5" width="12.88"/>
    <col customWidth="1" min="6" max="6" width="12.38"/>
    <col customWidth="1" min="7" max="7" width="12.0"/>
    <col customWidth="1" min="8" max="8" width="11.75"/>
    <col customWidth="1" min="9" max="9" width="12.38"/>
    <col customWidth="1" min="10" max="11" width="14.38"/>
    <col customWidth="1" min="12" max="12" width="15.25"/>
    <col customWidth="1" min="13" max="14" width="14.38"/>
  </cols>
  <sheetData>
    <row r="1" ht="21.75" customHeight="1">
      <c r="A1" s="107" t="s">
        <v>44</v>
      </c>
      <c r="N1" s="108"/>
    </row>
    <row r="2" ht="21.0" customHeight="1">
      <c r="A2" s="107" t="s">
        <v>45</v>
      </c>
      <c r="B2" s="109">
        <v>4.0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08"/>
    </row>
    <row r="3" ht="15.0" customHeight="1">
      <c r="A3" s="110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</row>
    <row r="4" ht="22.5" customHeight="1">
      <c r="A4" s="107" t="s">
        <v>46</v>
      </c>
      <c r="B4" s="112" t="str">
        <f>CONCATENATE("Janeiro/",'Fluxo de caixa 2024'!$H$2)</f>
        <v>Janeiro/2024</v>
      </c>
      <c r="C4" s="112" t="str">
        <f>CONCATENATE("Fevereiro/",'Fluxo de caixa 2024'!$H$2)</f>
        <v>Fevereiro/2024</v>
      </c>
      <c r="D4" s="112" t="str">
        <f>CONCATENATE("Março/",'Fluxo de caixa 2024'!$H$2)</f>
        <v>Março/2024</v>
      </c>
      <c r="E4" s="112" t="str">
        <f>CONCATENATE("Abril/",'Fluxo de caixa 2024'!$H$2)</f>
        <v>Abril/2024</v>
      </c>
      <c r="F4" s="112" t="str">
        <f>CONCATENATE("Maio/",'Fluxo de caixa 2024'!$H$2)</f>
        <v>Maio/2024</v>
      </c>
      <c r="G4" s="112" t="str">
        <f>CONCATENATE("Junho/",'Fluxo de caixa 2024'!$H$2)</f>
        <v>Junho/2024</v>
      </c>
      <c r="H4" s="112" t="str">
        <f>CONCATENATE("Julho/",'Fluxo de caixa 2024'!$H$2)</f>
        <v>Julho/2024</v>
      </c>
      <c r="I4" s="112" t="str">
        <f>CONCATENATE("Agosto/",'Fluxo de caixa 2024'!$H$2)</f>
        <v>Agosto/2024</v>
      </c>
      <c r="J4" s="112" t="str">
        <f>CONCATENATE("Setembro/",'Fluxo de caixa 2024'!$H$2)</f>
        <v>Setembro/2024</v>
      </c>
      <c r="K4" s="112" t="str">
        <f>CONCATENATE("Outubro/",'Fluxo de caixa 2024'!$H$2)</f>
        <v>Outubro/2024</v>
      </c>
      <c r="L4" s="112" t="str">
        <f>CONCATENATE("Novembro/",'Fluxo de caixa 2024'!$H$2)</f>
        <v>Novembro/2024</v>
      </c>
      <c r="M4" s="112" t="str">
        <f>CONCATENATE("Dezembro/",'Fluxo de caixa 2024'!$H$2)</f>
        <v>Dezembro/2024</v>
      </c>
      <c r="N4" s="113">
        <v>45658.0</v>
      </c>
      <c r="O4" s="113">
        <v>45689.0</v>
      </c>
      <c r="P4" s="113">
        <v>45717.0</v>
      </c>
      <c r="Q4" s="113">
        <v>45748.0</v>
      </c>
      <c r="R4" s="113">
        <v>45778.0</v>
      </c>
      <c r="S4" s="113">
        <v>45809.0</v>
      </c>
      <c r="T4" s="113">
        <v>45839.0</v>
      </c>
      <c r="U4" s="113">
        <v>45870.0</v>
      </c>
      <c r="V4" s="113">
        <v>45901.0</v>
      </c>
      <c r="W4" s="113">
        <v>45931.0</v>
      </c>
      <c r="X4" s="113">
        <v>45962.0</v>
      </c>
      <c r="Y4" s="113">
        <v>45992.0</v>
      </c>
      <c r="Z4" s="113">
        <v>46023.0</v>
      </c>
    </row>
    <row r="5" ht="19.5" customHeight="1">
      <c r="A5" s="110">
        <v>1.0</v>
      </c>
      <c r="B5" s="114">
        <v>0.0</v>
      </c>
      <c r="C5" s="114">
        <v>150.0</v>
      </c>
      <c r="D5" s="114">
        <v>150.0</v>
      </c>
      <c r="E5" s="114">
        <v>150.0</v>
      </c>
      <c r="F5" s="114">
        <v>150.0</v>
      </c>
      <c r="G5" s="114">
        <v>150.0</v>
      </c>
      <c r="H5" s="114">
        <v>150.0</v>
      </c>
      <c r="I5" s="114">
        <v>150.0</v>
      </c>
      <c r="J5" s="114">
        <v>150.0</v>
      </c>
      <c r="K5" s="114">
        <v>150.0</v>
      </c>
      <c r="L5" s="114">
        <v>150.0</v>
      </c>
      <c r="M5" s="114">
        <v>150.0</v>
      </c>
      <c r="N5" s="115">
        <v>150.0</v>
      </c>
      <c r="O5" s="116">
        <v>150.0</v>
      </c>
      <c r="P5" s="117">
        <v>150.0</v>
      </c>
      <c r="Q5" s="117">
        <v>150.0</v>
      </c>
      <c r="R5" s="117">
        <v>150.0</v>
      </c>
      <c r="S5" s="117">
        <v>150.0</v>
      </c>
      <c r="T5" s="117">
        <v>150.0</v>
      </c>
      <c r="U5" s="117">
        <v>150.0</v>
      </c>
      <c r="V5" s="118">
        <v>150.0</v>
      </c>
      <c r="W5" s="119"/>
      <c r="X5" s="119"/>
      <c r="Y5" s="119"/>
      <c r="Z5" s="119"/>
    </row>
    <row r="6" ht="19.5" customHeight="1">
      <c r="A6" s="110">
        <v>2.0</v>
      </c>
      <c r="B6" s="114">
        <v>0.0</v>
      </c>
      <c r="C6" s="114">
        <v>150.0</v>
      </c>
      <c r="D6" s="114">
        <v>150.0</v>
      </c>
      <c r="E6" s="114">
        <v>150.0</v>
      </c>
      <c r="F6" s="114">
        <v>150.0</v>
      </c>
      <c r="G6" s="114">
        <v>150.0</v>
      </c>
      <c r="H6" s="114">
        <v>150.0</v>
      </c>
      <c r="I6" s="114">
        <v>150.0</v>
      </c>
      <c r="J6" s="114">
        <v>150.0</v>
      </c>
      <c r="K6" s="114">
        <v>150.0</v>
      </c>
      <c r="L6" s="114">
        <v>150.0</v>
      </c>
      <c r="M6" s="114">
        <v>150.0</v>
      </c>
      <c r="N6" s="115">
        <v>150.0</v>
      </c>
      <c r="O6" s="116">
        <v>150.0</v>
      </c>
      <c r="P6" s="117">
        <v>150.0</v>
      </c>
      <c r="Q6" s="117">
        <v>150.0</v>
      </c>
      <c r="R6" s="117">
        <v>150.0</v>
      </c>
      <c r="S6" s="117">
        <v>150.0</v>
      </c>
      <c r="T6" s="117">
        <v>150.0</v>
      </c>
      <c r="U6" s="117">
        <v>150.0</v>
      </c>
      <c r="V6" s="120">
        <v>150.0</v>
      </c>
      <c r="W6" s="119"/>
      <c r="X6" s="119"/>
      <c r="Y6" s="119"/>
      <c r="Z6" s="119"/>
    </row>
    <row r="7" ht="19.5" customHeight="1">
      <c r="A7" s="110">
        <v>3.0</v>
      </c>
      <c r="B7" s="114">
        <v>0.0</v>
      </c>
      <c r="C7" s="114">
        <v>150.0</v>
      </c>
      <c r="D7" s="114">
        <v>150.0</v>
      </c>
      <c r="E7" s="114">
        <v>150.0</v>
      </c>
      <c r="F7" s="114">
        <v>150.0</v>
      </c>
      <c r="G7" s="114">
        <v>150.0</v>
      </c>
      <c r="H7" s="114">
        <v>150.0</v>
      </c>
      <c r="I7" s="114">
        <v>150.0</v>
      </c>
      <c r="J7" s="114">
        <v>150.0</v>
      </c>
      <c r="K7" s="114">
        <v>150.0</v>
      </c>
      <c r="L7" s="114">
        <v>150.0</v>
      </c>
      <c r="M7" s="114">
        <v>150.0</v>
      </c>
      <c r="N7" s="115">
        <v>150.0</v>
      </c>
      <c r="O7" s="121">
        <v>150.0</v>
      </c>
      <c r="P7" s="117">
        <v>150.0</v>
      </c>
      <c r="Q7" s="117">
        <v>150.0</v>
      </c>
      <c r="R7" s="117">
        <v>150.0</v>
      </c>
      <c r="S7" s="117">
        <v>150.0</v>
      </c>
      <c r="T7" s="117">
        <v>150.0</v>
      </c>
      <c r="U7" s="122">
        <v>150.0</v>
      </c>
      <c r="V7" s="120">
        <v>150.0</v>
      </c>
      <c r="W7" s="119"/>
      <c r="X7" s="119"/>
      <c r="Y7" s="119"/>
      <c r="Z7" s="119"/>
    </row>
    <row r="8" ht="19.5" customHeight="1">
      <c r="A8" s="110">
        <v>4.0</v>
      </c>
      <c r="B8" s="114">
        <v>0.0</v>
      </c>
      <c r="C8" s="114">
        <v>150.0</v>
      </c>
      <c r="D8" s="114">
        <v>150.0</v>
      </c>
      <c r="E8" s="114">
        <v>150.0</v>
      </c>
      <c r="F8" s="114">
        <v>150.0</v>
      </c>
      <c r="G8" s="114">
        <v>150.0</v>
      </c>
      <c r="H8" s="114">
        <v>150.0</v>
      </c>
      <c r="I8" s="114">
        <v>150.0</v>
      </c>
      <c r="J8" s="114">
        <v>150.0</v>
      </c>
      <c r="K8" s="114">
        <v>150.0</v>
      </c>
      <c r="L8" s="114">
        <v>150.0</v>
      </c>
      <c r="M8" s="114">
        <v>150.0</v>
      </c>
      <c r="N8" s="115">
        <v>150.0</v>
      </c>
      <c r="O8" s="116">
        <v>150.0</v>
      </c>
      <c r="P8" s="117">
        <v>150.0</v>
      </c>
      <c r="Q8" s="117">
        <v>150.0</v>
      </c>
      <c r="R8" s="117">
        <v>150.0</v>
      </c>
      <c r="S8" s="117">
        <v>150.0</v>
      </c>
      <c r="T8" s="117">
        <v>150.0</v>
      </c>
      <c r="U8" s="117">
        <v>150.0</v>
      </c>
      <c r="V8" s="118">
        <v>150.0</v>
      </c>
      <c r="W8" s="119"/>
      <c r="X8" s="119"/>
      <c r="Y8" s="119"/>
      <c r="Z8" s="119"/>
    </row>
    <row r="9" ht="15.0" customHeight="1">
      <c r="A9" s="123"/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5"/>
      <c r="N9" s="123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5"/>
    </row>
    <row r="10" ht="15.0" customHeight="1">
      <c r="A10" s="107" t="s">
        <v>47</v>
      </c>
      <c r="B10" s="126">
        <f t="shared" ref="B10:Z10" si="1">SUM(B5:B8)</f>
        <v>0</v>
      </c>
      <c r="C10" s="126">
        <f t="shared" si="1"/>
        <v>600</v>
      </c>
      <c r="D10" s="126">
        <f t="shared" si="1"/>
        <v>600</v>
      </c>
      <c r="E10" s="126">
        <f t="shared" si="1"/>
        <v>600</v>
      </c>
      <c r="F10" s="126">
        <f t="shared" si="1"/>
        <v>600</v>
      </c>
      <c r="G10" s="126">
        <f t="shared" si="1"/>
        <v>600</v>
      </c>
      <c r="H10" s="126">
        <f t="shared" si="1"/>
        <v>600</v>
      </c>
      <c r="I10" s="126">
        <f t="shared" si="1"/>
        <v>600</v>
      </c>
      <c r="J10" s="126">
        <f t="shared" si="1"/>
        <v>600</v>
      </c>
      <c r="K10" s="126">
        <f t="shared" si="1"/>
        <v>600</v>
      </c>
      <c r="L10" s="126">
        <f t="shared" si="1"/>
        <v>600</v>
      </c>
      <c r="M10" s="126">
        <f t="shared" si="1"/>
        <v>600</v>
      </c>
      <c r="N10" s="126">
        <f t="shared" si="1"/>
        <v>600</v>
      </c>
      <c r="O10" s="126">
        <f t="shared" si="1"/>
        <v>600</v>
      </c>
      <c r="P10" s="126">
        <f t="shared" si="1"/>
        <v>600</v>
      </c>
      <c r="Q10" s="126">
        <f t="shared" si="1"/>
        <v>600</v>
      </c>
      <c r="R10" s="126">
        <f t="shared" si="1"/>
        <v>600</v>
      </c>
      <c r="S10" s="126">
        <f t="shared" si="1"/>
        <v>600</v>
      </c>
      <c r="T10" s="126">
        <f t="shared" si="1"/>
        <v>600</v>
      </c>
      <c r="U10" s="126">
        <f t="shared" si="1"/>
        <v>600</v>
      </c>
      <c r="V10" s="126">
        <f t="shared" si="1"/>
        <v>600</v>
      </c>
      <c r="W10" s="126">
        <f t="shared" si="1"/>
        <v>0</v>
      </c>
      <c r="X10" s="126">
        <f t="shared" si="1"/>
        <v>0</v>
      </c>
      <c r="Y10" s="126">
        <f t="shared" si="1"/>
        <v>0</v>
      </c>
      <c r="Z10" s="126">
        <f t="shared" si="1"/>
        <v>0</v>
      </c>
    </row>
    <row r="11" ht="15.0" customHeight="1">
      <c r="A11" s="108"/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</row>
    <row r="12" ht="15.0" customHeight="1">
      <c r="A12" s="108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</row>
    <row r="13" ht="15.0" customHeight="1">
      <c r="A13" s="108"/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</row>
    <row r="14" ht="15.0" customHeight="1">
      <c r="A14" s="108"/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</row>
    <row r="15" ht="15.0" customHeight="1">
      <c r="A15" s="108"/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</row>
    <row r="16" ht="15.0" customHeight="1">
      <c r="A16" s="108"/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</row>
    <row r="17" ht="15.0" customHeight="1">
      <c r="A17" s="108"/>
      <c r="B17" s="108"/>
      <c r="C17" s="108"/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8"/>
    </row>
    <row r="18" ht="15.0" customHeight="1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</row>
    <row r="19" ht="15.0" customHeight="1">
      <c r="A19" s="108"/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</row>
    <row r="20" ht="15.0" customHeight="1">
      <c r="A20" s="108"/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</row>
    <row r="21" ht="15.75" customHeight="1">
      <c r="A21" s="108"/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</row>
    <row r="22" ht="15.75" customHeight="1">
      <c r="A22" s="108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</row>
    <row r="23" ht="15.75" customHeight="1">
      <c r="A23" s="108"/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</row>
    <row r="24" ht="15.75" customHeight="1">
      <c r="A24" s="108"/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</row>
    <row r="25" ht="15.75" customHeight="1">
      <c r="A25" s="108"/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</row>
    <row r="26" ht="15.75" customHeight="1">
      <c r="A26" s="108"/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</row>
    <row r="27" ht="15.75" customHeight="1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</row>
    <row r="28" ht="15.75" customHeight="1">
      <c r="A28" s="108"/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</row>
    <row r="29" ht="15.75" customHeight="1">
      <c r="A29" s="108"/>
      <c r="B29" s="108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</row>
    <row r="30" ht="15.75" customHeight="1">
      <c r="A30" s="108"/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</row>
    <row r="31" ht="15.75" customHeight="1">
      <c r="A31" s="108"/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</row>
    <row r="32" ht="15.75" customHeight="1">
      <c r="A32" s="108"/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</row>
    <row r="33" ht="15.75" customHeight="1">
      <c r="A33" s="108"/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</row>
    <row r="34" ht="15.75" customHeight="1">
      <c r="A34" s="108"/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</row>
    <row r="35" ht="15.75" customHeight="1">
      <c r="A35" s="108"/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</row>
    <row r="36" ht="15.75" customHeight="1">
      <c r="A36" s="108"/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</row>
    <row r="37" ht="15.75" customHeight="1">
      <c r="A37" s="108"/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</row>
    <row r="38" ht="15.75" customHeight="1">
      <c r="A38" s="108"/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</row>
    <row r="39" ht="15.75" customHeight="1">
      <c r="A39" s="108"/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</row>
    <row r="40" ht="15.75" customHeight="1">
      <c r="A40" s="108"/>
      <c r="B40" s="108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</row>
    <row r="41" ht="15.75" customHeight="1">
      <c r="A41" s="108"/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</row>
    <row r="42" ht="15.75" customHeight="1">
      <c r="A42" s="108"/>
      <c r="B42" s="108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</row>
    <row r="43" ht="15.75" customHeight="1">
      <c r="A43" s="108"/>
      <c r="B43" s="108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</row>
    <row r="44" ht="15.75" customHeight="1">
      <c r="A44" s="108"/>
      <c r="B44" s="108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</row>
    <row r="45" ht="15.75" customHeight="1">
      <c r="A45" s="108"/>
      <c r="B45" s="108"/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</row>
    <row r="46" ht="15.75" customHeight="1">
      <c r="A46" s="108"/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</row>
    <row r="47" ht="15.75" customHeight="1">
      <c r="A47" s="108"/>
      <c r="B47" s="108"/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</row>
    <row r="48" ht="15.75" customHeight="1">
      <c r="A48" s="108"/>
      <c r="B48" s="108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</row>
    <row r="49" ht="15.75" customHeight="1">
      <c r="A49" s="108"/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</row>
    <row r="50" ht="15.75" customHeight="1">
      <c r="A50" s="108"/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</row>
    <row r="51" ht="15.75" customHeight="1">
      <c r="A51" s="108"/>
      <c r="B51" s="108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</row>
    <row r="52" ht="15.75" customHeight="1">
      <c r="A52" s="108"/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</row>
    <row r="53" ht="15.75" customHeight="1">
      <c r="A53" s="108"/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</row>
    <row r="54" ht="15.75" customHeight="1">
      <c r="A54" s="108"/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</row>
    <row r="55" ht="15.75" customHeight="1">
      <c r="A55" s="108"/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</row>
    <row r="56" ht="15.75" customHeight="1">
      <c r="A56" s="108"/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</row>
    <row r="57" ht="15.75" customHeight="1">
      <c r="A57" s="108"/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</row>
    <row r="58" ht="15.75" customHeight="1">
      <c r="A58" s="108"/>
      <c r="B58" s="108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</row>
    <row r="59" ht="15.75" customHeight="1">
      <c r="A59" s="108"/>
      <c r="B59" s="108"/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</row>
    <row r="60" ht="15.75" customHeight="1">
      <c r="A60" s="108"/>
      <c r="B60" s="108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</row>
    <row r="61" ht="15.75" customHeight="1">
      <c r="A61" s="108"/>
      <c r="B61" s="108"/>
      <c r="C61" s="108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</row>
    <row r="62" ht="15.75" customHeight="1">
      <c r="A62" s="108"/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</row>
    <row r="63" ht="15.75" customHeight="1">
      <c r="A63" s="108"/>
      <c r="B63" s="108"/>
      <c r="C63" s="108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</row>
    <row r="64" ht="15.75" customHeight="1">
      <c r="A64" s="108"/>
      <c r="B64" s="108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</row>
    <row r="65" ht="15.75" customHeight="1">
      <c r="A65" s="108"/>
      <c r="B65" s="108"/>
      <c r="C65" s="108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</row>
    <row r="66" ht="15.75" customHeight="1">
      <c r="A66" s="108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</row>
    <row r="67" ht="15.75" customHeight="1">
      <c r="A67" s="108"/>
      <c r="B67" s="108"/>
      <c r="C67" s="108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</row>
    <row r="68" ht="15.75" customHeight="1">
      <c r="A68" s="108"/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</row>
    <row r="69" ht="15.75" customHeight="1">
      <c r="A69" s="108"/>
      <c r="B69" s="108"/>
      <c r="C69" s="108"/>
      <c r="D69" s="108"/>
      <c r="E69" s="108"/>
      <c r="F69" s="108"/>
      <c r="G69" s="108"/>
      <c r="H69" s="108"/>
      <c r="I69" s="108"/>
      <c r="J69" s="108"/>
      <c r="K69" s="108"/>
      <c r="L69" s="108"/>
      <c r="M69" s="108"/>
      <c r="N69" s="108"/>
    </row>
    <row r="70" ht="15.75" customHeight="1">
      <c r="A70" s="108"/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</row>
    <row r="71" ht="15.75" customHeight="1">
      <c r="A71" s="108"/>
      <c r="B71" s="108"/>
      <c r="C71" s="108"/>
      <c r="D71" s="108"/>
      <c r="E71" s="108"/>
      <c r="F71" s="108"/>
      <c r="G71" s="108"/>
      <c r="H71" s="108"/>
      <c r="I71" s="108"/>
      <c r="J71" s="108"/>
      <c r="K71" s="108"/>
      <c r="L71" s="108"/>
      <c r="M71" s="108"/>
      <c r="N71" s="108"/>
    </row>
    <row r="72" ht="15.75" customHeight="1">
      <c r="A72" s="108"/>
      <c r="B72" s="108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</row>
    <row r="73" ht="15.75" customHeight="1">
      <c r="A73" s="108"/>
      <c r="B73" s="108"/>
      <c r="C73" s="108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</row>
    <row r="74" ht="15.75" customHeight="1">
      <c r="A74" s="108"/>
      <c r="B74" s="108"/>
      <c r="C74" s="108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</row>
    <row r="75" ht="15.75" customHeight="1">
      <c r="A75" s="108"/>
      <c r="B75" s="108"/>
      <c r="C75" s="108"/>
      <c r="D75" s="108"/>
      <c r="E75" s="108"/>
      <c r="F75" s="108"/>
      <c r="G75" s="108"/>
      <c r="H75" s="108"/>
      <c r="I75" s="108"/>
      <c r="J75" s="108"/>
      <c r="K75" s="108"/>
      <c r="L75" s="108"/>
      <c r="M75" s="108"/>
      <c r="N75" s="108"/>
    </row>
    <row r="76" ht="15.75" customHeight="1">
      <c r="A76" s="108"/>
      <c r="B76" s="108"/>
      <c r="C76" s="108"/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/>
    </row>
    <row r="77" ht="15.75" customHeight="1">
      <c r="A77" s="108"/>
      <c r="B77" s="108"/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</row>
    <row r="78" ht="15.75" customHeight="1">
      <c r="A78" s="108"/>
      <c r="B78" s="108"/>
      <c r="C78" s="108"/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</row>
    <row r="79" ht="15.75" customHeight="1">
      <c r="A79" s="108"/>
      <c r="B79" s="108"/>
      <c r="C79" s="108"/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</row>
    <row r="80" ht="15.75" customHeight="1">
      <c r="A80" s="108"/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</row>
    <row r="81" ht="15.75" customHeight="1">
      <c r="A81" s="108"/>
      <c r="B81" s="108"/>
      <c r="C81" s="108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</row>
    <row r="82" ht="15.75" customHeight="1">
      <c r="A82" s="108"/>
      <c r="B82" s="108"/>
      <c r="C82" s="108"/>
      <c r="D82" s="108"/>
      <c r="E82" s="108"/>
      <c r="F82" s="108"/>
      <c r="G82" s="108"/>
      <c r="H82" s="108"/>
      <c r="I82" s="108"/>
      <c r="J82" s="108"/>
      <c r="K82" s="108"/>
      <c r="L82" s="108"/>
      <c r="M82" s="108"/>
      <c r="N82" s="108"/>
    </row>
    <row r="83" ht="15.75" customHeight="1">
      <c r="A83" s="108"/>
      <c r="B83" s="108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</row>
    <row r="84" ht="15.75" customHeight="1">
      <c r="A84" s="108"/>
      <c r="B84" s="108"/>
      <c r="C84" s="108"/>
      <c r="D84" s="108"/>
      <c r="E84" s="108"/>
      <c r="F84" s="108"/>
      <c r="G84" s="108"/>
      <c r="H84" s="108"/>
      <c r="I84" s="108"/>
      <c r="J84" s="108"/>
      <c r="K84" s="108"/>
      <c r="L84" s="108"/>
      <c r="M84" s="108"/>
      <c r="N84" s="108"/>
    </row>
    <row r="85" ht="15.75" customHeight="1">
      <c r="A85" s="108"/>
      <c r="B85" s="108"/>
      <c r="C85" s="108"/>
      <c r="D85" s="108"/>
      <c r="E85" s="108"/>
      <c r="F85" s="108"/>
      <c r="G85" s="108"/>
      <c r="H85" s="108"/>
      <c r="I85" s="108"/>
      <c r="J85" s="108"/>
      <c r="K85" s="108"/>
      <c r="L85" s="108"/>
      <c r="M85" s="108"/>
      <c r="N85" s="108"/>
    </row>
    <row r="86" ht="15.75" customHeight="1">
      <c r="A86" s="108"/>
      <c r="B86" s="108"/>
      <c r="C86" s="108"/>
      <c r="D86" s="108"/>
      <c r="E86" s="108"/>
      <c r="F86" s="108"/>
      <c r="G86" s="108"/>
      <c r="H86" s="108"/>
      <c r="I86" s="108"/>
      <c r="J86" s="108"/>
      <c r="K86" s="108"/>
      <c r="L86" s="108"/>
      <c r="M86" s="108"/>
      <c r="N86" s="108"/>
    </row>
    <row r="87" ht="15.75" customHeight="1">
      <c r="A87" s="108"/>
      <c r="B87" s="108"/>
      <c r="C87" s="108"/>
      <c r="D87" s="108"/>
      <c r="E87" s="108"/>
      <c r="F87" s="108"/>
      <c r="G87" s="108"/>
      <c r="H87" s="108"/>
      <c r="I87" s="108"/>
      <c r="J87" s="108"/>
      <c r="K87" s="108"/>
      <c r="L87" s="108"/>
      <c r="M87" s="108"/>
      <c r="N87" s="108"/>
    </row>
    <row r="88" ht="15.75" customHeight="1">
      <c r="A88" s="108"/>
      <c r="B88" s="108"/>
      <c r="C88" s="108"/>
      <c r="D88" s="108"/>
      <c r="E88" s="108"/>
      <c r="F88" s="108"/>
      <c r="G88" s="108"/>
      <c r="H88" s="108"/>
      <c r="I88" s="108"/>
      <c r="J88" s="108"/>
      <c r="K88" s="108"/>
      <c r="L88" s="108"/>
      <c r="M88" s="108"/>
      <c r="N88" s="108"/>
    </row>
    <row r="89" ht="15.75" customHeight="1">
      <c r="A89" s="108"/>
      <c r="B89" s="108"/>
      <c r="C89" s="108"/>
      <c r="D89" s="108"/>
      <c r="E89" s="108"/>
      <c r="F89" s="108"/>
      <c r="G89" s="108"/>
      <c r="H89" s="108"/>
      <c r="I89" s="108"/>
      <c r="J89" s="108"/>
      <c r="K89" s="108"/>
      <c r="L89" s="108"/>
      <c r="M89" s="108"/>
      <c r="N89" s="108"/>
    </row>
    <row r="90" ht="15.75" customHeight="1">
      <c r="A90" s="108"/>
      <c r="B90" s="108"/>
      <c r="C90" s="108"/>
      <c r="D90" s="108"/>
      <c r="E90" s="108"/>
      <c r="F90" s="108"/>
      <c r="G90" s="108"/>
      <c r="H90" s="108"/>
      <c r="I90" s="108"/>
      <c r="J90" s="108"/>
      <c r="K90" s="108"/>
      <c r="L90" s="108"/>
      <c r="M90" s="108"/>
      <c r="N90" s="108"/>
    </row>
    <row r="91" ht="15.75" customHeight="1">
      <c r="A91" s="108"/>
      <c r="B91" s="108"/>
      <c r="C91" s="108"/>
      <c r="D91" s="108"/>
      <c r="E91" s="108"/>
      <c r="F91" s="108"/>
      <c r="G91" s="108"/>
      <c r="H91" s="108"/>
      <c r="I91" s="108"/>
      <c r="J91" s="108"/>
      <c r="K91" s="108"/>
      <c r="L91" s="108"/>
      <c r="M91" s="108"/>
      <c r="N91" s="108"/>
    </row>
    <row r="92" ht="15.75" customHeight="1">
      <c r="A92" s="108"/>
      <c r="B92" s="108"/>
      <c r="C92" s="108"/>
      <c r="D92" s="108"/>
      <c r="E92" s="108"/>
      <c r="F92" s="108"/>
      <c r="G92" s="108"/>
      <c r="H92" s="108"/>
      <c r="I92" s="108"/>
      <c r="J92" s="108"/>
      <c r="K92" s="108"/>
      <c r="L92" s="108"/>
      <c r="M92" s="108"/>
      <c r="N92" s="108"/>
    </row>
    <row r="93" ht="15.75" customHeight="1">
      <c r="A93" s="108"/>
      <c r="B93" s="108"/>
      <c r="C93" s="108"/>
      <c r="D93" s="108"/>
      <c r="E93" s="108"/>
      <c r="F93" s="108"/>
      <c r="G93" s="108"/>
      <c r="H93" s="108"/>
      <c r="I93" s="108"/>
      <c r="J93" s="108"/>
      <c r="K93" s="108"/>
      <c r="L93" s="108"/>
      <c r="M93" s="108"/>
      <c r="N93" s="108"/>
    </row>
    <row r="94" ht="15.75" customHeight="1">
      <c r="A94" s="108"/>
      <c r="B94" s="108"/>
      <c r="C94" s="108"/>
      <c r="D94" s="108"/>
      <c r="E94" s="108"/>
      <c r="F94" s="108"/>
      <c r="G94" s="108"/>
      <c r="H94" s="108"/>
      <c r="I94" s="108"/>
      <c r="J94" s="108"/>
      <c r="K94" s="108"/>
      <c r="L94" s="108"/>
      <c r="M94" s="108"/>
      <c r="N94" s="108"/>
    </row>
    <row r="95" ht="15.75" customHeight="1">
      <c r="A95" s="108"/>
      <c r="B95" s="108"/>
      <c r="C95" s="108"/>
      <c r="D95" s="108"/>
      <c r="E95" s="108"/>
      <c r="F95" s="108"/>
      <c r="G95" s="108"/>
      <c r="H95" s="108"/>
      <c r="I95" s="108"/>
      <c r="J95" s="108"/>
      <c r="K95" s="108"/>
      <c r="L95" s="108"/>
      <c r="M95" s="108"/>
      <c r="N95" s="108"/>
    </row>
    <row r="96" ht="15.75" customHeight="1">
      <c r="A96" s="108"/>
      <c r="B96" s="108"/>
      <c r="C96" s="108"/>
      <c r="D96" s="108"/>
      <c r="E96" s="108"/>
      <c r="F96" s="108"/>
      <c r="G96" s="108"/>
      <c r="H96" s="108"/>
      <c r="I96" s="108"/>
      <c r="J96" s="108"/>
      <c r="K96" s="108"/>
      <c r="L96" s="108"/>
      <c r="M96" s="108"/>
      <c r="N96" s="108"/>
    </row>
    <row r="97" ht="15.75" customHeight="1">
      <c r="A97" s="108"/>
      <c r="B97" s="108"/>
      <c r="C97" s="108"/>
      <c r="D97" s="108"/>
      <c r="E97" s="108"/>
      <c r="F97" s="108"/>
      <c r="G97" s="108"/>
      <c r="H97" s="108"/>
      <c r="I97" s="108"/>
      <c r="J97" s="108"/>
      <c r="K97" s="108"/>
      <c r="L97" s="108"/>
      <c r="M97" s="108"/>
      <c r="N97" s="108"/>
    </row>
    <row r="98" ht="15.75" customHeight="1">
      <c r="A98" s="108"/>
      <c r="B98" s="108"/>
      <c r="C98" s="108"/>
      <c r="D98" s="108"/>
      <c r="E98" s="108"/>
      <c r="F98" s="108"/>
      <c r="G98" s="108"/>
      <c r="H98" s="108"/>
      <c r="I98" s="108"/>
      <c r="J98" s="108"/>
      <c r="K98" s="108"/>
      <c r="L98" s="108"/>
      <c r="M98" s="108"/>
      <c r="N98" s="108"/>
    </row>
    <row r="99" ht="15.75" customHeight="1">
      <c r="A99" s="108"/>
      <c r="B99" s="108"/>
      <c r="C99" s="108"/>
      <c r="D99" s="108"/>
      <c r="E99" s="108"/>
      <c r="F99" s="108"/>
      <c r="G99" s="108"/>
      <c r="H99" s="108"/>
      <c r="I99" s="108"/>
      <c r="J99" s="108"/>
      <c r="K99" s="108"/>
      <c r="L99" s="108"/>
      <c r="M99" s="108"/>
      <c r="N99" s="108"/>
    </row>
    <row r="100" ht="15.75" customHeight="1">
      <c r="A100" s="108"/>
      <c r="B100" s="108"/>
      <c r="C100" s="108"/>
      <c r="D100" s="108"/>
      <c r="E100" s="108"/>
      <c r="F100" s="108"/>
      <c r="G100" s="108"/>
      <c r="H100" s="108"/>
      <c r="I100" s="108"/>
      <c r="J100" s="108"/>
      <c r="K100" s="108"/>
      <c r="L100" s="108"/>
      <c r="M100" s="108"/>
      <c r="N100" s="108"/>
    </row>
    <row r="101" ht="15.75" customHeight="1">
      <c r="A101" s="108"/>
      <c r="B101" s="108"/>
      <c r="C101" s="108"/>
      <c r="D101" s="108"/>
      <c r="E101" s="108"/>
      <c r="F101" s="108"/>
      <c r="G101" s="108"/>
      <c r="H101" s="108"/>
      <c r="I101" s="108"/>
      <c r="J101" s="108"/>
      <c r="K101" s="108"/>
      <c r="L101" s="108"/>
      <c r="M101" s="108"/>
      <c r="N101" s="108"/>
    </row>
    <row r="102" ht="15.75" customHeight="1">
      <c r="A102" s="108"/>
      <c r="B102" s="108"/>
      <c r="C102" s="108"/>
      <c r="D102" s="108"/>
      <c r="E102" s="108"/>
      <c r="F102" s="108"/>
      <c r="G102" s="108"/>
      <c r="H102" s="108"/>
      <c r="I102" s="108"/>
      <c r="J102" s="108"/>
      <c r="K102" s="108"/>
      <c r="L102" s="108"/>
      <c r="M102" s="108"/>
      <c r="N102" s="108"/>
    </row>
    <row r="103" ht="15.75" customHeight="1">
      <c r="A103" s="108"/>
      <c r="B103" s="108"/>
      <c r="C103" s="108"/>
      <c r="D103" s="108"/>
      <c r="E103" s="108"/>
      <c r="F103" s="108"/>
      <c r="G103" s="108"/>
      <c r="H103" s="108"/>
      <c r="I103" s="108"/>
      <c r="J103" s="108"/>
      <c r="K103" s="108"/>
      <c r="L103" s="108"/>
      <c r="M103" s="108"/>
      <c r="N103" s="108"/>
    </row>
    <row r="104" ht="15.75" customHeight="1">
      <c r="A104" s="108"/>
      <c r="B104" s="108"/>
      <c r="C104" s="108"/>
      <c r="D104" s="108"/>
      <c r="E104" s="108"/>
      <c r="F104" s="108"/>
      <c r="G104" s="108"/>
      <c r="H104" s="108"/>
      <c r="I104" s="108"/>
      <c r="J104" s="108"/>
      <c r="K104" s="108"/>
      <c r="L104" s="108"/>
      <c r="M104" s="108"/>
      <c r="N104" s="108"/>
    </row>
    <row r="105" ht="15.75" customHeight="1">
      <c r="A105" s="108"/>
      <c r="B105" s="108"/>
      <c r="C105" s="108"/>
      <c r="D105" s="108"/>
      <c r="E105" s="108"/>
      <c r="F105" s="108"/>
      <c r="G105" s="108"/>
      <c r="H105" s="108"/>
      <c r="I105" s="108"/>
      <c r="J105" s="108"/>
      <c r="K105" s="108"/>
      <c r="L105" s="108"/>
      <c r="M105" s="108"/>
      <c r="N105" s="108"/>
    </row>
    <row r="106" ht="15.75" customHeight="1">
      <c r="A106" s="108"/>
      <c r="B106" s="108"/>
      <c r="C106" s="108"/>
      <c r="D106" s="108"/>
      <c r="E106" s="108"/>
      <c r="F106" s="108"/>
      <c r="G106" s="108"/>
      <c r="H106" s="108"/>
      <c r="I106" s="108"/>
      <c r="J106" s="108"/>
      <c r="K106" s="108"/>
      <c r="L106" s="108"/>
      <c r="M106" s="108"/>
      <c r="N106" s="108"/>
    </row>
    <row r="107" ht="15.75" customHeight="1">
      <c r="A107" s="108"/>
      <c r="B107" s="108"/>
      <c r="C107" s="108"/>
      <c r="D107" s="108"/>
      <c r="E107" s="108"/>
      <c r="F107" s="108"/>
      <c r="G107" s="108"/>
      <c r="H107" s="108"/>
      <c r="I107" s="108"/>
      <c r="J107" s="108"/>
      <c r="K107" s="108"/>
      <c r="L107" s="108"/>
      <c r="M107" s="108"/>
      <c r="N107" s="108"/>
    </row>
    <row r="108" ht="15.75" customHeight="1">
      <c r="A108" s="108"/>
      <c r="B108" s="108"/>
      <c r="C108" s="108"/>
      <c r="D108" s="108"/>
      <c r="E108" s="108"/>
      <c r="F108" s="108"/>
      <c r="G108" s="108"/>
      <c r="H108" s="108"/>
      <c r="I108" s="108"/>
      <c r="J108" s="108"/>
      <c r="K108" s="108"/>
      <c r="L108" s="108"/>
      <c r="M108" s="108"/>
      <c r="N108" s="108"/>
    </row>
    <row r="109" ht="15.75" customHeight="1">
      <c r="A109" s="108"/>
      <c r="B109" s="108"/>
      <c r="C109" s="108"/>
      <c r="D109" s="108"/>
      <c r="E109" s="108"/>
      <c r="F109" s="108"/>
      <c r="G109" s="108"/>
      <c r="H109" s="108"/>
      <c r="I109" s="108"/>
      <c r="J109" s="108"/>
      <c r="K109" s="108"/>
      <c r="L109" s="108"/>
      <c r="M109" s="108"/>
      <c r="N109" s="108"/>
    </row>
    <row r="110" ht="15.75" customHeight="1">
      <c r="A110" s="108"/>
      <c r="B110" s="108"/>
      <c r="C110" s="108"/>
      <c r="D110" s="108"/>
      <c r="E110" s="108"/>
      <c r="F110" s="108"/>
      <c r="G110" s="108"/>
      <c r="H110" s="108"/>
      <c r="I110" s="108"/>
      <c r="J110" s="108"/>
      <c r="K110" s="108"/>
      <c r="L110" s="108"/>
      <c r="M110" s="108"/>
      <c r="N110" s="108"/>
    </row>
    <row r="111" ht="15.75" customHeight="1">
      <c r="A111" s="108"/>
      <c r="B111" s="108"/>
      <c r="C111" s="108"/>
      <c r="D111" s="108"/>
      <c r="E111" s="108"/>
      <c r="F111" s="108"/>
      <c r="G111" s="108"/>
      <c r="H111" s="108"/>
      <c r="I111" s="108"/>
      <c r="J111" s="108"/>
      <c r="K111" s="108"/>
      <c r="L111" s="108"/>
      <c r="M111" s="108"/>
      <c r="N111" s="108"/>
    </row>
    <row r="112" ht="15.75" customHeight="1">
      <c r="A112" s="108"/>
      <c r="B112" s="108"/>
      <c r="C112" s="108"/>
      <c r="D112" s="108"/>
      <c r="E112" s="108"/>
      <c r="F112" s="108"/>
      <c r="G112" s="108"/>
      <c r="H112" s="108"/>
      <c r="I112" s="108"/>
      <c r="J112" s="108"/>
      <c r="K112" s="108"/>
      <c r="L112" s="108"/>
      <c r="M112" s="108"/>
      <c r="N112" s="108"/>
    </row>
    <row r="113" ht="15.75" customHeight="1">
      <c r="A113" s="108"/>
      <c r="B113" s="108"/>
      <c r="C113" s="108"/>
      <c r="D113" s="108"/>
      <c r="E113" s="108"/>
      <c r="F113" s="108"/>
      <c r="G113" s="108"/>
      <c r="H113" s="108"/>
      <c r="I113" s="108"/>
      <c r="J113" s="108"/>
      <c r="K113" s="108"/>
      <c r="L113" s="108"/>
      <c r="M113" s="108"/>
      <c r="N113" s="108"/>
    </row>
    <row r="114" ht="15.75" customHeight="1">
      <c r="A114" s="108"/>
      <c r="B114" s="108"/>
      <c r="C114" s="108"/>
      <c r="D114" s="108"/>
      <c r="E114" s="108"/>
      <c r="F114" s="108"/>
      <c r="G114" s="108"/>
      <c r="H114" s="108"/>
      <c r="I114" s="108"/>
      <c r="J114" s="108"/>
      <c r="K114" s="108"/>
      <c r="L114" s="108"/>
      <c r="M114" s="108"/>
      <c r="N114" s="108"/>
    </row>
    <row r="115" ht="15.75" customHeight="1">
      <c r="A115" s="108"/>
      <c r="B115" s="108"/>
      <c r="C115" s="108"/>
      <c r="D115" s="108"/>
      <c r="E115" s="108"/>
      <c r="F115" s="108"/>
      <c r="G115" s="108"/>
      <c r="H115" s="108"/>
      <c r="I115" s="108"/>
      <c r="J115" s="108"/>
      <c r="K115" s="108"/>
      <c r="L115" s="108"/>
      <c r="M115" s="108"/>
      <c r="N115" s="108"/>
    </row>
    <row r="116" ht="15.75" customHeight="1">
      <c r="A116" s="108"/>
      <c r="B116" s="108"/>
      <c r="C116" s="108"/>
      <c r="D116" s="108"/>
      <c r="E116" s="108"/>
      <c r="F116" s="108"/>
      <c r="G116" s="108"/>
      <c r="H116" s="108"/>
      <c r="I116" s="108"/>
      <c r="J116" s="108"/>
      <c r="K116" s="108"/>
      <c r="L116" s="108"/>
      <c r="M116" s="108"/>
      <c r="N116" s="108"/>
    </row>
    <row r="117" ht="15.75" customHeight="1">
      <c r="A117" s="108"/>
      <c r="B117" s="108"/>
      <c r="C117" s="108"/>
      <c r="D117" s="108"/>
      <c r="E117" s="108"/>
      <c r="F117" s="108"/>
      <c r="G117" s="108"/>
      <c r="H117" s="108"/>
      <c r="I117" s="108"/>
      <c r="J117" s="108"/>
      <c r="K117" s="108"/>
      <c r="L117" s="108"/>
      <c r="M117" s="108"/>
      <c r="N117" s="108"/>
    </row>
    <row r="118" ht="15.75" customHeight="1">
      <c r="A118" s="108"/>
      <c r="B118" s="108"/>
      <c r="C118" s="108"/>
      <c r="D118" s="108"/>
      <c r="E118" s="108"/>
      <c r="F118" s="108"/>
      <c r="G118" s="108"/>
      <c r="H118" s="108"/>
      <c r="I118" s="108"/>
      <c r="J118" s="108"/>
      <c r="K118" s="108"/>
      <c r="L118" s="108"/>
      <c r="M118" s="108"/>
      <c r="N118" s="108"/>
    </row>
    <row r="119" ht="15.75" customHeight="1">
      <c r="A119" s="108"/>
      <c r="B119" s="108"/>
      <c r="C119" s="108"/>
      <c r="D119" s="108"/>
      <c r="E119" s="108"/>
      <c r="F119" s="108"/>
      <c r="G119" s="108"/>
      <c r="H119" s="108"/>
      <c r="I119" s="108"/>
      <c r="J119" s="108"/>
      <c r="K119" s="108"/>
      <c r="L119" s="108"/>
      <c r="M119" s="108"/>
      <c r="N119" s="108"/>
    </row>
    <row r="120" ht="15.75" customHeight="1">
      <c r="A120" s="108"/>
      <c r="B120" s="108"/>
      <c r="C120" s="108"/>
      <c r="D120" s="108"/>
      <c r="E120" s="108"/>
      <c r="F120" s="108"/>
      <c r="G120" s="108"/>
      <c r="H120" s="108"/>
      <c r="I120" s="108"/>
      <c r="J120" s="108"/>
      <c r="K120" s="108"/>
      <c r="L120" s="108"/>
      <c r="M120" s="108"/>
      <c r="N120" s="108"/>
    </row>
    <row r="121" ht="15.75" customHeight="1">
      <c r="A121" s="108"/>
      <c r="B121" s="108"/>
      <c r="C121" s="108"/>
      <c r="D121" s="108"/>
      <c r="E121" s="108"/>
      <c r="F121" s="108"/>
      <c r="G121" s="108"/>
      <c r="H121" s="108"/>
      <c r="I121" s="108"/>
      <c r="J121" s="108"/>
      <c r="K121" s="108"/>
      <c r="L121" s="108"/>
      <c r="M121" s="108"/>
      <c r="N121" s="108"/>
    </row>
    <row r="122" ht="15.75" customHeight="1">
      <c r="A122" s="108"/>
      <c r="B122" s="108"/>
      <c r="C122" s="108"/>
      <c r="D122" s="108"/>
      <c r="E122" s="108"/>
      <c r="F122" s="108"/>
      <c r="G122" s="108"/>
      <c r="H122" s="108"/>
      <c r="I122" s="108"/>
      <c r="J122" s="108"/>
      <c r="K122" s="108"/>
      <c r="L122" s="108"/>
      <c r="M122" s="108"/>
      <c r="N122" s="108"/>
    </row>
    <row r="123" ht="15.75" customHeight="1">
      <c r="A123" s="108"/>
      <c r="B123" s="108"/>
      <c r="C123" s="108"/>
      <c r="D123" s="108"/>
      <c r="E123" s="108"/>
      <c r="F123" s="108"/>
      <c r="G123" s="108"/>
      <c r="H123" s="108"/>
      <c r="I123" s="108"/>
      <c r="J123" s="108"/>
      <c r="K123" s="108"/>
      <c r="L123" s="108"/>
      <c r="M123" s="108"/>
      <c r="N123" s="108"/>
    </row>
    <row r="124" ht="15.75" customHeight="1">
      <c r="A124" s="108"/>
      <c r="B124" s="108"/>
      <c r="C124" s="108"/>
      <c r="D124" s="108"/>
      <c r="E124" s="108"/>
      <c r="F124" s="108"/>
      <c r="G124" s="108"/>
      <c r="H124" s="108"/>
      <c r="I124" s="108"/>
      <c r="J124" s="108"/>
      <c r="K124" s="108"/>
      <c r="L124" s="108"/>
      <c r="M124" s="108"/>
      <c r="N124" s="108"/>
    </row>
    <row r="125" ht="15.75" customHeight="1">
      <c r="A125" s="108"/>
      <c r="B125" s="108"/>
      <c r="C125" s="108"/>
      <c r="D125" s="108"/>
      <c r="E125" s="108"/>
      <c r="F125" s="108"/>
      <c r="G125" s="108"/>
      <c r="H125" s="108"/>
      <c r="I125" s="108"/>
      <c r="J125" s="108"/>
      <c r="K125" s="108"/>
      <c r="L125" s="108"/>
      <c r="M125" s="108"/>
      <c r="N125" s="108"/>
    </row>
    <row r="126" ht="15.75" customHeight="1">
      <c r="A126" s="108"/>
      <c r="B126" s="108"/>
      <c r="C126" s="108"/>
      <c r="D126" s="108"/>
      <c r="E126" s="108"/>
      <c r="F126" s="108"/>
      <c r="G126" s="108"/>
      <c r="H126" s="108"/>
      <c r="I126" s="108"/>
      <c r="J126" s="108"/>
      <c r="K126" s="108"/>
      <c r="L126" s="108"/>
      <c r="M126" s="108"/>
      <c r="N126" s="108"/>
    </row>
    <row r="127" ht="15.75" customHeight="1">
      <c r="A127" s="108"/>
      <c r="B127" s="108"/>
      <c r="C127" s="108"/>
      <c r="D127" s="108"/>
      <c r="E127" s="108"/>
      <c r="F127" s="108"/>
      <c r="G127" s="108"/>
      <c r="H127" s="108"/>
      <c r="I127" s="108"/>
      <c r="J127" s="108"/>
      <c r="K127" s="108"/>
      <c r="L127" s="108"/>
      <c r="M127" s="108"/>
      <c r="N127" s="108"/>
    </row>
    <row r="128" ht="15.75" customHeight="1">
      <c r="A128" s="108"/>
      <c r="B128" s="108"/>
      <c r="C128" s="108"/>
      <c r="D128" s="108"/>
      <c r="E128" s="108"/>
      <c r="F128" s="108"/>
      <c r="G128" s="108"/>
      <c r="H128" s="108"/>
      <c r="I128" s="108"/>
      <c r="J128" s="108"/>
      <c r="K128" s="108"/>
      <c r="L128" s="108"/>
      <c r="M128" s="108"/>
      <c r="N128" s="108"/>
    </row>
    <row r="129" ht="15.75" customHeight="1">
      <c r="A129" s="108"/>
      <c r="B129" s="108"/>
      <c r="C129" s="108"/>
      <c r="D129" s="108"/>
      <c r="E129" s="108"/>
      <c r="F129" s="108"/>
      <c r="G129" s="108"/>
      <c r="H129" s="108"/>
      <c r="I129" s="108"/>
      <c r="J129" s="108"/>
      <c r="K129" s="108"/>
      <c r="L129" s="108"/>
      <c r="M129" s="108"/>
      <c r="N129" s="108"/>
    </row>
    <row r="130" ht="15.75" customHeight="1">
      <c r="A130" s="108"/>
      <c r="B130" s="108"/>
      <c r="C130" s="108"/>
      <c r="D130" s="108"/>
      <c r="E130" s="108"/>
      <c r="F130" s="108"/>
      <c r="G130" s="108"/>
      <c r="H130" s="108"/>
      <c r="I130" s="108"/>
      <c r="J130" s="108"/>
      <c r="K130" s="108"/>
      <c r="L130" s="108"/>
      <c r="M130" s="108"/>
      <c r="N130" s="108"/>
    </row>
    <row r="131" ht="15.75" customHeight="1">
      <c r="A131" s="108"/>
      <c r="B131" s="108"/>
      <c r="C131" s="108"/>
      <c r="D131" s="108"/>
      <c r="E131" s="108"/>
      <c r="F131" s="108"/>
      <c r="G131" s="108"/>
      <c r="H131" s="108"/>
      <c r="I131" s="108"/>
      <c r="J131" s="108"/>
      <c r="K131" s="108"/>
      <c r="L131" s="108"/>
      <c r="M131" s="108"/>
      <c r="N131" s="108"/>
    </row>
    <row r="132" ht="15.75" customHeight="1">
      <c r="A132" s="108"/>
      <c r="B132" s="108"/>
      <c r="C132" s="108"/>
      <c r="D132" s="108"/>
      <c r="E132" s="108"/>
      <c r="F132" s="108"/>
      <c r="G132" s="108"/>
      <c r="H132" s="108"/>
      <c r="I132" s="108"/>
      <c r="J132" s="108"/>
      <c r="K132" s="108"/>
      <c r="L132" s="108"/>
      <c r="M132" s="108"/>
      <c r="N132" s="108"/>
    </row>
    <row r="133" ht="15.75" customHeight="1">
      <c r="A133" s="108"/>
      <c r="B133" s="108"/>
      <c r="C133" s="108"/>
      <c r="D133" s="108"/>
      <c r="E133" s="108"/>
      <c r="F133" s="108"/>
      <c r="G133" s="108"/>
      <c r="H133" s="108"/>
      <c r="I133" s="108"/>
      <c r="J133" s="108"/>
      <c r="K133" s="108"/>
      <c r="L133" s="108"/>
      <c r="M133" s="108"/>
      <c r="N133" s="108"/>
    </row>
    <row r="134" ht="15.75" customHeight="1">
      <c r="A134" s="108"/>
      <c r="B134" s="108"/>
      <c r="C134" s="108"/>
      <c r="D134" s="108"/>
      <c r="E134" s="108"/>
      <c r="F134" s="108"/>
      <c r="G134" s="108"/>
      <c r="H134" s="108"/>
      <c r="I134" s="108"/>
      <c r="J134" s="108"/>
      <c r="K134" s="108"/>
      <c r="L134" s="108"/>
      <c r="M134" s="108"/>
      <c r="N134" s="108"/>
    </row>
    <row r="135" ht="15.75" customHeight="1">
      <c r="A135" s="108"/>
      <c r="B135" s="108"/>
      <c r="C135" s="108"/>
      <c r="D135" s="108"/>
      <c r="E135" s="108"/>
      <c r="F135" s="108"/>
      <c r="G135" s="108"/>
      <c r="H135" s="108"/>
      <c r="I135" s="108"/>
      <c r="J135" s="108"/>
      <c r="K135" s="108"/>
      <c r="L135" s="108"/>
      <c r="M135" s="108"/>
      <c r="N135" s="108"/>
    </row>
    <row r="136" ht="15.75" customHeight="1">
      <c r="A136" s="108"/>
      <c r="B136" s="108"/>
      <c r="C136" s="108"/>
      <c r="D136" s="108"/>
      <c r="E136" s="108"/>
      <c r="F136" s="108"/>
      <c r="G136" s="108"/>
      <c r="H136" s="108"/>
      <c r="I136" s="108"/>
      <c r="J136" s="108"/>
      <c r="K136" s="108"/>
      <c r="L136" s="108"/>
      <c r="M136" s="108"/>
      <c r="N136" s="108"/>
    </row>
    <row r="137" ht="15.75" customHeight="1">
      <c r="A137" s="108"/>
      <c r="B137" s="108"/>
      <c r="C137" s="108"/>
      <c r="D137" s="108"/>
      <c r="E137" s="108"/>
      <c r="F137" s="108"/>
      <c r="G137" s="108"/>
      <c r="H137" s="108"/>
      <c r="I137" s="108"/>
      <c r="J137" s="108"/>
      <c r="K137" s="108"/>
      <c r="L137" s="108"/>
      <c r="M137" s="108"/>
      <c r="N137" s="108"/>
    </row>
    <row r="138" ht="15.75" customHeight="1">
      <c r="A138" s="108"/>
      <c r="B138" s="108"/>
      <c r="C138" s="108"/>
      <c r="D138" s="108"/>
      <c r="E138" s="108"/>
      <c r="F138" s="108"/>
      <c r="G138" s="108"/>
      <c r="H138" s="108"/>
      <c r="I138" s="108"/>
      <c r="J138" s="108"/>
      <c r="K138" s="108"/>
      <c r="L138" s="108"/>
      <c r="M138" s="108"/>
      <c r="N138" s="108"/>
    </row>
    <row r="139" ht="15.75" customHeight="1">
      <c r="A139" s="108"/>
      <c r="B139" s="108"/>
      <c r="C139" s="108"/>
      <c r="D139" s="108"/>
      <c r="E139" s="108"/>
      <c r="F139" s="108"/>
      <c r="G139" s="108"/>
      <c r="H139" s="108"/>
      <c r="I139" s="108"/>
      <c r="J139" s="108"/>
      <c r="K139" s="108"/>
      <c r="L139" s="108"/>
      <c r="M139" s="108"/>
      <c r="N139" s="108"/>
    </row>
    <row r="140" ht="15.75" customHeight="1">
      <c r="A140" s="108"/>
      <c r="B140" s="108"/>
      <c r="C140" s="108"/>
      <c r="D140" s="108"/>
      <c r="E140" s="108"/>
      <c r="F140" s="108"/>
      <c r="G140" s="108"/>
      <c r="H140" s="108"/>
      <c r="I140" s="108"/>
      <c r="J140" s="108"/>
      <c r="K140" s="108"/>
      <c r="L140" s="108"/>
      <c r="M140" s="108"/>
      <c r="N140" s="108"/>
    </row>
    <row r="141" ht="15.75" customHeight="1">
      <c r="A141" s="108"/>
      <c r="B141" s="108"/>
      <c r="C141" s="108"/>
      <c r="D141" s="108"/>
      <c r="E141" s="108"/>
      <c r="F141" s="108"/>
      <c r="G141" s="108"/>
      <c r="H141" s="108"/>
      <c r="I141" s="108"/>
      <c r="J141" s="108"/>
      <c r="K141" s="108"/>
      <c r="L141" s="108"/>
      <c r="M141" s="108"/>
      <c r="N141" s="108"/>
    </row>
    <row r="142" ht="15.75" customHeight="1">
      <c r="A142" s="108"/>
      <c r="B142" s="108"/>
      <c r="C142" s="108"/>
      <c r="D142" s="108"/>
      <c r="E142" s="108"/>
      <c r="F142" s="108"/>
      <c r="G142" s="108"/>
      <c r="H142" s="108"/>
      <c r="I142" s="108"/>
      <c r="J142" s="108"/>
      <c r="K142" s="108"/>
      <c r="L142" s="108"/>
      <c r="M142" s="108"/>
      <c r="N142" s="108"/>
    </row>
    <row r="143" ht="15.75" customHeight="1">
      <c r="A143" s="108"/>
      <c r="B143" s="108"/>
      <c r="C143" s="108"/>
      <c r="D143" s="108"/>
      <c r="E143" s="108"/>
      <c r="F143" s="108"/>
      <c r="G143" s="108"/>
      <c r="H143" s="108"/>
      <c r="I143" s="108"/>
      <c r="J143" s="108"/>
      <c r="K143" s="108"/>
      <c r="L143" s="108"/>
      <c r="M143" s="108"/>
      <c r="N143" s="108"/>
    </row>
    <row r="144" ht="15.75" customHeight="1">
      <c r="A144" s="108"/>
      <c r="B144" s="108"/>
      <c r="C144" s="108"/>
      <c r="D144" s="108"/>
      <c r="E144" s="108"/>
      <c r="F144" s="108"/>
      <c r="G144" s="108"/>
      <c r="H144" s="108"/>
      <c r="I144" s="108"/>
      <c r="J144" s="108"/>
      <c r="K144" s="108"/>
      <c r="L144" s="108"/>
      <c r="M144" s="108"/>
      <c r="N144" s="108"/>
    </row>
    <row r="145" ht="15.75" customHeight="1">
      <c r="A145" s="108"/>
      <c r="B145" s="108"/>
      <c r="C145" s="108"/>
      <c r="D145" s="108"/>
      <c r="E145" s="108"/>
      <c r="F145" s="108"/>
      <c r="G145" s="108"/>
      <c r="H145" s="108"/>
      <c r="I145" s="108"/>
      <c r="J145" s="108"/>
      <c r="K145" s="108"/>
      <c r="L145" s="108"/>
      <c r="M145" s="108"/>
      <c r="N145" s="108"/>
    </row>
    <row r="146" ht="15.75" customHeight="1">
      <c r="A146" s="108"/>
      <c r="B146" s="108"/>
      <c r="C146" s="108"/>
      <c r="D146" s="108"/>
      <c r="E146" s="108"/>
      <c r="F146" s="108"/>
      <c r="G146" s="108"/>
      <c r="H146" s="108"/>
      <c r="I146" s="108"/>
      <c r="J146" s="108"/>
      <c r="K146" s="108"/>
      <c r="L146" s="108"/>
      <c r="M146" s="108"/>
      <c r="N146" s="108"/>
    </row>
    <row r="147" ht="15.75" customHeight="1">
      <c r="A147" s="108"/>
      <c r="B147" s="108"/>
      <c r="C147" s="108"/>
      <c r="D147" s="108"/>
      <c r="E147" s="108"/>
      <c r="F147" s="108"/>
      <c r="G147" s="108"/>
      <c r="H147" s="108"/>
      <c r="I147" s="108"/>
      <c r="J147" s="108"/>
      <c r="K147" s="108"/>
      <c r="L147" s="108"/>
      <c r="M147" s="108"/>
      <c r="N147" s="108"/>
    </row>
    <row r="148" ht="15.75" customHeight="1">
      <c r="A148" s="108"/>
      <c r="B148" s="108"/>
      <c r="C148" s="108"/>
      <c r="D148" s="108"/>
      <c r="E148" s="108"/>
      <c r="F148" s="108"/>
      <c r="G148" s="108"/>
      <c r="H148" s="108"/>
      <c r="I148" s="108"/>
      <c r="J148" s="108"/>
      <c r="K148" s="108"/>
      <c r="L148" s="108"/>
      <c r="M148" s="108"/>
      <c r="N148" s="108"/>
    </row>
    <row r="149" ht="15.75" customHeight="1">
      <c r="A149" s="108"/>
      <c r="B149" s="108"/>
      <c r="C149" s="108"/>
      <c r="D149" s="108"/>
      <c r="E149" s="108"/>
      <c r="F149" s="108"/>
      <c r="G149" s="108"/>
      <c r="H149" s="108"/>
      <c r="I149" s="108"/>
      <c r="J149" s="108"/>
      <c r="K149" s="108"/>
      <c r="L149" s="108"/>
      <c r="M149" s="108"/>
      <c r="N149" s="108"/>
    </row>
    <row r="150" ht="15.75" customHeight="1">
      <c r="A150" s="108"/>
      <c r="B150" s="108"/>
      <c r="C150" s="108"/>
      <c r="D150" s="108"/>
      <c r="E150" s="108"/>
      <c r="F150" s="108"/>
      <c r="G150" s="108"/>
      <c r="H150" s="108"/>
      <c r="I150" s="108"/>
      <c r="J150" s="108"/>
      <c r="K150" s="108"/>
      <c r="L150" s="108"/>
      <c r="M150" s="108"/>
      <c r="N150" s="108"/>
    </row>
    <row r="151" ht="15.75" customHeight="1">
      <c r="A151" s="108"/>
      <c r="B151" s="108"/>
      <c r="C151" s="108"/>
      <c r="D151" s="108"/>
      <c r="E151" s="108"/>
      <c r="F151" s="108"/>
      <c r="G151" s="108"/>
      <c r="H151" s="108"/>
      <c r="I151" s="108"/>
      <c r="J151" s="108"/>
      <c r="K151" s="108"/>
      <c r="L151" s="108"/>
      <c r="M151" s="108"/>
      <c r="N151" s="108"/>
    </row>
    <row r="152" ht="15.75" customHeight="1">
      <c r="A152" s="108"/>
      <c r="B152" s="108"/>
      <c r="C152" s="108"/>
      <c r="D152" s="108"/>
      <c r="E152" s="108"/>
      <c r="F152" s="108"/>
      <c r="G152" s="108"/>
      <c r="H152" s="108"/>
      <c r="I152" s="108"/>
      <c r="J152" s="108"/>
      <c r="K152" s="108"/>
      <c r="L152" s="108"/>
      <c r="M152" s="108"/>
      <c r="N152" s="108"/>
    </row>
    <row r="153" ht="15.75" customHeight="1">
      <c r="A153" s="108"/>
      <c r="B153" s="108"/>
      <c r="C153" s="108"/>
      <c r="D153" s="108"/>
      <c r="E153" s="108"/>
      <c r="F153" s="108"/>
      <c r="G153" s="108"/>
      <c r="H153" s="108"/>
      <c r="I153" s="108"/>
      <c r="J153" s="108"/>
      <c r="K153" s="108"/>
      <c r="L153" s="108"/>
      <c r="M153" s="108"/>
      <c r="N153" s="108"/>
    </row>
    <row r="154" ht="15.75" customHeight="1">
      <c r="A154" s="108"/>
      <c r="B154" s="108"/>
      <c r="C154" s="108"/>
      <c r="D154" s="108"/>
      <c r="E154" s="108"/>
      <c r="F154" s="108"/>
      <c r="G154" s="108"/>
      <c r="H154" s="108"/>
      <c r="I154" s="108"/>
      <c r="J154" s="108"/>
      <c r="K154" s="108"/>
      <c r="L154" s="108"/>
      <c r="M154" s="108"/>
      <c r="N154" s="108"/>
    </row>
    <row r="155" ht="15.75" customHeight="1">
      <c r="A155" s="108"/>
      <c r="B155" s="108"/>
      <c r="C155" s="108"/>
      <c r="D155" s="108"/>
      <c r="E155" s="108"/>
      <c r="F155" s="108"/>
      <c r="G155" s="108"/>
      <c r="H155" s="108"/>
      <c r="I155" s="108"/>
      <c r="J155" s="108"/>
      <c r="K155" s="108"/>
      <c r="L155" s="108"/>
      <c r="M155" s="108"/>
      <c r="N155" s="108"/>
    </row>
    <row r="156" ht="15.75" customHeight="1">
      <c r="A156" s="108"/>
      <c r="B156" s="108"/>
      <c r="C156" s="108"/>
      <c r="D156" s="108"/>
      <c r="E156" s="108"/>
      <c r="F156" s="108"/>
      <c r="G156" s="108"/>
      <c r="H156" s="108"/>
      <c r="I156" s="108"/>
      <c r="J156" s="108"/>
      <c r="K156" s="108"/>
      <c r="L156" s="108"/>
      <c r="M156" s="108"/>
      <c r="N156" s="108"/>
    </row>
    <row r="157" ht="15.75" customHeight="1">
      <c r="A157" s="108"/>
      <c r="B157" s="108"/>
      <c r="C157" s="108"/>
      <c r="D157" s="108"/>
      <c r="E157" s="108"/>
      <c r="F157" s="108"/>
      <c r="G157" s="108"/>
      <c r="H157" s="108"/>
      <c r="I157" s="108"/>
      <c r="J157" s="108"/>
      <c r="K157" s="108"/>
      <c r="L157" s="108"/>
      <c r="M157" s="108"/>
      <c r="N157" s="108"/>
    </row>
    <row r="158" ht="15.75" customHeight="1">
      <c r="A158" s="108"/>
      <c r="B158" s="108"/>
      <c r="C158" s="108"/>
      <c r="D158" s="108"/>
      <c r="E158" s="108"/>
      <c r="F158" s="108"/>
      <c r="G158" s="108"/>
      <c r="H158" s="108"/>
      <c r="I158" s="108"/>
      <c r="J158" s="108"/>
      <c r="K158" s="108"/>
      <c r="L158" s="108"/>
      <c r="M158" s="108"/>
      <c r="N158" s="108"/>
    </row>
    <row r="159" ht="15.75" customHeight="1">
      <c r="A159" s="108"/>
      <c r="B159" s="108"/>
      <c r="C159" s="108"/>
      <c r="D159" s="108"/>
      <c r="E159" s="108"/>
      <c r="F159" s="108"/>
      <c r="G159" s="108"/>
      <c r="H159" s="108"/>
      <c r="I159" s="108"/>
      <c r="J159" s="108"/>
      <c r="K159" s="108"/>
      <c r="L159" s="108"/>
      <c r="M159" s="108"/>
      <c r="N159" s="108"/>
    </row>
    <row r="160" ht="15.75" customHeight="1">
      <c r="A160" s="108"/>
      <c r="B160" s="108"/>
      <c r="C160" s="108"/>
      <c r="D160" s="108"/>
      <c r="E160" s="108"/>
      <c r="F160" s="108"/>
      <c r="G160" s="108"/>
      <c r="H160" s="108"/>
      <c r="I160" s="108"/>
      <c r="J160" s="108"/>
      <c r="K160" s="108"/>
      <c r="L160" s="108"/>
      <c r="M160" s="108"/>
      <c r="N160" s="108"/>
    </row>
    <row r="161" ht="15.75" customHeight="1">
      <c r="A161" s="108"/>
      <c r="B161" s="108"/>
      <c r="C161" s="108"/>
      <c r="D161" s="108"/>
      <c r="E161" s="108"/>
      <c r="F161" s="108"/>
      <c r="G161" s="108"/>
      <c r="H161" s="108"/>
      <c r="I161" s="108"/>
      <c r="J161" s="108"/>
      <c r="K161" s="108"/>
      <c r="L161" s="108"/>
      <c r="M161" s="108"/>
      <c r="N161" s="108"/>
    </row>
    <row r="162" ht="15.75" customHeight="1">
      <c r="A162" s="108"/>
      <c r="B162" s="108"/>
      <c r="C162" s="108"/>
      <c r="D162" s="108"/>
      <c r="E162" s="108"/>
      <c r="F162" s="108"/>
      <c r="G162" s="108"/>
      <c r="H162" s="108"/>
      <c r="I162" s="108"/>
      <c r="J162" s="108"/>
      <c r="K162" s="108"/>
      <c r="L162" s="108"/>
      <c r="M162" s="108"/>
      <c r="N162" s="108"/>
    </row>
    <row r="163" ht="15.75" customHeight="1">
      <c r="A163" s="108"/>
      <c r="B163" s="108"/>
      <c r="C163" s="108"/>
      <c r="D163" s="108"/>
      <c r="E163" s="108"/>
      <c r="F163" s="108"/>
      <c r="G163" s="108"/>
      <c r="H163" s="108"/>
      <c r="I163" s="108"/>
      <c r="J163" s="108"/>
      <c r="K163" s="108"/>
      <c r="L163" s="108"/>
      <c r="M163" s="108"/>
      <c r="N163" s="108"/>
    </row>
    <row r="164" ht="15.75" customHeight="1">
      <c r="A164" s="108"/>
      <c r="B164" s="108"/>
      <c r="C164" s="108"/>
      <c r="D164" s="108"/>
      <c r="E164" s="108"/>
      <c r="F164" s="108"/>
      <c r="G164" s="108"/>
      <c r="H164" s="108"/>
      <c r="I164" s="108"/>
      <c r="J164" s="108"/>
      <c r="K164" s="108"/>
      <c r="L164" s="108"/>
      <c r="M164" s="108"/>
      <c r="N164" s="108"/>
    </row>
    <row r="165" ht="15.75" customHeight="1">
      <c r="A165" s="108"/>
      <c r="B165" s="108"/>
      <c r="C165" s="108"/>
      <c r="D165" s="108"/>
      <c r="E165" s="108"/>
      <c r="F165" s="108"/>
      <c r="G165" s="108"/>
      <c r="H165" s="108"/>
      <c r="I165" s="108"/>
      <c r="J165" s="108"/>
      <c r="K165" s="108"/>
      <c r="L165" s="108"/>
      <c r="M165" s="108"/>
      <c r="N165" s="108"/>
    </row>
    <row r="166" ht="15.75" customHeight="1">
      <c r="A166" s="108"/>
      <c r="B166" s="108"/>
      <c r="C166" s="108"/>
      <c r="D166" s="108"/>
      <c r="E166" s="108"/>
      <c r="F166" s="108"/>
      <c r="G166" s="108"/>
      <c r="H166" s="108"/>
      <c r="I166" s="108"/>
      <c r="J166" s="108"/>
      <c r="K166" s="108"/>
      <c r="L166" s="108"/>
      <c r="M166" s="108"/>
      <c r="N166" s="108"/>
    </row>
    <row r="167" ht="15.75" customHeight="1">
      <c r="A167" s="108"/>
      <c r="B167" s="108"/>
      <c r="C167" s="108"/>
      <c r="D167" s="108"/>
      <c r="E167" s="108"/>
      <c r="F167" s="108"/>
      <c r="G167" s="108"/>
      <c r="H167" s="108"/>
      <c r="I167" s="108"/>
      <c r="J167" s="108"/>
      <c r="K167" s="108"/>
      <c r="L167" s="108"/>
      <c r="M167" s="108"/>
      <c r="N167" s="108"/>
    </row>
    <row r="168" ht="15.75" customHeight="1">
      <c r="A168" s="108"/>
      <c r="B168" s="108"/>
      <c r="C168" s="108"/>
      <c r="D168" s="108"/>
      <c r="E168" s="108"/>
      <c r="F168" s="108"/>
      <c r="G168" s="108"/>
      <c r="H168" s="108"/>
      <c r="I168" s="108"/>
      <c r="J168" s="108"/>
      <c r="K168" s="108"/>
      <c r="L168" s="108"/>
      <c r="M168" s="108"/>
      <c r="N168" s="108"/>
    </row>
    <row r="169" ht="15.75" customHeight="1">
      <c r="A169" s="108"/>
      <c r="B169" s="108"/>
      <c r="C169" s="108"/>
      <c r="D169" s="108"/>
      <c r="E169" s="108"/>
      <c r="F169" s="108"/>
      <c r="G169" s="108"/>
      <c r="H169" s="108"/>
      <c r="I169" s="108"/>
      <c r="J169" s="108"/>
      <c r="K169" s="108"/>
      <c r="L169" s="108"/>
      <c r="M169" s="108"/>
      <c r="N169" s="108"/>
    </row>
    <row r="170" ht="15.75" customHeight="1">
      <c r="A170" s="108"/>
      <c r="B170" s="108"/>
      <c r="C170" s="108"/>
      <c r="D170" s="108"/>
      <c r="E170" s="108"/>
      <c r="F170" s="108"/>
      <c r="G170" s="108"/>
      <c r="H170" s="108"/>
      <c r="I170" s="108"/>
      <c r="J170" s="108"/>
      <c r="K170" s="108"/>
      <c r="L170" s="108"/>
      <c r="M170" s="108"/>
      <c r="N170" s="108"/>
    </row>
    <row r="171" ht="15.75" customHeight="1">
      <c r="A171" s="108"/>
      <c r="B171" s="108"/>
      <c r="C171" s="108"/>
      <c r="D171" s="108"/>
      <c r="E171" s="108"/>
      <c r="F171" s="108"/>
      <c r="G171" s="108"/>
      <c r="H171" s="108"/>
      <c r="I171" s="108"/>
      <c r="J171" s="108"/>
      <c r="K171" s="108"/>
      <c r="L171" s="108"/>
      <c r="M171" s="108"/>
      <c r="N171" s="108"/>
    </row>
    <row r="172" ht="15.75" customHeight="1">
      <c r="A172" s="108"/>
      <c r="B172" s="108"/>
      <c r="C172" s="108"/>
      <c r="D172" s="108"/>
      <c r="E172" s="108"/>
      <c r="F172" s="108"/>
      <c r="G172" s="108"/>
      <c r="H172" s="108"/>
      <c r="I172" s="108"/>
      <c r="J172" s="108"/>
      <c r="K172" s="108"/>
      <c r="L172" s="108"/>
      <c r="M172" s="108"/>
      <c r="N172" s="108"/>
    </row>
    <row r="173" ht="15.75" customHeight="1">
      <c r="A173" s="108"/>
      <c r="B173" s="108"/>
      <c r="C173" s="108"/>
      <c r="D173" s="108"/>
      <c r="E173" s="108"/>
      <c r="F173" s="108"/>
      <c r="G173" s="108"/>
      <c r="H173" s="108"/>
      <c r="I173" s="108"/>
      <c r="J173" s="108"/>
      <c r="K173" s="108"/>
      <c r="L173" s="108"/>
      <c r="M173" s="108"/>
      <c r="N173" s="108"/>
    </row>
    <row r="174" ht="15.75" customHeight="1">
      <c r="A174" s="108"/>
      <c r="B174" s="108"/>
      <c r="C174" s="108"/>
      <c r="D174" s="108"/>
      <c r="E174" s="108"/>
      <c r="F174" s="108"/>
      <c r="G174" s="108"/>
      <c r="H174" s="108"/>
      <c r="I174" s="108"/>
      <c r="J174" s="108"/>
      <c r="K174" s="108"/>
      <c r="L174" s="108"/>
      <c r="M174" s="108"/>
      <c r="N174" s="108"/>
    </row>
    <row r="175" ht="15.75" customHeight="1">
      <c r="A175" s="108"/>
      <c r="B175" s="108"/>
      <c r="C175" s="108"/>
      <c r="D175" s="108"/>
      <c r="E175" s="108"/>
      <c r="F175" s="108"/>
      <c r="G175" s="108"/>
      <c r="H175" s="108"/>
      <c r="I175" s="108"/>
      <c r="J175" s="108"/>
      <c r="K175" s="108"/>
      <c r="L175" s="108"/>
      <c r="M175" s="108"/>
      <c r="N175" s="108"/>
    </row>
    <row r="176" ht="15.75" customHeight="1">
      <c r="A176" s="108"/>
      <c r="B176" s="108"/>
      <c r="C176" s="108"/>
      <c r="D176" s="108"/>
      <c r="E176" s="108"/>
      <c r="F176" s="108"/>
      <c r="G176" s="108"/>
      <c r="H176" s="108"/>
      <c r="I176" s="108"/>
      <c r="J176" s="108"/>
      <c r="K176" s="108"/>
      <c r="L176" s="108"/>
      <c r="M176" s="108"/>
      <c r="N176" s="108"/>
    </row>
    <row r="177" ht="15.75" customHeight="1">
      <c r="A177" s="108"/>
      <c r="B177" s="108"/>
      <c r="C177" s="108"/>
      <c r="D177" s="108"/>
      <c r="E177" s="108"/>
      <c r="F177" s="108"/>
      <c r="G177" s="108"/>
      <c r="H177" s="108"/>
      <c r="I177" s="108"/>
      <c r="J177" s="108"/>
      <c r="K177" s="108"/>
      <c r="L177" s="108"/>
      <c r="M177" s="108"/>
      <c r="N177" s="108"/>
    </row>
    <row r="178" ht="15.75" customHeight="1">
      <c r="A178" s="108"/>
      <c r="B178" s="108"/>
      <c r="C178" s="108"/>
      <c r="D178" s="108"/>
      <c r="E178" s="108"/>
      <c r="F178" s="108"/>
      <c r="G178" s="108"/>
      <c r="H178" s="108"/>
      <c r="I178" s="108"/>
      <c r="J178" s="108"/>
      <c r="K178" s="108"/>
      <c r="L178" s="108"/>
      <c r="M178" s="108"/>
      <c r="N178" s="108"/>
    </row>
    <row r="179" ht="15.75" customHeight="1">
      <c r="A179" s="108"/>
      <c r="B179" s="108"/>
      <c r="C179" s="108"/>
      <c r="D179" s="108"/>
      <c r="E179" s="108"/>
      <c r="F179" s="108"/>
      <c r="G179" s="108"/>
      <c r="H179" s="108"/>
      <c r="I179" s="108"/>
      <c r="J179" s="108"/>
      <c r="K179" s="108"/>
      <c r="L179" s="108"/>
      <c r="M179" s="108"/>
      <c r="N179" s="108"/>
    </row>
    <row r="180" ht="15.75" customHeight="1">
      <c r="A180" s="108"/>
      <c r="B180" s="108"/>
      <c r="C180" s="108"/>
      <c r="D180" s="108"/>
      <c r="E180" s="108"/>
      <c r="F180" s="108"/>
      <c r="G180" s="108"/>
      <c r="H180" s="108"/>
      <c r="I180" s="108"/>
      <c r="J180" s="108"/>
      <c r="K180" s="108"/>
      <c r="L180" s="108"/>
      <c r="M180" s="108"/>
      <c r="N180" s="108"/>
    </row>
    <row r="181" ht="15.75" customHeight="1">
      <c r="A181" s="108"/>
      <c r="B181" s="108"/>
      <c r="C181" s="108"/>
      <c r="D181" s="108"/>
      <c r="E181" s="108"/>
      <c r="F181" s="108"/>
      <c r="G181" s="108"/>
      <c r="H181" s="108"/>
      <c r="I181" s="108"/>
      <c r="J181" s="108"/>
      <c r="K181" s="108"/>
      <c r="L181" s="108"/>
      <c r="M181" s="108"/>
      <c r="N181" s="108"/>
    </row>
    <row r="182" ht="15.75" customHeight="1">
      <c r="A182" s="108"/>
      <c r="B182" s="108"/>
      <c r="C182" s="108"/>
      <c r="D182" s="108"/>
      <c r="E182" s="108"/>
      <c r="F182" s="108"/>
      <c r="G182" s="108"/>
      <c r="H182" s="108"/>
      <c r="I182" s="108"/>
      <c r="J182" s="108"/>
      <c r="K182" s="108"/>
      <c r="L182" s="108"/>
      <c r="M182" s="108"/>
      <c r="N182" s="108"/>
    </row>
    <row r="183" ht="15.75" customHeight="1">
      <c r="A183" s="108"/>
      <c r="B183" s="108"/>
      <c r="C183" s="108"/>
      <c r="D183" s="108"/>
      <c r="E183" s="108"/>
      <c r="F183" s="108"/>
      <c r="G183" s="108"/>
      <c r="H183" s="108"/>
      <c r="I183" s="108"/>
      <c r="J183" s="108"/>
      <c r="K183" s="108"/>
      <c r="L183" s="108"/>
      <c r="M183" s="108"/>
      <c r="N183" s="108"/>
    </row>
    <row r="184" ht="15.75" customHeight="1">
      <c r="A184" s="108"/>
      <c r="B184" s="108"/>
      <c r="C184" s="108"/>
      <c r="D184" s="108"/>
      <c r="E184" s="108"/>
      <c r="F184" s="108"/>
      <c r="G184" s="108"/>
      <c r="H184" s="108"/>
      <c r="I184" s="108"/>
      <c r="J184" s="108"/>
      <c r="K184" s="108"/>
      <c r="L184" s="108"/>
      <c r="M184" s="108"/>
      <c r="N184" s="108"/>
    </row>
    <row r="185" ht="15.75" customHeight="1">
      <c r="A185" s="108"/>
      <c r="B185" s="108"/>
      <c r="C185" s="108"/>
      <c r="D185" s="108"/>
      <c r="E185" s="108"/>
      <c r="F185" s="108"/>
      <c r="G185" s="108"/>
      <c r="H185" s="108"/>
      <c r="I185" s="108"/>
      <c r="J185" s="108"/>
      <c r="K185" s="108"/>
      <c r="L185" s="108"/>
      <c r="M185" s="108"/>
      <c r="N185" s="108"/>
    </row>
    <row r="186" ht="15.75" customHeight="1">
      <c r="A186" s="108"/>
      <c r="B186" s="108"/>
      <c r="C186" s="108"/>
      <c r="D186" s="108"/>
      <c r="E186" s="108"/>
      <c r="F186" s="108"/>
      <c r="G186" s="108"/>
      <c r="H186" s="108"/>
      <c r="I186" s="108"/>
      <c r="J186" s="108"/>
      <c r="K186" s="108"/>
      <c r="L186" s="108"/>
      <c r="M186" s="108"/>
      <c r="N186" s="108"/>
    </row>
    <row r="187" ht="15.75" customHeight="1">
      <c r="A187" s="108"/>
      <c r="B187" s="108"/>
      <c r="C187" s="108"/>
      <c r="D187" s="108"/>
      <c r="E187" s="108"/>
      <c r="F187" s="108"/>
      <c r="G187" s="108"/>
      <c r="H187" s="108"/>
      <c r="I187" s="108"/>
      <c r="J187" s="108"/>
      <c r="K187" s="108"/>
      <c r="L187" s="108"/>
      <c r="M187" s="108"/>
      <c r="N187" s="108"/>
    </row>
    <row r="188" ht="15.75" customHeight="1">
      <c r="A188" s="108"/>
      <c r="B188" s="108"/>
      <c r="C188" s="108"/>
      <c r="D188" s="108"/>
      <c r="E188" s="108"/>
      <c r="F188" s="108"/>
      <c r="G188" s="108"/>
      <c r="H188" s="108"/>
      <c r="I188" s="108"/>
      <c r="J188" s="108"/>
      <c r="K188" s="108"/>
      <c r="L188" s="108"/>
      <c r="M188" s="108"/>
      <c r="N188" s="108"/>
    </row>
    <row r="189" ht="15.75" customHeight="1">
      <c r="A189" s="108"/>
      <c r="B189" s="108"/>
      <c r="C189" s="108"/>
      <c r="D189" s="108"/>
      <c r="E189" s="108"/>
      <c r="F189" s="108"/>
      <c r="G189" s="108"/>
      <c r="H189" s="108"/>
      <c r="I189" s="108"/>
      <c r="J189" s="108"/>
      <c r="K189" s="108"/>
      <c r="L189" s="108"/>
      <c r="M189" s="108"/>
      <c r="N189" s="108"/>
    </row>
    <row r="190" ht="15.75" customHeight="1">
      <c r="A190" s="108"/>
      <c r="B190" s="108"/>
      <c r="C190" s="108"/>
      <c r="D190" s="108"/>
      <c r="E190" s="108"/>
      <c r="F190" s="108"/>
      <c r="G190" s="108"/>
      <c r="H190" s="108"/>
      <c r="I190" s="108"/>
      <c r="J190" s="108"/>
      <c r="K190" s="108"/>
      <c r="L190" s="108"/>
      <c r="M190" s="108"/>
      <c r="N190" s="108"/>
    </row>
    <row r="191" ht="15.75" customHeight="1">
      <c r="A191" s="108"/>
      <c r="B191" s="108"/>
      <c r="C191" s="108"/>
      <c r="D191" s="108"/>
      <c r="E191" s="108"/>
      <c r="F191" s="108"/>
      <c r="G191" s="108"/>
      <c r="H191" s="108"/>
      <c r="I191" s="108"/>
      <c r="J191" s="108"/>
      <c r="K191" s="108"/>
      <c r="L191" s="108"/>
      <c r="M191" s="108"/>
      <c r="N191" s="108"/>
    </row>
    <row r="192" ht="15.75" customHeight="1">
      <c r="A192" s="108"/>
      <c r="B192" s="108"/>
      <c r="C192" s="108"/>
      <c r="D192" s="108"/>
      <c r="E192" s="108"/>
      <c r="F192" s="108"/>
      <c r="G192" s="108"/>
      <c r="H192" s="108"/>
      <c r="I192" s="108"/>
      <c r="J192" s="108"/>
      <c r="K192" s="108"/>
      <c r="L192" s="108"/>
      <c r="M192" s="108"/>
      <c r="N192" s="108"/>
    </row>
    <row r="193" ht="15.75" customHeight="1">
      <c r="A193" s="108"/>
      <c r="B193" s="108"/>
      <c r="C193" s="108"/>
      <c r="D193" s="108"/>
      <c r="E193" s="108"/>
      <c r="F193" s="108"/>
      <c r="G193" s="108"/>
      <c r="H193" s="108"/>
      <c r="I193" s="108"/>
      <c r="J193" s="108"/>
      <c r="K193" s="108"/>
      <c r="L193" s="108"/>
      <c r="M193" s="108"/>
      <c r="N193" s="108"/>
    </row>
    <row r="194" ht="15.75" customHeight="1">
      <c r="A194" s="108"/>
      <c r="B194" s="108"/>
      <c r="C194" s="108"/>
      <c r="D194" s="108"/>
      <c r="E194" s="108"/>
      <c r="F194" s="108"/>
      <c r="G194" s="108"/>
      <c r="H194" s="108"/>
      <c r="I194" s="108"/>
      <c r="J194" s="108"/>
      <c r="K194" s="108"/>
      <c r="L194" s="108"/>
      <c r="M194" s="108"/>
      <c r="N194" s="108"/>
    </row>
    <row r="195" ht="15.75" customHeight="1">
      <c r="A195" s="108"/>
      <c r="B195" s="108"/>
      <c r="C195" s="108"/>
      <c r="D195" s="108"/>
      <c r="E195" s="108"/>
      <c r="F195" s="108"/>
      <c r="G195" s="108"/>
      <c r="H195" s="108"/>
      <c r="I195" s="108"/>
      <c r="J195" s="108"/>
      <c r="K195" s="108"/>
      <c r="L195" s="108"/>
      <c r="M195" s="108"/>
      <c r="N195" s="108"/>
    </row>
    <row r="196" ht="15.75" customHeight="1">
      <c r="A196" s="108"/>
      <c r="B196" s="108"/>
      <c r="C196" s="108"/>
      <c r="D196" s="108"/>
      <c r="E196" s="108"/>
      <c r="F196" s="108"/>
      <c r="G196" s="108"/>
      <c r="H196" s="108"/>
      <c r="I196" s="108"/>
      <c r="J196" s="108"/>
      <c r="K196" s="108"/>
      <c r="L196" s="108"/>
      <c r="M196" s="108"/>
      <c r="N196" s="108"/>
    </row>
    <row r="197" ht="15.75" customHeight="1">
      <c r="A197" s="108"/>
      <c r="B197" s="108"/>
      <c r="C197" s="108"/>
      <c r="D197" s="108"/>
      <c r="E197" s="108"/>
      <c r="F197" s="108"/>
      <c r="G197" s="108"/>
      <c r="H197" s="108"/>
      <c r="I197" s="108"/>
      <c r="J197" s="108"/>
      <c r="K197" s="108"/>
      <c r="L197" s="108"/>
      <c r="M197" s="108"/>
      <c r="N197" s="108"/>
    </row>
    <row r="198" ht="15.75" customHeight="1">
      <c r="A198" s="108"/>
      <c r="B198" s="108"/>
      <c r="C198" s="108"/>
      <c r="D198" s="108"/>
      <c r="E198" s="108"/>
      <c r="F198" s="108"/>
      <c r="G198" s="108"/>
      <c r="H198" s="108"/>
      <c r="I198" s="108"/>
      <c r="J198" s="108"/>
      <c r="K198" s="108"/>
      <c r="L198" s="108"/>
      <c r="M198" s="108"/>
      <c r="N198" s="108"/>
    </row>
    <row r="199" ht="15.75" customHeight="1">
      <c r="A199" s="108"/>
      <c r="B199" s="108"/>
      <c r="C199" s="108"/>
      <c r="D199" s="108"/>
      <c r="E199" s="108"/>
      <c r="F199" s="108"/>
      <c r="G199" s="108"/>
      <c r="H199" s="108"/>
      <c r="I199" s="108"/>
      <c r="J199" s="108"/>
      <c r="K199" s="108"/>
      <c r="L199" s="108"/>
      <c r="M199" s="108"/>
      <c r="N199" s="108"/>
    </row>
    <row r="200" ht="15.75" customHeight="1">
      <c r="A200" s="108"/>
      <c r="B200" s="108"/>
      <c r="C200" s="108"/>
      <c r="D200" s="108"/>
      <c r="E200" s="108"/>
      <c r="F200" s="108"/>
      <c r="G200" s="108"/>
      <c r="H200" s="108"/>
      <c r="I200" s="108"/>
      <c r="J200" s="108"/>
      <c r="K200" s="108"/>
      <c r="L200" s="108"/>
      <c r="M200" s="108"/>
      <c r="N200" s="108"/>
    </row>
    <row r="201" ht="15.75" customHeight="1">
      <c r="A201" s="108"/>
      <c r="B201" s="108"/>
      <c r="C201" s="108"/>
      <c r="D201" s="108"/>
      <c r="E201" s="108"/>
      <c r="F201" s="108"/>
      <c r="G201" s="108"/>
      <c r="H201" s="108"/>
      <c r="I201" s="108"/>
      <c r="J201" s="108"/>
      <c r="K201" s="108"/>
      <c r="L201" s="108"/>
      <c r="M201" s="108"/>
      <c r="N201" s="108"/>
    </row>
    <row r="202" ht="15.75" customHeight="1">
      <c r="A202" s="108"/>
      <c r="B202" s="108"/>
      <c r="C202" s="108"/>
      <c r="D202" s="108"/>
      <c r="E202" s="108"/>
      <c r="F202" s="108"/>
      <c r="G202" s="108"/>
      <c r="H202" s="108"/>
      <c r="I202" s="108"/>
      <c r="J202" s="108"/>
      <c r="K202" s="108"/>
      <c r="L202" s="108"/>
      <c r="M202" s="108"/>
      <c r="N202" s="108"/>
    </row>
    <row r="203" ht="15.75" customHeight="1">
      <c r="A203" s="108"/>
      <c r="B203" s="108"/>
      <c r="C203" s="108"/>
      <c r="D203" s="108"/>
      <c r="E203" s="108"/>
      <c r="F203" s="108"/>
      <c r="G203" s="108"/>
      <c r="H203" s="108"/>
      <c r="I203" s="108"/>
      <c r="J203" s="108"/>
      <c r="K203" s="108"/>
      <c r="L203" s="108"/>
      <c r="M203" s="108"/>
      <c r="N203" s="108"/>
    </row>
    <row r="204" ht="15.75" customHeight="1">
      <c r="A204" s="108"/>
      <c r="B204" s="108"/>
      <c r="C204" s="108"/>
      <c r="D204" s="108"/>
      <c r="E204" s="108"/>
      <c r="F204" s="108"/>
      <c r="G204" s="108"/>
      <c r="H204" s="108"/>
      <c r="I204" s="108"/>
      <c r="J204" s="108"/>
      <c r="K204" s="108"/>
      <c r="L204" s="108"/>
      <c r="M204" s="108"/>
      <c r="N204" s="108"/>
    </row>
    <row r="205" ht="15.75" customHeight="1">
      <c r="A205" s="108"/>
      <c r="B205" s="108"/>
      <c r="C205" s="108"/>
      <c r="D205" s="108"/>
      <c r="E205" s="108"/>
      <c r="F205" s="108"/>
      <c r="G205" s="108"/>
      <c r="H205" s="108"/>
      <c r="I205" s="108"/>
      <c r="J205" s="108"/>
      <c r="K205" s="108"/>
      <c r="L205" s="108"/>
      <c r="M205" s="108"/>
      <c r="N205" s="108"/>
    </row>
    <row r="206" ht="15.75" customHeight="1">
      <c r="A206" s="108"/>
      <c r="B206" s="108"/>
      <c r="C206" s="108"/>
      <c r="D206" s="108"/>
      <c r="E206" s="108"/>
      <c r="F206" s="108"/>
      <c r="G206" s="108"/>
      <c r="H206" s="108"/>
      <c r="I206" s="108"/>
      <c r="J206" s="108"/>
      <c r="K206" s="108"/>
      <c r="L206" s="108"/>
      <c r="M206" s="108"/>
      <c r="N206" s="108"/>
    </row>
    <row r="207" ht="15.75" customHeight="1">
      <c r="A207" s="108"/>
      <c r="B207" s="108"/>
      <c r="C207" s="108"/>
      <c r="D207" s="108"/>
      <c r="E207" s="108"/>
      <c r="F207" s="108"/>
      <c r="G207" s="108"/>
      <c r="H207" s="108"/>
      <c r="I207" s="108"/>
      <c r="J207" s="108"/>
      <c r="K207" s="108"/>
      <c r="L207" s="108"/>
      <c r="M207" s="108"/>
      <c r="N207" s="108"/>
    </row>
    <row r="208" ht="15.75" customHeight="1">
      <c r="A208" s="108"/>
      <c r="B208" s="108"/>
      <c r="C208" s="108"/>
      <c r="D208" s="108"/>
      <c r="E208" s="108"/>
      <c r="F208" s="108"/>
      <c r="G208" s="108"/>
      <c r="H208" s="108"/>
      <c r="I208" s="108"/>
      <c r="J208" s="108"/>
      <c r="K208" s="108"/>
      <c r="L208" s="108"/>
      <c r="M208" s="108"/>
      <c r="N208" s="108"/>
    </row>
    <row r="209" ht="15.75" customHeight="1">
      <c r="A209" s="108"/>
      <c r="B209" s="108"/>
      <c r="C209" s="108"/>
      <c r="D209" s="108"/>
      <c r="E209" s="108"/>
      <c r="F209" s="108"/>
      <c r="G209" s="108"/>
      <c r="H209" s="108"/>
      <c r="I209" s="108"/>
      <c r="J209" s="108"/>
      <c r="K209" s="108"/>
      <c r="L209" s="108"/>
      <c r="M209" s="108"/>
      <c r="N209" s="108"/>
    </row>
    <row r="210" ht="15.75" customHeight="1">
      <c r="A210" s="108"/>
      <c r="B210" s="108"/>
      <c r="C210" s="108"/>
      <c r="D210" s="108"/>
      <c r="E210" s="108"/>
      <c r="F210" s="108"/>
      <c r="G210" s="108"/>
      <c r="H210" s="108"/>
      <c r="I210" s="108"/>
      <c r="J210" s="108"/>
      <c r="K210" s="108"/>
      <c r="L210" s="108"/>
      <c r="M210" s="108"/>
      <c r="N210" s="108"/>
    </row>
    <row r="211" ht="15.75" customHeight="1">
      <c r="A211" s="108"/>
      <c r="B211" s="108"/>
      <c r="C211" s="108"/>
      <c r="D211" s="108"/>
      <c r="E211" s="108"/>
      <c r="F211" s="108"/>
      <c r="G211" s="108"/>
      <c r="H211" s="108"/>
      <c r="I211" s="108"/>
      <c r="J211" s="108"/>
      <c r="K211" s="108"/>
      <c r="L211" s="108"/>
      <c r="M211" s="108"/>
      <c r="N211" s="108"/>
    </row>
    <row r="212" ht="15.75" customHeight="1">
      <c r="A212" s="108"/>
      <c r="B212" s="108"/>
      <c r="C212" s="108"/>
      <c r="D212" s="108"/>
      <c r="E212" s="108"/>
      <c r="F212" s="108"/>
      <c r="G212" s="108"/>
      <c r="H212" s="108"/>
      <c r="I212" s="108"/>
      <c r="J212" s="108"/>
      <c r="K212" s="108"/>
      <c r="L212" s="108"/>
      <c r="M212" s="108"/>
      <c r="N212" s="108"/>
    </row>
    <row r="213" ht="15.75" customHeight="1">
      <c r="A213" s="108"/>
      <c r="B213" s="108"/>
      <c r="C213" s="108"/>
      <c r="D213" s="108"/>
      <c r="E213" s="108"/>
      <c r="F213" s="108"/>
      <c r="G213" s="108"/>
      <c r="H213" s="108"/>
      <c r="I213" s="108"/>
      <c r="J213" s="108"/>
      <c r="K213" s="108"/>
      <c r="L213" s="108"/>
      <c r="M213" s="108"/>
      <c r="N213" s="108"/>
    </row>
    <row r="214" ht="15.75" customHeight="1">
      <c r="A214" s="108"/>
      <c r="B214" s="108"/>
      <c r="C214" s="108"/>
      <c r="D214" s="108"/>
      <c r="E214" s="108"/>
      <c r="F214" s="108"/>
      <c r="G214" s="108"/>
      <c r="H214" s="108"/>
      <c r="I214" s="108"/>
      <c r="J214" s="108"/>
      <c r="K214" s="108"/>
      <c r="L214" s="108"/>
      <c r="M214" s="108"/>
      <c r="N214" s="108"/>
    </row>
    <row r="215" ht="15.75" customHeight="1">
      <c r="A215" s="108"/>
      <c r="B215" s="108"/>
      <c r="C215" s="108"/>
      <c r="D215" s="108"/>
      <c r="E215" s="108"/>
      <c r="F215" s="108"/>
      <c r="G215" s="108"/>
      <c r="H215" s="108"/>
      <c r="I215" s="108"/>
      <c r="J215" s="108"/>
      <c r="K215" s="108"/>
      <c r="L215" s="108"/>
      <c r="M215" s="108"/>
      <c r="N215" s="108"/>
    </row>
    <row r="216" ht="15.75" customHeight="1">
      <c r="A216" s="108"/>
      <c r="B216" s="108"/>
      <c r="C216" s="108"/>
      <c r="D216" s="108"/>
      <c r="E216" s="108"/>
      <c r="F216" s="108"/>
      <c r="G216" s="108"/>
      <c r="H216" s="108"/>
      <c r="I216" s="108"/>
      <c r="J216" s="108"/>
      <c r="K216" s="108"/>
      <c r="L216" s="108"/>
      <c r="M216" s="108"/>
      <c r="N216" s="108"/>
    </row>
    <row r="217" ht="15.75" customHeight="1">
      <c r="A217" s="108"/>
      <c r="B217" s="108"/>
      <c r="C217" s="108"/>
      <c r="D217" s="108"/>
      <c r="E217" s="108"/>
      <c r="F217" s="108"/>
      <c r="G217" s="108"/>
      <c r="H217" s="108"/>
      <c r="I217" s="108"/>
      <c r="J217" s="108"/>
      <c r="K217" s="108"/>
      <c r="L217" s="108"/>
      <c r="M217" s="108"/>
      <c r="N217" s="108"/>
    </row>
    <row r="218" ht="15.75" customHeight="1">
      <c r="A218" s="108"/>
      <c r="B218" s="108"/>
      <c r="C218" s="108"/>
      <c r="D218" s="108"/>
      <c r="E218" s="108"/>
      <c r="F218" s="108"/>
      <c r="G218" s="108"/>
      <c r="H218" s="108"/>
      <c r="I218" s="108"/>
      <c r="J218" s="108"/>
      <c r="K218" s="108"/>
      <c r="L218" s="108"/>
      <c r="M218" s="108"/>
      <c r="N218" s="108"/>
    </row>
    <row r="219" ht="15.75" customHeight="1">
      <c r="A219" s="108"/>
      <c r="B219" s="108"/>
      <c r="C219" s="108"/>
      <c r="D219" s="108"/>
      <c r="E219" s="108"/>
      <c r="F219" s="108"/>
      <c r="G219" s="108"/>
      <c r="H219" s="108"/>
      <c r="I219" s="108"/>
      <c r="J219" s="108"/>
      <c r="K219" s="108"/>
      <c r="L219" s="108"/>
      <c r="M219" s="108"/>
      <c r="N219" s="108"/>
    </row>
    <row r="220" ht="15.75" customHeight="1">
      <c r="A220" s="108"/>
      <c r="B220" s="108"/>
      <c r="C220" s="108"/>
      <c r="D220" s="108"/>
      <c r="E220" s="108"/>
      <c r="F220" s="108"/>
      <c r="G220" s="108"/>
      <c r="H220" s="108"/>
      <c r="I220" s="108"/>
      <c r="J220" s="108"/>
      <c r="K220" s="108"/>
      <c r="L220" s="108"/>
      <c r="M220" s="108"/>
      <c r="N220" s="10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M1"/>
    <mergeCell ref="A9:M9"/>
    <mergeCell ref="N9:Z9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EBC0A"/>
    <outlinePr summaryBelow="0" summaryRight="0"/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1" width="23.88"/>
    <col customWidth="1" min="2" max="2" width="17.88"/>
    <col customWidth="1" min="3" max="3" width="15.75"/>
    <col customWidth="1" min="4" max="4" width="52.63"/>
    <col customWidth="1" min="5" max="5" width="52.75"/>
    <col customWidth="1" min="6" max="6" width="20.63"/>
    <col customWidth="1" min="7" max="7" width="14.38"/>
  </cols>
  <sheetData>
    <row r="1" ht="26.25" customHeight="1">
      <c r="B1" s="128" t="s">
        <v>48</v>
      </c>
      <c r="C1" s="3"/>
      <c r="D1" s="3"/>
      <c r="E1" s="3"/>
      <c r="F1" s="4"/>
      <c r="G1" s="129"/>
    </row>
    <row r="2">
      <c r="A2" s="130" t="s">
        <v>49</v>
      </c>
      <c r="B2" s="131" t="s">
        <v>50</v>
      </c>
      <c r="C2" s="130" t="s">
        <v>51</v>
      </c>
      <c r="D2" s="130" t="s">
        <v>52</v>
      </c>
      <c r="E2" s="130" t="s">
        <v>53</v>
      </c>
      <c r="F2" s="131" t="s">
        <v>54</v>
      </c>
      <c r="G2" s="132"/>
    </row>
    <row r="3" ht="15.75" customHeight="1">
      <c r="A3" s="133"/>
      <c r="B3" s="134"/>
      <c r="C3" s="135"/>
      <c r="D3" s="135"/>
      <c r="E3" s="135"/>
      <c r="F3" s="136"/>
      <c r="G3" s="137"/>
    </row>
    <row r="4" ht="15.75" customHeight="1">
      <c r="A4" s="138" t="s">
        <v>55</v>
      </c>
      <c r="B4" s="67"/>
      <c r="C4" s="67"/>
      <c r="D4" s="67"/>
      <c r="E4" s="67"/>
      <c r="F4" s="139"/>
      <c r="G4" s="140"/>
    </row>
    <row r="5" ht="15.75" customHeight="1">
      <c r="A5" s="138" t="s">
        <v>56</v>
      </c>
      <c r="B5" s="67"/>
      <c r="C5" s="67"/>
      <c r="D5" s="67"/>
      <c r="E5" s="67"/>
      <c r="F5" s="139"/>
      <c r="G5" s="140"/>
    </row>
    <row r="6" ht="15.75" customHeight="1">
      <c r="A6" s="138" t="s">
        <v>57</v>
      </c>
      <c r="B6" s="67"/>
      <c r="C6" s="67"/>
      <c r="D6" s="67"/>
      <c r="E6" s="67"/>
      <c r="F6" s="139"/>
      <c r="G6" s="140"/>
    </row>
    <row r="7" ht="15.75" customHeight="1">
      <c r="A7" s="138" t="s">
        <v>58</v>
      </c>
      <c r="B7" s="67"/>
      <c r="C7" s="67"/>
      <c r="D7" s="67"/>
      <c r="E7" s="67"/>
      <c r="F7" s="139"/>
      <c r="G7" s="140"/>
    </row>
    <row r="8" ht="15.75" customHeight="1">
      <c r="A8" s="138" t="s">
        <v>59</v>
      </c>
      <c r="B8" s="67"/>
      <c r="C8" s="67"/>
      <c r="D8" s="67"/>
      <c r="E8" s="67"/>
      <c r="F8" s="139"/>
      <c r="G8" s="140"/>
    </row>
    <row r="9" ht="15.75" customHeight="1">
      <c r="A9" s="138" t="s">
        <v>60</v>
      </c>
      <c r="B9" s="67"/>
      <c r="C9" s="67"/>
      <c r="D9" s="67"/>
      <c r="E9" s="67"/>
      <c r="F9" s="139"/>
      <c r="G9" s="140"/>
    </row>
    <row r="10" ht="15.75" customHeight="1">
      <c r="A10" s="138" t="s">
        <v>61</v>
      </c>
      <c r="B10" s="67"/>
      <c r="C10" s="67"/>
      <c r="D10" s="67"/>
      <c r="E10" s="67"/>
      <c r="F10" s="139"/>
      <c r="G10" s="140"/>
    </row>
    <row r="11" ht="15.75" customHeight="1">
      <c r="A11" s="138" t="s">
        <v>62</v>
      </c>
      <c r="B11" s="67"/>
      <c r="C11" s="67"/>
      <c r="D11" s="67"/>
      <c r="E11" s="67"/>
      <c r="F11" s="139"/>
      <c r="G11" s="140"/>
    </row>
    <row r="12" ht="15.75" customHeight="1">
      <c r="A12" s="138" t="s">
        <v>63</v>
      </c>
      <c r="B12" s="141">
        <v>45366.0</v>
      </c>
      <c r="C12" s="75"/>
      <c r="D12" s="75" t="s">
        <v>64</v>
      </c>
      <c r="E12" s="75"/>
      <c r="F12" s="142">
        <v>100.0</v>
      </c>
      <c r="G12" s="140"/>
    </row>
    <row r="13" ht="15.75" customHeight="1">
      <c r="A13" s="138"/>
      <c r="B13" s="141">
        <v>45387.0</v>
      </c>
      <c r="C13" s="75"/>
      <c r="D13" s="75" t="s">
        <v>64</v>
      </c>
      <c r="E13" s="75"/>
      <c r="F13" s="142"/>
      <c r="G13" s="140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</row>
    <row r="14" ht="15.75" customHeight="1">
      <c r="A14" s="138"/>
      <c r="B14" s="141">
        <v>45415.0</v>
      </c>
      <c r="C14" s="75"/>
      <c r="D14" s="75" t="s">
        <v>65</v>
      </c>
      <c r="E14" s="75"/>
      <c r="F14" s="142"/>
      <c r="G14" s="140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ht="15.75" customHeight="1">
      <c r="A15" s="138"/>
      <c r="B15" s="141">
        <v>45450.0</v>
      </c>
      <c r="C15" s="75"/>
      <c r="D15" s="75" t="s">
        <v>64</v>
      </c>
      <c r="E15" s="75"/>
      <c r="F15" s="142"/>
      <c r="G15" s="140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</row>
    <row r="16" ht="15.75" customHeight="1">
      <c r="A16" s="138"/>
      <c r="B16" s="141"/>
      <c r="C16" s="75"/>
      <c r="D16" s="75"/>
      <c r="E16" s="75"/>
      <c r="F16" s="142"/>
      <c r="G16" s="140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</row>
    <row r="17" ht="15.75" customHeight="1">
      <c r="A17" s="138"/>
      <c r="B17" s="141"/>
      <c r="C17" s="75"/>
      <c r="D17" s="75"/>
      <c r="E17" s="75"/>
      <c r="F17" s="142"/>
      <c r="G17" s="140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</row>
    <row r="18" ht="15.75" customHeight="1">
      <c r="A18" s="143" t="s">
        <v>66</v>
      </c>
      <c r="B18" s="144"/>
      <c r="C18" s="144"/>
      <c r="D18" s="144"/>
      <c r="E18" s="144"/>
      <c r="F18" s="142"/>
      <c r="G18" s="145"/>
    </row>
    <row r="19" ht="15.75" customHeight="1">
      <c r="A19" s="138" t="s">
        <v>67</v>
      </c>
      <c r="B19" s="75"/>
      <c r="C19" s="75"/>
      <c r="D19" s="75"/>
      <c r="E19" s="75"/>
      <c r="F19" s="142"/>
      <c r="G19" s="140"/>
    </row>
    <row r="20" ht="15.75" customHeight="1">
      <c r="A20" s="143" t="s">
        <v>68</v>
      </c>
      <c r="B20" s="144"/>
      <c r="C20" s="144"/>
      <c r="D20" s="144"/>
      <c r="E20" s="144"/>
      <c r="F20" s="142"/>
      <c r="G20" s="140"/>
    </row>
    <row r="21" ht="27.0" customHeight="1">
      <c r="A21" s="146" t="s">
        <v>69</v>
      </c>
      <c r="B21" s="144"/>
      <c r="C21" s="144"/>
      <c r="D21" s="144"/>
      <c r="E21" s="144"/>
      <c r="F21" s="142"/>
      <c r="G21" s="140"/>
    </row>
    <row r="22" ht="15.75" customHeight="1">
      <c r="A22" s="138" t="s">
        <v>70</v>
      </c>
      <c r="B22" s="75"/>
      <c r="C22" s="75"/>
      <c r="D22" s="75"/>
      <c r="E22" s="75"/>
      <c r="F22" s="142"/>
      <c r="G22" s="140"/>
    </row>
    <row r="23" ht="15.75" customHeight="1">
      <c r="A23" s="143" t="s">
        <v>71</v>
      </c>
      <c r="B23" s="144"/>
      <c r="C23" s="144"/>
      <c r="D23" s="144"/>
      <c r="E23" s="144"/>
      <c r="F23" s="142"/>
      <c r="G23" s="140"/>
    </row>
    <row r="24" ht="15.75" customHeight="1">
      <c r="A24" s="147" t="s">
        <v>72</v>
      </c>
      <c r="B24" s="148"/>
      <c r="C24" s="148"/>
      <c r="D24" s="148"/>
      <c r="E24" s="148"/>
      <c r="F24" s="142"/>
      <c r="G24" s="140"/>
    </row>
    <row r="25" ht="15.75" customHeight="1">
      <c r="A25" s="149" t="s">
        <v>73</v>
      </c>
      <c r="B25" s="150"/>
      <c r="C25" s="144"/>
      <c r="D25" s="144"/>
      <c r="E25" s="144"/>
      <c r="F25" s="142"/>
      <c r="G25" s="140"/>
    </row>
    <row r="26" ht="15.75" customHeight="1">
      <c r="A26" s="151"/>
      <c r="B26" s="152"/>
      <c r="C26" s="152"/>
      <c r="D26" s="152"/>
      <c r="E26" s="152"/>
      <c r="F26" s="142"/>
      <c r="G26" s="140"/>
    </row>
    <row r="27" ht="15.75" customHeight="1">
      <c r="B27" s="153"/>
      <c r="C27" s="153"/>
      <c r="D27" s="153"/>
      <c r="E27" s="153"/>
      <c r="F27" s="153"/>
    </row>
    <row r="28" ht="15.75" customHeight="1">
      <c r="B28" s="153"/>
      <c r="C28" s="153"/>
      <c r="D28" s="153"/>
      <c r="E28" s="153"/>
      <c r="F28" s="153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F1"/>
    <mergeCell ref="B3:F3"/>
  </mergeCells>
  <printOptions/>
  <pageMargins bottom="0.787401575" footer="0.0" header="0.0" left="0.511811024" right="0.511811024" top="0.787401575"/>
  <pageSetup paperSize="9" orientation="portrait"/>
  <drawing r:id="rId1"/>
</worksheet>
</file>