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240" windowHeight="12135" activeTab="5"/>
  </bookViews>
  <sheets>
    <sheet name="MAIN" sheetId="1" r:id="rId1"/>
    <sheet name="PWR" sheetId="3" r:id="rId2"/>
    <sheet name="ASSY" sheetId="2" r:id="rId3"/>
    <sheet name="2 ma dat ghep" sheetId="4" r:id="rId4"/>
    <sheet name="E-SKY" sheetId="5" r:id="rId5"/>
    <sheet name="Danh muc VTLK" sheetId="7" r:id="rId6"/>
  </sheets>
  <definedNames>
    <definedName name="_xlnm._FilterDatabase" localSheetId="5" hidden="1">'Danh muc VTLK'!$A$1:$L$114</definedName>
    <definedName name="_xlnm._FilterDatabase" localSheetId="0" hidden="1">MAIN!$A$1:$W$1</definedName>
  </definedNames>
  <calcPr calcId="144525"/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2" i="7"/>
  <c r="K111" i="7" l="1"/>
  <c r="L111" i="7" l="1"/>
  <c r="L112" i="7" s="1"/>
  <c r="O111" i="5"/>
  <c r="O110" i="5"/>
  <c r="O109" i="5"/>
  <c r="O108" i="5"/>
  <c r="O107" i="5"/>
  <c r="O106" i="5"/>
  <c r="O104" i="5"/>
  <c r="O103" i="5"/>
  <c r="O102" i="5"/>
  <c r="O101" i="5"/>
  <c r="O100" i="5"/>
  <c r="O99" i="5"/>
  <c r="O98" i="5"/>
  <c r="O97" i="5"/>
  <c r="O95" i="5"/>
  <c r="O94" i="5"/>
  <c r="O93" i="5"/>
  <c r="O92" i="5"/>
  <c r="O91" i="5"/>
  <c r="O90" i="5"/>
  <c r="O89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L113" i="7" l="1"/>
  <c r="L114" i="7" s="1"/>
  <c r="O49" i="3"/>
  <c r="R58" i="1"/>
  <c r="E2" i="4" l="1"/>
  <c r="H5" i="2" l="1"/>
  <c r="H10" i="2"/>
  <c r="H11" i="2"/>
  <c r="H12" i="2"/>
  <c r="H13" i="2"/>
  <c r="H14" i="2"/>
  <c r="F6" i="2" l="1"/>
  <c r="H6" i="2" s="1"/>
  <c r="F9" i="2" l="1"/>
  <c r="H9" i="2" s="1"/>
  <c r="F8" i="2"/>
  <c r="H8" i="2" s="1"/>
  <c r="F7" i="2"/>
  <c r="H7" i="2" s="1"/>
  <c r="F3" i="2"/>
  <c r="H3" i="2" s="1"/>
  <c r="F4" i="2"/>
  <c r="H4" i="2" s="1"/>
  <c r="F2" i="2"/>
  <c r="H2" i="2" s="1"/>
  <c r="M3" i="3"/>
  <c r="O3" i="3" s="1"/>
  <c r="M4" i="3"/>
  <c r="O4" i="3" s="1"/>
  <c r="M5" i="3"/>
  <c r="O5" i="3" s="1"/>
  <c r="M6" i="3"/>
  <c r="O6" i="3" s="1"/>
  <c r="M7" i="3"/>
  <c r="O7" i="3" s="1"/>
  <c r="M8" i="3"/>
  <c r="O8" i="3" s="1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M15" i="3"/>
  <c r="O15" i="3" s="1"/>
  <c r="M16" i="3"/>
  <c r="O16" i="3" s="1"/>
  <c r="M17" i="3"/>
  <c r="O17" i="3" s="1"/>
  <c r="M18" i="3"/>
  <c r="O18" i="3" s="1"/>
  <c r="M19" i="3"/>
  <c r="O19" i="3" s="1"/>
  <c r="M20" i="3"/>
  <c r="O20" i="3" s="1"/>
  <c r="M21" i="3"/>
  <c r="O21" i="3" s="1"/>
  <c r="M22" i="3"/>
  <c r="O22" i="3" s="1"/>
  <c r="M23" i="3"/>
  <c r="O23" i="3" s="1"/>
  <c r="M24" i="3"/>
  <c r="O24" i="3" s="1"/>
  <c r="M25" i="3"/>
  <c r="O25" i="3" s="1"/>
  <c r="M26" i="3"/>
  <c r="O26" i="3" s="1"/>
  <c r="M27" i="3"/>
  <c r="O27" i="3" s="1"/>
  <c r="M28" i="3"/>
  <c r="O28" i="3" s="1"/>
  <c r="M29" i="3"/>
  <c r="O29" i="3" s="1"/>
  <c r="M30" i="3"/>
  <c r="O30" i="3" s="1"/>
  <c r="M31" i="3"/>
  <c r="O31" i="3" s="1"/>
  <c r="M32" i="3"/>
  <c r="O32" i="3" s="1"/>
  <c r="M33" i="3"/>
  <c r="O33" i="3" s="1"/>
  <c r="M34" i="3"/>
  <c r="O34" i="3" s="1"/>
  <c r="M35" i="3"/>
  <c r="O35" i="3" s="1"/>
  <c r="M36" i="3"/>
  <c r="O36" i="3" s="1"/>
  <c r="M37" i="3"/>
  <c r="O37" i="3" s="1"/>
  <c r="M38" i="3"/>
  <c r="O38" i="3" s="1"/>
  <c r="M39" i="3"/>
  <c r="O39" i="3" s="1"/>
  <c r="M40" i="3"/>
  <c r="O40" i="3" s="1"/>
  <c r="M41" i="3"/>
  <c r="O41" i="3" s="1"/>
  <c r="M42" i="3"/>
  <c r="O42" i="3" s="1"/>
  <c r="M43" i="3"/>
  <c r="O43" i="3" s="1"/>
  <c r="M44" i="3"/>
  <c r="O44" i="3" s="1"/>
  <c r="M45" i="3"/>
  <c r="O45" i="3" s="1"/>
  <c r="M46" i="3"/>
  <c r="O46" i="3" s="1"/>
  <c r="M47" i="3"/>
  <c r="O47" i="3" s="1"/>
  <c r="M2" i="3"/>
  <c r="O2" i="3" s="1"/>
  <c r="P3" i="1"/>
  <c r="R3" i="1" s="1"/>
  <c r="P4" i="1"/>
  <c r="R4" i="1" s="1"/>
  <c r="P5" i="1"/>
  <c r="R5" i="1" s="1"/>
  <c r="P6" i="1"/>
  <c r="R6" i="1" s="1"/>
  <c r="P7" i="1"/>
  <c r="R7" i="1" s="1"/>
  <c r="P8" i="1"/>
  <c r="R8" i="1" s="1"/>
  <c r="P9" i="1"/>
  <c r="R9" i="1" s="1"/>
  <c r="P10" i="1"/>
  <c r="R10" i="1" s="1"/>
  <c r="P11" i="1"/>
  <c r="R11" i="1" s="1"/>
  <c r="P12" i="1"/>
  <c r="R12" i="1" s="1"/>
  <c r="P13" i="1"/>
  <c r="R13" i="1" s="1"/>
  <c r="P14" i="1"/>
  <c r="R14" i="1" s="1"/>
  <c r="P15" i="1"/>
  <c r="R15" i="1" s="1"/>
  <c r="P16" i="1"/>
  <c r="R16" i="1" s="1"/>
  <c r="P17" i="1"/>
  <c r="R17" i="1" s="1"/>
  <c r="P18" i="1"/>
  <c r="R18" i="1" s="1"/>
  <c r="P19" i="1"/>
  <c r="R19" i="1" s="1"/>
  <c r="P20" i="1"/>
  <c r="R20" i="1" s="1"/>
  <c r="P21" i="1"/>
  <c r="R21" i="1" s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P32" i="1"/>
  <c r="R32" i="1" s="1"/>
  <c r="P33" i="1"/>
  <c r="R33" i="1" s="1"/>
  <c r="P34" i="1"/>
  <c r="R34" i="1" s="1"/>
  <c r="P35" i="1"/>
  <c r="R35" i="1" s="1"/>
  <c r="P36" i="1"/>
  <c r="R36" i="1" s="1"/>
  <c r="P37" i="1"/>
  <c r="R37" i="1" s="1"/>
  <c r="P38" i="1"/>
  <c r="R38" i="1" s="1"/>
  <c r="P39" i="1"/>
  <c r="R39" i="1" s="1"/>
  <c r="P40" i="1"/>
  <c r="R40" i="1" s="1"/>
  <c r="P41" i="1"/>
  <c r="R41" i="1" s="1"/>
  <c r="P42" i="1"/>
  <c r="R42" i="1" s="1"/>
  <c r="P43" i="1"/>
  <c r="R43" i="1" s="1"/>
  <c r="P44" i="1"/>
  <c r="R44" i="1" s="1"/>
  <c r="P45" i="1"/>
  <c r="R45" i="1" s="1"/>
  <c r="P46" i="1"/>
  <c r="R46" i="1" s="1"/>
  <c r="P47" i="1"/>
  <c r="R47" i="1" s="1"/>
  <c r="P48" i="1"/>
  <c r="R48" i="1" s="1"/>
  <c r="P49" i="1"/>
  <c r="R49" i="1" s="1"/>
  <c r="P50" i="1"/>
  <c r="R50" i="1" s="1"/>
  <c r="P51" i="1"/>
  <c r="R51" i="1" s="1"/>
  <c r="P52" i="1"/>
  <c r="R52" i="1" s="1"/>
  <c r="P53" i="1"/>
  <c r="R53" i="1" s="1"/>
  <c r="P54" i="1"/>
  <c r="R54" i="1" s="1"/>
  <c r="P55" i="1"/>
  <c r="R55" i="1" s="1"/>
  <c r="P2" i="1"/>
  <c r="R2" i="1" s="1"/>
  <c r="H16" i="2" l="1"/>
  <c r="H18" i="2" s="1"/>
  <c r="O48" i="3"/>
  <c r="O50" i="3" s="1"/>
  <c r="Q26" i="3" s="1"/>
  <c r="R57" i="1"/>
  <c r="R59" i="1" s="1"/>
  <c r="T34" i="1" s="1"/>
  <c r="U34" i="1" s="1"/>
  <c r="R26" i="3" l="1"/>
  <c r="J3" i="2"/>
  <c r="K3" i="2" s="1"/>
  <c r="J7" i="2"/>
  <c r="K7" i="2" s="1"/>
  <c r="J11" i="2"/>
  <c r="K11" i="2" s="1"/>
  <c r="J8" i="2"/>
  <c r="K8" i="2" s="1"/>
  <c r="J12" i="2"/>
  <c r="K12" i="2" s="1"/>
  <c r="J5" i="2"/>
  <c r="K5" i="2" s="1"/>
  <c r="J9" i="2"/>
  <c r="K9" i="2" s="1"/>
  <c r="J13" i="2"/>
  <c r="K13" i="2" s="1"/>
  <c r="J6" i="2"/>
  <c r="K6" i="2" s="1"/>
  <c r="J10" i="2"/>
  <c r="K10" i="2" s="1"/>
  <c r="J4" i="2"/>
  <c r="K4" i="2" s="1"/>
  <c r="J14" i="2"/>
  <c r="K14" i="2" s="1"/>
  <c r="Q30" i="3"/>
  <c r="Q4" i="3"/>
  <c r="Q47" i="3"/>
  <c r="Q32" i="3"/>
  <c r="Q46" i="3"/>
  <c r="Q34" i="3"/>
  <c r="Q12" i="3"/>
  <c r="Q27" i="3"/>
  <c r="Q11" i="3"/>
  <c r="T22" i="1"/>
  <c r="U22" i="1" s="1"/>
  <c r="T8" i="1"/>
  <c r="U8" i="1" s="1"/>
  <c r="T29" i="1"/>
  <c r="U29" i="1" s="1"/>
  <c r="T7" i="1"/>
  <c r="U7" i="1" s="1"/>
  <c r="T11" i="1"/>
  <c r="U11" i="1" s="1"/>
  <c r="T9" i="1"/>
  <c r="U9" i="1" s="1"/>
  <c r="T5" i="1"/>
  <c r="U5" i="1" s="1"/>
  <c r="Q42" i="3"/>
  <c r="T38" i="1"/>
  <c r="U38" i="1" s="1"/>
  <c r="Q5" i="3"/>
  <c r="T16" i="1"/>
  <c r="U16" i="1" s="1"/>
  <c r="T17" i="1"/>
  <c r="U17" i="1" s="1"/>
  <c r="T35" i="1"/>
  <c r="U35" i="1" s="1"/>
  <c r="T46" i="1"/>
  <c r="U46" i="1" s="1"/>
  <c r="T48" i="1"/>
  <c r="U48" i="1" s="1"/>
  <c r="Q2" i="3"/>
  <c r="T44" i="1"/>
  <c r="U44" i="1" s="1"/>
  <c r="Q36" i="3"/>
  <c r="T54" i="1"/>
  <c r="U54" i="1" s="1"/>
  <c r="T42" i="1"/>
  <c r="U42" i="1" s="1"/>
  <c r="Q21" i="3"/>
  <c r="R21" i="3" s="1"/>
  <c r="T39" i="1"/>
  <c r="U39" i="1" s="1"/>
  <c r="T18" i="1"/>
  <c r="U18" i="1" s="1"/>
  <c r="Q15" i="3"/>
  <c r="T49" i="1"/>
  <c r="U49" i="1" s="1"/>
  <c r="T10" i="1"/>
  <c r="U10" i="1" s="1"/>
  <c r="Q25" i="3"/>
  <c r="T51" i="1"/>
  <c r="U51" i="1" s="1"/>
  <c r="Q3" i="3"/>
  <c r="T30" i="1"/>
  <c r="U30" i="1" s="1"/>
  <c r="T24" i="1"/>
  <c r="U24" i="1" s="1"/>
  <c r="T15" i="1"/>
  <c r="U15" i="1" s="1"/>
  <c r="T13" i="1"/>
  <c r="U13" i="1" s="1"/>
  <c r="Q40" i="3"/>
  <c r="R40" i="3" s="1"/>
  <c r="T19" i="1"/>
  <c r="U19" i="1" s="1"/>
  <c r="Q20" i="3"/>
  <c r="T40" i="1"/>
  <c r="U40" i="1" s="1"/>
  <c r="T23" i="1"/>
  <c r="U23" i="1" s="1"/>
  <c r="T45" i="1"/>
  <c r="U45" i="1" s="1"/>
  <c r="Q9" i="3"/>
  <c r="Q28" i="3"/>
  <c r="Q13" i="3"/>
  <c r="Q7" i="3"/>
  <c r="Q17" i="3"/>
  <c r="Q44" i="3"/>
  <c r="R44" i="3" s="1"/>
  <c r="Q29" i="3"/>
  <c r="Q8" i="3"/>
  <c r="Q33" i="3"/>
  <c r="Q35" i="3"/>
  <c r="T27" i="1"/>
  <c r="U27" i="1" s="1"/>
  <c r="T28" i="1"/>
  <c r="U28" i="1" s="1"/>
  <c r="T41" i="1"/>
  <c r="U41" i="1" s="1"/>
  <c r="T37" i="1"/>
  <c r="U37" i="1" s="1"/>
  <c r="T32" i="1"/>
  <c r="U32" i="1" s="1"/>
  <c r="T33" i="1"/>
  <c r="U33" i="1" s="1"/>
  <c r="T4" i="1"/>
  <c r="U4" i="1" s="1"/>
  <c r="T2" i="1"/>
  <c r="U2" i="1" s="1"/>
  <c r="T31" i="1"/>
  <c r="U31" i="1" s="1"/>
  <c r="T25" i="1"/>
  <c r="U25" i="1" s="1"/>
  <c r="T43" i="1"/>
  <c r="U43" i="1" s="1"/>
  <c r="Q6" i="3"/>
  <c r="T20" i="1"/>
  <c r="U20" i="1" s="1"/>
  <c r="T47" i="1"/>
  <c r="U47" i="1" s="1"/>
  <c r="Q23" i="3"/>
  <c r="T26" i="1"/>
  <c r="U26" i="1" s="1"/>
  <c r="Q10" i="3"/>
  <c r="R10" i="3" s="1"/>
  <c r="T6" i="1"/>
  <c r="U6" i="1" s="1"/>
  <c r="Q22" i="3"/>
  <c r="R22" i="3" s="1"/>
  <c r="Q19" i="3"/>
  <c r="Q37" i="3"/>
  <c r="T55" i="1"/>
  <c r="U55" i="1" s="1"/>
  <c r="T12" i="1"/>
  <c r="U12" i="1" s="1"/>
  <c r="Q31" i="3"/>
  <c r="Q16" i="3"/>
  <c r="T50" i="1"/>
  <c r="U50" i="1" s="1"/>
  <c r="Q41" i="3"/>
  <c r="Q18" i="3"/>
  <c r="T21" i="1"/>
  <c r="U21" i="1" s="1"/>
  <c r="T14" i="1"/>
  <c r="U14" i="1" s="1"/>
  <c r="Q38" i="3"/>
  <c r="Q43" i="3"/>
  <c r="Q45" i="3"/>
  <c r="Q14" i="3"/>
  <c r="T52" i="1"/>
  <c r="U52" i="1" s="1"/>
  <c r="Q39" i="3"/>
  <c r="Q24" i="3"/>
  <c r="R24" i="3" s="1"/>
  <c r="T36" i="1"/>
  <c r="U36" i="1" s="1"/>
  <c r="T3" i="1"/>
  <c r="U3" i="1" s="1"/>
  <c r="T53" i="1"/>
  <c r="U53" i="1" s="1"/>
  <c r="J2" i="2"/>
  <c r="K2" i="2" s="1"/>
  <c r="R45" i="3" l="1"/>
  <c r="R39" i="3"/>
  <c r="R43" i="3"/>
  <c r="R18" i="3"/>
  <c r="R31" i="3"/>
  <c r="R19" i="3"/>
  <c r="R6" i="3"/>
  <c r="R35" i="3"/>
  <c r="R28" i="3"/>
  <c r="R3" i="3"/>
  <c r="R49" i="3" s="1"/>
  <c r="R34" i="3"/>
  <c r="R4" i="3"/>
  <c r="R38" i="3"/>
  <c r="R33" i="3"/>
  <c r="R9" i="3"/>
  <c r="R15" i="3"/>
  <c r="R42" i="3"/>
  <c r="R11" i="3"/>
  <c r="R46" i="3"/>
  <c r="R30" i="3"/>
  <c r="R41" i="3"/>
  <c r="R23" i="3"/>
  <c r="R17" i="3"/>
  <c r="R20" i="3"/>
  <c r="R2" i="3"/>
  <c r="R14" i="3"/>
  <c r="R8" i="3"/>
  <c r="R7" i="3"/>
  <c r="R25" i="3"/>
  <c r="R27" i="3"/>
  <c r="R32" i="3"/>
  <c r="R16" i="3"/>
  <c r="R37" i="3"/>
  <c r="R29" i="3"/>
  <c r="R13" i="3"/>
  <c r="R36" i="3"/>
  <c r="R5" i="3"/>
  <c r="R12" i="3"/>
  <c r="R47" i="3"/>
  <c r="K16" i="2"/>
  <c r="K17" i="2" s="1"/>
  <c r="K18" i="2" s="1"/>
  <c r="U57" i="1"/>
  <c r="U58" i="1" l="1"/>
  <c r="U59" i="1" s="1"/>
  <c r="R50" i="3"/>
  <c r="R51" i="3" s="1"/>
</calcChain>
</file>

<file path=xl/comments1.xml><?xml version="1.0" encoding="utf-8"?>
<comments xmlns="http://schemas.openxmlformats.org/spreadsheetml/2006/main">
  <authors>
    <author>Nguyen Vu Lam</author>
  </authors>
  <commentList>
    <comment ref="H23" authorId="0">
      <text>
        <r>
          <rPr>
            <b/>
            <sz val="9"/>
            <color indexed="81"/>
            <rFont val="Tahoma"/>
            <family val="2"/>
            <charset val="163"/>
          </rPr>
          <t>Nguyen Vu Lam:</t>
        </r>
        <r>
          <rPr>
            <sz val="9"/>
            <color indexed="81"/>
            <rFont val="Tahoma"/>
            <family val="2"/>
            <charset val="163"/>
          </rPr>
          <t xml:space="preserve">
Thay đổi cho đúng mã NSX.</t>
        </r>
      </text>
    </comment>
  </commentList>
</comments>
</file>

<file path=xl/comments2.xml><?xml version="1.0" encoding="utf-8"?>
<comments xmlns="http://schemas.openxmlformats.org/spreadsheetml/2006/main">
  <authors>
    <author>Nguyen Vu Lam</author>
  </authors>
  <commentList>
    <comment ref="C27" authorId="0">
      <text>
        <r>
          <rPr>
            <b/>
            <sz val="9"/>
            <color indexed="81"/>
            <rFont val="Tahoma"/>
            <family val="2"/>
            <charset val="163"/>
          </rPr>
          <t>Nguyen Vu Lam:</t>
        </r>
        <r>
          <rPr>
            <sz val="9"/>
            <color indexed="81"/>
            <rFont val="Tahoma"/>
            <family val="2"/>
            <charset val="163"/>
          </rPr>
          <t xml:space="preserve">
Infineon Technologies</t>
        </r>
      </text>
    </comment>
  </commentList>
</comments>
</file>

<file path=xl/comments3.xml><?xml version="1.0" encoding="utf-8"?>
<comments xmlns="http://schemas.openxmlformats.org/spreadsheetml/2006/main">
  <authors>
    <author>Nguyen Vu Lam</author>
  </authors>
  <commentList>
    <comment ref="D26" authorId="0">
      <text>
        <r>
          <rPr>
            <b/>
            <sz val="9"/>
            <color indexed="81"/>
            <rFont val="Tahoma"/>
            <family val="2"/>
            <charset val="163"/>
          </rPr>
          <t>Nguyen Vu Lam:</t>
        </r>
        <r>
          <rPr>
            <sz val="9"/>
            <color indexed="81"/>
            <rFont val="Tahoma"/>
            <family val="2"/>
            <charset val="163"/>
          </rPr>
          <t xml:space="preserve">
Infineon Technologies</t>
        </r>
      </text>
    </comment>
  </commentList>
</comments>
</file>

<file path=xl/sharedStrings.xml><?xml version="1.0" encoding="utf-8"?>
<sst xmlns="http://schemas.openxmlformats.org/spreadsheetml/2006/main" count="2565" uniqueCount="685">
  <si>
    <t>Reference</t>
  </si>
  <si>
    <t>Value</t>
  </si>
  <si>
    <t>PCB Footprint</t>
  </si>
  <si>
    <t>Description</t>
  </si>
  <si>
    <t>03 MAN#2</t>
  </si>
  <si>
    <t>04 MPN#2</t>
  </si>
  <si>
    <t>C1,C47,C48,C49</t>
  </si>
  <si>
    <t>4.7uF</t>
  </si>
  <si>
    <t>C0603</t>
  </si>
  <si>
    <t>CAP-CER,SMD;4.7uF,10%,X5R,6.3V,0603</t>
  </si>
  <si>
    <t>MURATA</t>
  </si>
  <si>
    <t>GRM188R60J475KE19D</t>
  </si>
  <si>
    <t>C2,C3,C4,C5,C6,C7,C8,C9,C16,C17,C20,C21,C22,C23,C24,C25,C32,C34,C36,C37,C38,C39,C40,C41,C45,C50,C54</t>
  </si>
  <si>
    <t>0.1uF</t>
  </si>
  <si>
    <t>CAP-CER,SMD;0.1uF,10%,0603,50V,X7R</t>
  </si>
  <si>
    <t>GRM188R71H104KA93D</t>
  </si>
  <si>
    <t>C10,C11</t>
  </si>
  <si>
    <t>2.2uF</t>
  </si>
  <si>
    <t>CAP-CER,SMD;2.2uF,10%,0603,25V,X5R</t>
  </si>
  <si>
    <t>GRT188R61E225KE13D</t>
  </si>
  <si>
    <t>C12,C13,C14,C15</t>
  </si>
  <si>
    <t>12pF</t>
  </si>
  <si>
    <t xml:space="preserve">CAP-CER,SMD;12pF,5%,0603,50V,C0G </t>
  </si>
  <si>
    <t>Murata</t>
  </si>
  <si>
    <t>GRM1885C1H120JA01D</t>
  </si>
  <si>
    <t>C18,C19,C26,C27,C28,C35</t>
  </si>
  <si>
    <t>33pF</t>
  </si>
  <si>
    <t xml:space="preserve">CAP-CER,SMD;33pF,5%,0603,50V,C0G </t>
  </si>
  <si>
    <t>GRM1885C1H330JA01D</t>
  </si>
  <si>
    <t>C31,C55</t>
  </si>
  <si>
    <t>0.01uF</t>
  </si>
  <si>
    <t>CAP-CER,SMD;0.01uF,10%,0603,25V,X7R</t>
  </si>
  <si>
    <t>GRM188R71E103KA01D</t>
  </si>
  <si>
    <t>C33</t>
  </si>
  <si>
    <t>100uF</t>
  </si>
  <si>
    <t>CP_2917</t>
  </si>
  <si>
    <t>CAP-TANT,SMD;100uF,20%,2917,6V3</t>
  </si>
  <si>
    <t>KEMET</t>
  </si>
  <si>
    <t>T491D107M006AT</t>
  </si>
  <si>
    <t>10uF</t>
  </si>
  <si>
    <t>C44,C46</t>
  </si>
  <si>
    <t>C1206</t>
  </si>
  <si>
    <t>CAP-CER,SMD;100uF,20%,1206,6.3V,X5R</t>
  </si>
  <si>
    <t>GRM31CR60J107ME39L</t>
  </si>
  <si>
    <t>D1</t>
  </si>
  <si>
    <t>GRN_5MM</t>
  </si>
  <si>
    <t>LED-TH2-2M54_5M9X5M9X8M7</t>
  </si>
  <si>
    <t>LED-TH;LED GRN DIFF 5MM ROUND T/H</t>
  </si>
  <si>
    <t>Lite-On Inc.</t>
  </si>
  <si>
    <t>LTL2R3KGD-EM</t>
  </si>
  <si>
    <t>D2</t>
  </si>
  <si>
    <t>RED_5MM</t>
  </si>
  <si>
    <t>LED-TH;LED RED DIFF 5MM ROUND T/H</t>
  </si>
  <si>
    <t>LTL2R3KRD-EM</t>
  </si>
  <si>
    <t>D3</t>
  </si>
  <si>
    <t>YELLOW_5MM</t>
  </si>
  <si>
    <t>LED-TH;LED YELLOW DIFF 5MM ROUND T/H</t>
  </si>
  <si>
    <t>LTL2R3KYD-EM</t>
  </si>
  <si>
    <t>D4,D5</t>
  </si>
  <si>
    <t>SMAJ5.0A</t>
  </si>
  <si>
    <t>DIO_DO-214AC_2M29</t>
  </si>
  <si>
    <t>TVS-DIODE;UNI-DIR,400W,5V,DO-214AC</t>
  </si>
  <si>
    <t>Littelfuse</t>
  </si>
  <si>
    <t>D6,D7,D8,D9</t>
  </si>
  <si>
    <t>1N4148</t>
  </si>
  <si>
    <t>DIO_SOD323_1M2</t>
  </si>
  <si>
    <t>DIODE-SWITCHING;75V,150mA,SOD-323,1N4148WS-7-F</t>
  </si>
  <si>
    <t>DIODES</t>
  </si>
  <si>
    <t>1N4148WS-7-F</t>
  </si>
  <si>
    <t>DIO_SOD123_1M35</t>
  </si>
  <si>
    <t>ON Semiconductor</t>
  </si>
  <si>
    <t>HDR1</t>
  </si>
  <si>
    <t>B12B-PH-K-S(LF)(SN)</t>
  </si>
  <si>
    <t>HDR1X12_2M0_4M5X25M9X6M_TH_SHR</t>
  </si>
  <si>
    <t>CONN-DIP;CONN HEADER PH TOP 12POS 2MM</t>
  </si>
  <si>
    <t>JST</t>
  </si>
  <si>
    <t>HDR2</t>
  </si>
  <si>
    <t>HDR_2X6_2M54_F</t>
  </si>
  <si>
    <t>HDR2X6_2M54_15M64X5M04X8M65_TH</t>
  </si>
  <si>
    <t>CONN-DIP;VERT SOCKET 2X6,PITCH 2M54,TH</t>
  </si>
  <si>
    <t>Harwin</t>
  </si>
  <si>
    <t>M20-7830642</t>
  </si>
  <si>
    <t>HDR3</t>
  </si>
  <si>
    <t>HDR_2X4_2M54_F</t>
  </si>
  <si>
    <t>HDR2X4_2M54_10M56X5M04X8M65_TH</t>
  </si>
  <si>
    <t>CONN-DIP;VERT SOCKET 2X4,PITCH 2M54,TH</t>
  </si>
  <si>
    <t>M20-7830442</t>
  </si>
  <si>
    <t>HDR4</t>
  </si>
  <si>
    <t>HDR_1X5_2M54</t>
  </si>
  <si>
    <t>HDR1X5_2M54_12M7X2M41X8M58_TH</t>
  </si>
  <si>
    <t>CONN-DIP;HEADER 1X5,PITCH 2M54,DIP</t>
  </si>
  <si>
    <t>FCI</t>
  </si>
  <si>
    <t>68000-405HLF</t>
  </si>
  <si>
    <t>ISO1,ISO2,ISO3,ISO4</t>
  </si>
  <si>
    <t>TLP183(TPL,E</t>
  </si>
  <si>
    <t>SOP4_2M54_3M7X4M55X2M3</t>
  </si>
  <si>
    <t>OPTOISO 3.75KV TRANS 6-SO 4 LEAD</t>
  </si>
  <si>
    <t>Toshiba</t>
  </si>
  <si>
    <t>J1,J2</t>
  </si>
  <si>
    <t>RJ12</t>
  </si>
  <si>
    <t>CONN-TH_RJ12_13M5X12M2X14M5</t>
  </si>
  <si>
    <t>CONN-TH; CONN MOD JACK 6P6C R/A UNSHLD</t>
  </si>
  <si>
    <t>Amphenol FCI</t>
  </si>
  <si>
    <t>E5566-Q0LK22-L</t>
  </si>
  <si>
    <t>J3</t>
  </si>
  <si>
    <t>CON_SMA</t>
  </si>
  <si>
    <t>CONN-TH5_619540-1</t>
  </si>
  <si>
    <t>CONN-DIP;RF,TYPE-F,619540-1</t>
  </si>
  <si>
    <t>TE</t>
  </si>
  <si>
    <t>619540-1</t>
  </si>
  <si>
    <t>J4</t>
  </si>
  <si>
    <t>CONN_SIM_0785260001</t>
  </si>
  <si>
    <t>CONN SIM CARD PUSH-PUSH R/A SMD</t>
  </si>
  <si>
    <t>MOLEX</t>
  </si>
  <si>
    <t>Q1</t>
  </si>
  <si>
    <t>BC807-40W,115</t>
  </si>
  <si>
    <t>SOT-323_2MX1M2X1M1</t>
  </si>
  <si>
    <t>TRANS PNP 45V 0.5A SOT323</t>
  </si>
  <si>
    <t>Nexperia USA Inc.</t>
  </si>
  <si>
    <t>Q2</t>
  </si>
  <si>
    <t>PMBT2222A,215</t>
  </si>
  <si>
    <t>SOT-23-3_2M9X1M3X1M1</t>
  </si>
  <si>
    <t>TRANS NPN 40V 0.6A SOT23</t>
  </si>
  <si>
    <t>Q3</t>
  </si>
  <si>
    <t>AO3401A</t>
  </si>
  <si>
    <t>SOT-23-3_3M1X1M8X1M28</t>
  </si>
  <si>
    <t>MOS-FET;P-Channel,30V,4A,SOT23</t>
  </si>
  <si>
    <t>AO Semicon</t>
  </si>
  <si>
    <t>Q4,Q5</t>
  </si>
  <si>
    <t>BSS138</t>
  </si>
  <si>
    <t>SOT-23-3_2M92X1M3X1M2</t>
  </si>
  <si>
    <t>MOSFET N-CH 50V 0.22A SOT-23</t>
  </si>
  <si>
    <t>Fairchild</t>
  </si>
  <si>
    <t>R1,R40,R42,R47</t>
  </si>
  <si>
    <t>10K</t>
  </si>
  <si>
    <t>R0603</t>
  </si>
  <si>
    <t>RES-SMD;10KOHM,5%,1/10W,0603</t>
  </si>
  <si>
    <t>PANASONIC</t>
  </si>
  <si>
    <t>ERJ-3GEYJ103V</t>
  </si>
  <si>
    <t>YAGEO</t>
  </si>
  <si>
    <t>RC0603JR-0710KL</t>
  </si>
  <si>
    <t>R2,R3,R4</t>
  </si>
  <si>
    <t>1K</t>
  </si>
  <si>
    <t>RES-SMD;1KOHM,5%,1/10W,0603</t>
  </si>
  <si>
    <t>ERJ-3GEYJ102V</t>
  </si>
  <si>
    <t>RC0603JR-071KL</t>
  </si>
  <si>
    <t>R5</t>
  </si>
  <si>
    <t>R0805</t>
  </si>
  <si>
    <t>RES-SMD;120 OHM,5%,0805,1/8W</t>
  </si>
  <si>
    <t>RC0805JR-07120RL</t>
  </si>
  <si>
    <t>R6,R14,R36,R37,R48</t>
  </si>
  <si>
    <t>4.7K</t>
  </si>
  <si>
    <t>RES-SMD;4.7KOHM,5%,1/10W,0603</t>
  </si>
  <si>
    <t>RC0603JR-074K7L</t>
  </si>
  <si>
    <t>R7,R10,R11,R12</t>
  </si>
  <si>
    <t>RES-SMD;0OHM,5%,1/10W,0603</t>
  </si>
  <si>
    <t>ERJ-3GEY0R00V</t>
  </si>
  <si>
    <t>R8</t>
  </si>
  <si>
    <t>47K</t>
  </si>
  <si>
    <t>RES-SMD;47KOHM,5%,1/10W,0603</t>
  </si>
  <si>
    <t>ERJ-3GEYJ473V</t>
  </si>
  <si>
    <t>RC0603JR-0747KL</t>
  </si>
  <si>
    <t>R9,R13</t>
  </si>
  <si>
    <t>100K</t>
  </si>
  <si>
    <t>RES-SMD;100KOHM,5%,1/10W,0603</t>
  </si>
  <si>
    <t>ERJ-3GEYJ104V</t>
  </si>
  <si>
    <t>RC0603JR-07100KL</t>
  </si>
  <si>
    <t>R15,R16,R17,R18</t>
  </si>
  <si>
    <t>1M</t>
  </si>
  <si>
    <t>RES-SMD;1M OHM,1%,0805,1/8W</t>
  </si>
  <si>
    <t>RC0805FR-071ML</t>
  </si>
  <si>
    <t>R19</t>
  </si>
  <si>
    <t>RES-SMD;10K OHM,1%,0805,1/8W</t>
  </si>
  <si>
    <t>RC0805FR-0710KL</t>
  </si>
  <si>
    <t>R20,R21,R22,R23,R24,R25,R26,R27,R28,R29,R30,R31,R32,R33,R34,R35</t>
  </si>
  <si>
    <t>22K</t>
  </si>
  <si>
    <t>RES-SMD;22K OHM,5%,0805,1/8W</t>
  </si>
  <si>
    <t>RC0805JR-0722KL</t>
  </si>
  <si>
    <t>R41,R43</t>
  </si>
  <si>
    <t>RES-SMD;100OHM,5%,1/10W,0603</t>
  </si>
  <si>
    <t>ERJ-3GEYJ101V</t>
  </si>
  <si>
    <t>R44</t>
  </si>
  <si>
    <t>RES-SMD;47KOHM,1%,1/10W,0603</t>
  </si>
  <si>
    <t>ERJ-3EKF4702V</t>
  </si>
  <si>
    <t>RC0603FR-0747KL</t>
  </si>
  <si>
    <t>R45</t>
  </si>
  <si>
    <t>1.1K</t>
  </si>
  <si>
    <t>RES-SMD;1.1KOHM,1%,1/10W,0603</t>
  </si>
  <si>
    <t>Yageo</t>
  </si>
  <si>
    <t>RC0603FR-071K1L</t>
  </si>
  <si>
    <t>R46</t>
  </si>
  <si>
    <t>6.2K</t>
  </si>
  <si>
    <t>RES-SMD;6.2KOHM,1%,1/10W,0603</t>
  </si>
  <si>
    <t>ERJ-3EKF6201V</t>
  </si>
  <si>
    <t>RC0603FR-076K2L</t>
  </si>
  <si>
    <t>R49,R50</t>
  </si>
  <si>
    <t>RES-SMD;1MOHM,1%,1/10W,0603</t>
  </si>
  <si>
    <t>ERJ-3EKF1004V</t>
  </si>
  <si>
    <t>RC0603FR-071ML</t>
  </si>
  <si>
    <t>SW1,SW2</t>
  </si>
  <si>
    <t>FSM4JSMATR</t>
  </si>
  <si>
    <t>PUSH-BUTTON;FSM4JSMATR</t>
  </si>
  <si>
    <t>TE Connectivity ALCOSWITCH Switches</t>
  </si>
  <si>
    <t>T1,T2,T3,T4</t>
  </si>
  <si>
    <t>SMAJ12CA</t>
  </si>
  <si>
    <t>TVS_DO-214AC_2M29_BI</t>
  </si>
  <si>
    <t>TVS-DIODE;BI-DIR,400W,12V,DO-214AC</t>
  </si>
  <si>
    <t>T5</t>
  </si>
  <si>
    <t>SMF05CT1G</t>
  </si>
  <si>
    <t>SC-88_2MX1M25X1M1</t>
  </si>
  <si>
    <t>TVS;TVS DIODE 5VWM 12.5VC SC88</t>
  </si>
  <si>
    <t>T6</t>
  </si>
  <si>
    <t>ESD5Z3.3T1G</t>
  </si>
  <si>
    <t>SOD523_0M7</t>
  </si>
  <si>
    <t xml:space="preserve">TVS;3.3V;105pF;SOD-523 </t>
  </si>
  <si>
    <t>U1</t>
  </si>
  <si>
    <t>STM32F207VET6</t>
  </si>
  <si>
    <t>LQFP100_M5_14MX14MX1M6</t>
  </si>
  <si>
    <t>IC;MCU 32BIT 512KB FLASH 100LQFP</t>
  </si>
  <si>
    <t>STMicroelectronics</t>
  </si>
  <si>
    <t>U2</t>
  </si>
  <si>
    <t>MAX485CSA+T</t>
  </si>
  <si>
    <t>SOIC8_1M27_4M9X3M9X1M75</t>
  </si>
  <si>
    <t>IC;TXRX RS485/RS422 8-SOIC</t>
  </si>
  <si>
    <t>Maxim Integrated</t>
  </si>
  <si>
    <t>U3</t>
  </si>
  <si>
    <t>ST3222BTR</t>
  </si>
  <si>
    <t>TSSOP-20_6M5X4M4X1M2</t>
  </si>
  <si>
    <t>IC;IC DRIVER/RCVR RS232 LP 20-TSSOP</t>
  </si>
  <si>
    <t>U4</t>
  </si>
  <si>
    <t>W25Q64FWSSIG</t>
  </si>
  <si>
    <t>SOIC8_1M27_5M28X7M9X2M16</t>
  </si>
  <si>
    <t>IC;FLASH 64MBIT 104MHZ 8SOIC</t>
  </si>
  <si>
    <t>Winbond Electronics</t>
  </si>
  <si>
    <t>U5</t>
  </si>
  <si>
    <t>BGS2-E</t>
  </si>
  <si>
    <t>BGS2_18M8X27M6X2M9</t>
  </si>
  <si>
    <t>MODULE GSM BGS2-E</t>
  </si>
  <si>
    <t>CINTERION</t>
  </si>
  <si>
    <t>U6,U7</t>
  </si>
  <si>
    <t>TXB0302DQMR</t>
  </si>
  <si>
    <t>DQM8_M4_1M8X1M2XM4</t>
  </si>
  <si>
    <t>IC;IC V-LEVEL XLATR 2BIT 8X2SON</t>
  </si>
  <si>
    <t>TI</t>
  </si>
  <si>
    <t>U9</t>
  </si>
  <si>
    <t>BQ24073RGTR</t>
  </si>
  <si>
    <t>QFN16_0M5_3M15X3M15X1M0</t>
  </si>
  <si>
    <t>IC;POWER,BQ24073RGTR,QFN16 3MX3M</t>
  </si>
  <si>
    <t>TEXAS INSTRUMENT</t>
  </si>
  <si>
    <t>U10</t>
  </si>
  <si>
    <t>XC6209F332MR-G</t>
  </si>
  <si>
    <t>SOT-25_2M9X1M6X1M3</t>
  </si>
  <si>
    <t>IC;REG LINEAR 3.3V 300MA SOT25</t>
  </si>
  <si>
    <t>Torex Semiconductor Ltd</t>
  </si>
  <si>
    <t>X1</t>
  </si>
  <si>
    <t>32.768 KHz</t>
  </si>
  <si>
    <t>XTAL2_FC-135_3M2X1M5XM9</t>
  </si>
  <si>
    <t>CRYSTAL;CRYSTAL 32.768KHZ 12.5PF SMD</t>
  </si>
  <si>
    <t>EPSON</t>
  </si>
  <si>
    <t>FC-135 32.7680KA-A0</t>
  </si>
  <si>
    <t>X2</t>
  </si>
  <si>
    <t>8MHz</t>
  </si>
  <si>
    <t>XTAL4_3M2X5MX1M05</t>
  </si>
  <si>
    <t>CRYSTAL;CRYSTAL 8.0000MHZ 18PF SMD</t>
  </si>
  <si>
    <t>TXC CORPORATION</t>
  </si>
  <si>
    <t>7B-8.000MAAJ-T</t>
  </si>
  <si>
    <t>Item</t>
  </si>
  <si>
    <t>Note</t>
  </si>
  <si>
    <t>Qty</t>
  </si>
  <si>
    <t>Manufacturer</t>
  </si>
  <si>
    <t>Manufacturer Part Number</t>
  </si>
  <si>
    <t>CONN HOUSING PH 12POS 2MM WHITE</t>
  </si>
  <si>
    <t>JST Sales America Inc.</t>
  </si>
  <si>
    <t>PHR-12</t>
  </si>
  <si>
    <t>JUMPER SPH-002T-P0.5S X2 2"</t>
  </si>
  <si>
    <t>ASPHSPH24K51</t>
  </si>
  <si>
    <t>2dbi GSM Antenna</t>
  </si>
  <si>
    <t>JC Antenna Co.,Ltd</t>
  </si>
  <si>
    <t>JCG025</t>
  </si>
  <si>
    <t>C1,C8</t>
  </si>
  <si>
    <t>C1812</t>
  </si>
  <si>
    <t>CAP-CER,SMD;0.1uF,10%,1812,500V,X7R</t>
  </si>
  <si>
    <t>Vishay Vitramon</t>
  </si>
  <si>
    <t>VJ1812Y104KXEAT</t>
  </si>
  <si>
    <t>C2,C9</t>
  </si>
  <si>
    <t>22uF</t>
  </si>
  <si>
    <t>CP_TH_5M_12M5X12M5X21M5</t>
  </si>
  <si>
    <t>CAP-ALUM,TH;22UF 20% 400V RADIAL</t>
  </si>
  <si>
    <t>Nichicon</t>
  </si>
  <si>
    <t>UCS2G220MHD</t>
  </si>
  <si>
    <t>C3</t>
  </si>
  <si>
    <t>C_TH_17M5X10MX16M5</t>
  </si>
  <si>
    <t>CAP-FILM,TH;0.1uF,20%,1KVDC RADIAL</t>
  </si>
  <si>
    <t>Vishay BC Components</t>
  </si>
  <si>
    <t>BFC233810104</t>
  </si>
  <si>
    <t>C4</t>
  </si>
  <si>
    <t>10nF</t>
  </si>
  <si>
    <t>C_TH_15M_17M5X5MX11M</t>
  </si>
  <si>
    <t>CAP-FILM,TH;10nF,20%,1KVDC RADIAL</t>
  </si>
  <si>
    <t>BFC233810103</t>
  </si>
  <si>
    <t>C5,C6,C7</t>
  </si>
  <si>
    <t>4700pF</t>
  </si>
  <si>
    <t>C_TH_10M_16MX5MX20M</t>
  </si>
  <si>
    <t>CAP-CER,TH;4700pF,20%,760VAC RADIAL</t>
  </si>
  <si>
    <t>VY1472M63Y5UQ63V0</t>
  </si>
  <si>
    <t>C10</t>
  </si>
  <si>
    <t>220pF</t>
  </si>
  <si>
    <t>CAP-CER,SMD;220pF,5%,1206,500V,NPO</t>
  </si>
  <si>
    <t>CC1206JRNPOBBN221</t>
  </si>
  <si>
    <t>C11</t>
  </si>
  <si>
    <t>2.2nF</t>
  </si>
  <si>
    <t>C0805</t>
  </si>
  <si>
    <t>CAP-CER,SMD;2.2nF,10%,0805,50V,X7R</t>
  </si>
  <si>
    <t>CC0805KRX7R9BB222</t>
  </si>
  <si>
    <t>C12,C13,C14</t>
  </si>
  <si>
    <t>470uF</t>
  </si>
  <si>
    <t>CP_TH_3M5_8MX8MX16M5</t>
  </si>
  <si>
    <t>CAP-ALUM,TH;470uF,20%,8MX16M5,16V</t>
  </si>
  <si>
    <t>Panasonic</t>
  </si>
  <si>
    <t>EEU-FM1C471L</t>
  </si>
  <si>
    <t>C15,C27,C28,C29</t>
  </si>
  <si>
    <t>CAP-CER,SMD;0.1uF,10%,0805,50V,X7R</t>
  </si>
  <si>
    <t>CC0805KRX7R9BB104</t>
  </si>
  <si>
    <t>C16</t>
  </si>
  <si>
    <t>C_TH_12MX12MX16M</t>
  </si>
  <si>
    <t>CAP-CER,TH;2.2nF,20%,760VAC RADIAL</t>
  </si>
  <si>
    <t>VY1222M47Y5UQ63V0</t>
  </si>
  <si>
    <t>C17</t>
  </si>
  <si>
    <t>10pF</t>
  </si>
  <si>
    <t>CAP-CER,SMD;10pF,5%,0805,50V,NPO</t>
  </si>
  <si>
    <t>CC0805JRNPO9BN100</t>
  </si>
  <si>
    <t>C18</t>
  </si>
  <si>
    <t>CAP-CER,SMD;10uF,20%,1206,50V,X5R</t>
  </si>
  <si>
    <t>GRM31CR61H106MA12L</t>
  </si>
  <si>
    <t>C21,C22,C25,C26</t>
  </si>
  <si>
    <t>C1210</t>
  </si>
  <si>
    <t>CAP-CER,SMD;10nF,10%,1210,1KV,X7R</t>
  </si>
  <si>
    <t>GRM32QR73A103KW01L</t>
  </si>
  <si>
    <t>C30</t>
  </si>
  <si>
    <t>CAP-CER,SMD;0.01uF,10%,0805,50V,X7R</t>
  </si>
  <si>
    <t>CC0805KRX7R9BB103</t>
  </si>
  <si>
    <t>D1,D6,D7,D12</t>
  </si>
  <si>
    <t>Zener 200V</t>
  </si>
  <si>
    <t>DIO_DO-214AC_2M3</t>
  </si>
  <si>
    <t>DIODE ZENER;200V 1.25W DO214AC</t>
  </si>
  <si>
    <t>Vishay Semiconductor Diodes Division</t>
  </si>
  <si>
    <t>BZG03C200TR3</t>
  </si>
  <si>
    <t>D2,D3,D4,D5,D8,D9,D10,D11,D13</t>
  </si>
  <si>
    <t>MRA4007T3G</t>
  </si>
  <si>
    <t>DIO_DO-214AC_2M2</t>
  </si>
  <si>
    <t>DIODE;1000V,1A,DO-214AC,MRA4007T3G</t>
  </si>
  <si>
    <t>D14</t>
  </si>
  <si>
    <t>B340-13-F</t>
  </si>
  <si>
    <t>DIO_DO-214AB_2M5</t>
  </si>
  <si>
    <t>DIODE;40V,3A,DO-214AB,B340-13-F</t>
  </si>
  <si>
    <t>Diodes</t>
  </si>
  <si>
    <t>D15</t>
  </si>
  <si>
    <t>MMSZ4690T1G</t>
  </si>
  <si>
    <t>DIODE;DIODE ZENER 5.6V 500MW SOD123</t>
  </si>
  <si>
    <t>D16,D18</t>
  </si>
  <si>
    <t>Zener 240V</t>
  </si>
  <si>
    <t>DIODE ZENER;240V,DO-214AC,BZG03C240TR</t>
  </si>
  <si>
    <t>Vishay</t>
  </si>
  <si>
    <t>BZG03C240TR</t>
  </si>
  <si>
    <t>D17</t>
  </si>
  <si>
    <t>Zener 13V</t>
  </si>
  <si>
    <t>DIO_SOD323_1M1</t>
  </si>
  <si>
    <t>DIODE ZENER;DIODE ZENER 13V 300MW SOD323</t>
  </si>
  <si>
    <t>MM3Z13VT1G</t>
  </si>
  <si>
    <t>D19,D24,D25,D26</t>
  </si>
  <si>
    <t>FL1</t>
  </si>
  <si>
    <t>FL_744862250_17MX11MX17M</t>
  </si>
  <si>
    <t>Filter CMC 25MH 250MA 2LN TH</t>
  </si>
  <si>
    <t>Wurth Electronics Inc.</t>
  </si>
  <si>
    <t>ISO1,ISO2,ISO3</t>
  </si>
  <si>
    <t>L1</t>
  </si>
  <si>
    <t>1.5mH</t>
  </si>
  <si>
    <t>L_5M_9MX9M2X12M2</t>
  </si>
  <si>
    <t>IND-SMD;1.5mH,10%,9MX12M2,430mA,3.8 OHM</t>
  </si>
  <si>
    <t>Bourns</t>
  </si>
  <si>
    <t>RLB9012-152KL</t>
  </si>
  <si>
    <t>L2</t>
  </si>
  <si>
    <t>6.3uH</t>
  </si>
  <si>
    <t>L_4M0_6MX6MX4M5</t>
  </si>
  <si>
    <t>IND-SMD;6.3uH,20%,6MX6M,3A,46.8mOHM</t>
  </si>
  <si>
    <t>Taiyo Yuden</t>
  </si>
  <si>
    <t>NRS6045T6R3MMGK</t>
  </si>
  <si>
    <t>STD3NK60ZT4</t>
  </si>
  <si>
    <t>D-PAK-2</t>
  </si>
  <si>
    <t>RL1,RL2,RL3,RL4</t>
  </si>
  <si>
    <t>OJ-SH-105LMH,000</t>
  </si>
  <si>
    <t>RELAY_OJ-SH-105LMH</t>
  </si>
  <si>
    <t>RELAY; RELAY GENERAL PURPOSE SPST 8A 5V</t>
  </si>
  <si>
    <t>R1,R3,R4</t>
  </si>
  <si>
    <t>R-TH_6MX12M</t>
  </si>
  <si>
    <t>RES-TH;10OHM,5%,2W,AXIAL</t>
  </si>
  <si>
    <t>FW20A10R0JA</t>
  </si>
  <si>
    <t>R2,R6</t>
  </si>
  <si>
    <t>R1206</t>
  </si>
  <si>
    <t>RES-SMD;10 OHM,5%,1206,1/4W</t>
  </si>
  <si>
    <t>RC1206JR-0710RL</t>
  </si>
  <si>
    <t>R7,R9,R11</t>
  </si>
  <si>
    <t>680K</t>
  </si>
  <si>
    <t>RES-SMD;680k OHM,5%,1206,1/4W</t>
  </si>
  <si>
    <t>RC1206JR-07680KL</t>
  </si>
  <si>
    <t>RES-SMD;100k OHM,5%,1206,3/4W</t>
  </si>
  <si>
    <t>Vishay Dale</t>
  </si>
  <si>
    <t>CRCW1206100KJNEAHP</t>
  </si>
  <si>
    <t>R10,R14,R15</t>
  </si>
  <si>
    <t>RES-SMD;100 OHM,5%,0805,1/8W</t>
  </si>
  <si>
    <t>RC0805JR-07100RL</t>
  </si>
  <si>
    <t>R12</t>
  </si>
  <si>
    <t>RES-SMD;470 OHM,5%,1206,1/4W</t>
  </si>
  <si>
    <t>RC1206JR-07470RL</t>
  </si>
  <si>
    <t>R13</t>
  </si>
  <si>
    <t>5.6K</t>
  </si>
  <si>
    <t>RES-SMD;5.6K OHM,5%,0805,1/8W</t>
  </si>
  <si>
    <t>RC0805JR-075K6L</t>
  </si>
  <si>
    <t>R16</t>
  </si>
  <si>
    <t>20K</t>
  </si>
  <si>
    <t>RES-SMD;20K OHM,1%,0805,1/8W</t>
  </si>
  <si>
    <t>RC0805FR-0720KL</t>
  </si>
  <si>
    <t>R17</t>
  </si>
  <si>
    <t>RES-SMD;10 OHM,5%,0805,1/8W</t>
  </si>
  <si>
    <t>RC0805JR-0710RL</t>
  </si>
  <si>
    <t>R18</t>
  </si>
  <si>
    <t>6.49K</t>
  </si>
  <si>
    <t>RES-SMD;6.49K OHM,1%,0805,1/8W</t>
  </si>
  <si>
    <t>RC0805FR-076K49L</t>
  </si>
  <si>
    <t>RES-SMD;0.9 OHM,1%,1206,1/4W</t>
  </si>
  <si>
    <t>RL1206FR-070R9L</t>
  </si>
  <si>
    <t>R20,R21,R22,R23</t>
  </si>
  <si>
    <t>R2010</t>
  </si>
  <si>
    <t>RES-SMD;22OHM,5%,1W,2010</t>
  </si>
  <si>
    <t>CRCW201022R0JNEFHP</t>
  </si>
  <si>
    <t>R24,R25,R26,R27,R28,R29,R30,R31,R32,R33,R34,R35</t>
  </si>
  <si>
    <t>R36,R37,R38,R39</t>
  </si>
  <si>
    <t>RES-SMD;10K OHM,5%,0805,1/8W</t>
  </si>
  <si>
    <t>RC0805JR-0710KL</t>
  </si>
  <si>
    <t>TR1</t>
  </si>
  <si>
    <t>E22/19/6</t>
  </si>
  <si>
    <t>TRANS_E22_19_6_10PIN</t>
  </si>
  <si>
    <t>TEA1723AT/N1,118</t>
  </si>
  <si>
    <t>SOIC8-7_1M27_4M9X6MX1M75</t>
  </si>
  <si>
    <t>IC;CTLR SMPS W/PWR SWITCH 7-SOIC</t>
  </si>
  <si>
    <t>NXP</t>
  </si>
  <si>
    <t>U2,U3</t>
  </si>
  <si>
    <t>NUD3105DMT1G</t>
  </si>
  <si>
    <t>SC-74_M95_3MX1M5X1M1</t>
  </si>
  <si>
    <t>IC;IC INDCT LOAD DRVR DUAL SC74-6</t>
  </si>
  <si>
    <t>VAR1,VAR2,VAR3</t>
  </si>
  <si>
    <t>B72220S0421K101</t>
  </si>
  <si>
    <t>VAR_B72220S0</t>
  </si>
  <si>
    <t>VARISTOR-TH;VARISTOR 680V 8KA DISC 20MM</t>
  </si>
  <si>
    <t>EPCOS (TDK)</t>
  </si>
  <si>
    <t>TRANSFORMER PC40EI22/19/6-Z</t>
  </si>
  <si>
    <t>TDB</t>
  </si>
  <si>
    <t>STM32F407VET6</t>
  </si>
  <si>
    <t>Changed from STM32F207VET6</t>
  </si>
  <si>
    <t>Quantity for 15 sets</t>
  </si>
  <si>
    <t>CONN SPADE TERM 18-22AWG #6 RED</t>
  </si>
  <si>
    <t>MVU18-6FB/SK</t>
  </si>
  <si>
    <t>3M</t>
  </si>
  <si>
    <t>CONN DSUB PLUG 9POS STR SLDR CUP</t>
  </si>
  <si>
    <t>1571650-4</t>
  </si>
  <si>
    <t>TE Connectivity AMP Connectors</t>
  </si>
  <si>
    <t>CABLE MOD 6P6C PLUG-CABLE 7'</t>
  </si>
  <si>
    <t>Assmann WSW Components</t>
  </si>
  <si>
    <t>AT-S-26-6/6/W-7-OE</t>
  </si>
  <si>
    <t>BATTERY LITHIUM 3.7V 400MAH</t>
  </si>
  <si>
    <t>PRT-13851</t>
  </si>
  <si>
    <t>SparkFun Electronics</t>
  </si>
  <si>
    <t>U/P</t>
  </si>
  <si>
    <t>Amount</t>
  </si>
  <si>
    <t>pin- hàng nguy hiểm chưa chắc đã mua và vận chuyển về đc</t>
  </si>
  <si>
    <t>Thuế NK</t>
  </si>
  <si>
    <t>Đơn giá ESKY</t>
  </si>
  <si>
    <t>Thành tiền E-SKY</t>
  </si>
  <si>
    <t>Total EXW</t>
  </si>
  <si>
    <t>Phí VC+NH</t>
  </si>
  <si>
    <t>chi phí DV ESKY</t>
  </si>
  <si>
    <t>Nhà Phân phối</t>
  </si>
  <si>
    <t>NPP</t>
  </si>
  <si>
    <t>Digikey</t>
  </si>
  <si>
    <t>Mouser</t>
  </si>
  <si>
    <t>MOQ:100</t>
  </si>
  <si>
    <t>Arrow</t>
  </si>
  <si>
    <t>Total EXW Amount</t>
  </si>
  <si>
    <t>Chi phí HQ+NH</t>
  </si>
  <si>
    <t>Đơn giá E-SKY</t>
  </si>
  <si>
    <t>Chi phí DV ESKY</t>
  </si>
  <si>
    <t>Tỉ giá</t>
  </si>
  <si>
    <t>See below picture/ không có thông tin</t>
  </si>
  <si>
    <t>Chi phí NH+VC</t>
  </si>
  <si>
    <t>Chi phí DV</t>
  </si>
  <si>
    <t>VTSmart</t>
  </si>
  <si>
    <t>Manufacturer#2</t>
  </si>
  <si>
    <t>Manufacturer Part Number#2</t>
  </si>
  <si>
    <t>Stackpole Electronics Inc.</t>
  </si>
  <si>
    <t>RMCF0603JT10K0</t>
  </si>
  <si>
    <t>RMCF0603JT1K00</t>
  </si>
  <si>
    <t>RMCF0603JT4K70</t>
  </si>
  <si>
    <t>RMCF0603ZT0R00</t>
  </si>
  <si>
    <t>RMCF0603JT47K0</t>
  </si>
  <si>
    <t>RMCF0603JT100K</t>
  </si>
  <si>
    <t>RMCF0805FT1M00</t>
  </si>
  <si>
    <t>RNCP0805FTD10K0</t>
  </si>
  <si>
    <t>RMCF0805JT22K0</t>
  </si>
  <si>
    <t>RMCF0603JT100R</t>
  </si>
  <si>
    <t>Samsung Electro-Mechanics</t>
  </si>
  <si>
    <t>RC1608F473CS</t>
  </si>
  <si>
    <t>RMCF0603FT1K10</t>
  </si>
  <si>
    <t>RMCF0603FT6K20</t>
  </si>
  <si>
    <t>RMCF0805JT120R</t>
  </si>
  <si>
    <t>RPC1206JT10R0</t>
  </si>
  <si>
    <t>RMCF1206JG680K</t>
  </si>
  <si>
    <t>RMCF0805JT100R</t>
  </si>
  <si>
    <t>RMCF1206JT470R</t>
  </si>
  <si>
    <t>RMCF0805JT5K60</t>
  </si>
  <si>
    <t>RMCF0805FT20K0</t>
  </si>
  <si>
    <t>RMCF0805JT10R0</t>
  </si>
  <si>
    <t>RNCP0805FTD6K49</t>
  </si>
  <si>
    <t>CSR1206FKR750</t>
  </si>
  <si>
    <t>RMCF0805JT10K0</t>
  </si>
  <si>
    <t>BZX384-C13,115</t>
  </si>
  <si>
    <t>http://at-sky.com.vn/san-pham/1052-2dbi-gsm-antenna-jcg025.html</t>
  </si>
  <si>
    <t>MOSFET N-CH 600V 2.4A TO-220FP</t>
  </si>
  <si>
    <t>STP3NK60ZFP</t>
  </si>
  <si>
    <t>vtsmart tự mua</t>
  </si>
  <si>
    <t>mua mã Cross</t>
  </si>
  <si>
    <t>mua mã cross</t>
  </si>
  <si>
    <t>TE Connectivity Passive Product</t>
  </si>
  <si>
    <t>CRG0603F1M0</t>
  </si>
  <si>
    <t>CNC Tech</t>
  </si>
  <si>
    <t>Cáp RJ12(6Pin) to RS232(9Pin)Female EST3 - SDU lost communication Length 1.5M</t>
  </si>
  <si>
    <t>http://thientruongpc.com.vn/index.php?route=product/product&amp;path=393&amp;product_id=2445</t>
  </si>
  <si>
    <t>http://thientruongpc.com.vn/index.php?route=product/product&amp;path=20_253&amp;product_id=2978</t>
  </si>
  <si>
    <t>http://banlinhkien.vn/goods-5589-pin-mp3-3-7v-200mah.html</t>
  </si>
  <si>
    <t>HOOK-UP STRND 18AWG BLUE 25'</t>
  </si>
  <si>
    <t>3386-18-1-0500-005-1-TS</t>
  </si>
  <si>
    <t>Đầu COS Y SV1.25-3.2 Xanh (Kẹp Càng Cua) (10c)</t>
  </si>
  <si>
    <t>http://banlinhkien.vn/goods-6025-dau-cos-y-sv1-25-3-2-xanh-kep-cang-cua-10c-.html</t>
  </si>
  <si>
    <t>Đầu chuyển Serial Connector DB9 9 Pin RS232 Male to Male</t>
  </si>
  <si>
    <t>http://thientruongpc.com.vn/index.php?route=product/product&amp;path=33_393&amp;product_id=1908</t>
  </si>
  <si>
    <t>Đầu bấm RJ12(6Pin) Plug Connector Modular Plug 6P6C For Network Connector Data Telephone Line (100 đầu bấm RJ12/1 bịch)</t>
  </si>
  <si>
    <t>ASMZG500A058L13</t>
  </si>
  <si>
    <t>ESKY-70-1-001</t>
  </si>
  <si>
    <t>ESKY-70-1-002</t>
  </si>
  <si>
    <t>ESKY-70-1-003</t>
  </si>
  <si>
    <t>ESKY-70-1-004</t>
  </si>
  <si>
    <t>ESKY-70-1-005</t>
  </si>
  <si>
    <t>ESKY-70-1-006</t>
  </si>
  <si>
    <t>ESKY-70-1-007</t>
  </si>
  <si>
    <t>ESKY-70-1-008</t>
  </si>
  <si>
    <t>ESKY-70-1-009</t>
  </si>
  <si>
    <t>ESKY-70-1-010</t>
  </si>
  <si>
    <t>ESKY-70-1-011</t>
  </si>
  <si>
    <t>ESKY-70-1-012</t>
  </si>
  <si>
    <t>ESKY-70-1-013</t>
  </si>
  <si>
    <t>ESKY-70-1-014</t>
  </si>
  <si>
    <t>ESKY-70-1-015</t>
  </si>
  <si>
    <t>ESKY-70-1-016</t>
  </si>
  <si>
    <t>ESKY-70-1-017</t>
  </si>
  <si>
    <t>ESKY-70-1-018</t>
  </si>
  <si>
    <t>ESKY-70-1-019</t>
  </si>
  <si>
    <t>ESKY-70-1-020</t>
  </si>
  <si>
    <t>ESKY-70-1-021</t>
  </si>
  <si>
    <t>ESKY-70-1-022</t>
  </si>
  <si>
    <t>ESKY-70-1-023</t>
  </si>
  <si>
    <t>ESKY-70-1-024</t>
  </si>
  <si>
    <t>ESKY-70-1-025</t>
  </si>
  <si>
    <t>ESKY-70-1-026</t>
  </si>
  <si>
    <t>ESKY-70-1-027</t>
  </si>
  <si>
    <t>ESKY-70-1-028</t>
  </si>
  <si>
    <t>ESKY-70-1-029</t>
  </si>
  <si>
    <t>ESKY-70-1-030</t>
  </si>
  <si>
    <t>ESKY-70-1-031</t>
  </si>
  <si>
    <t>ESKY-70-1-032</t>
  </si>
  <si>
    <t>ESKY-70-1-033</t>
  </si>
  <si>
    <t>ESKY-70-1-034</t>
  </si>
  <si>
    <t>ESKY-70-1-035</t>
  </si>
  <si>
    <t>ESKY-70-1-036</t>
  </si>
  <si>
    <t>ESKY-70-1-037</t>
  </si>
  <si>
    <t>ESKY-70-1-038</t>
  </si>
  <si>
    <t>ESKY-70-1-039</t>
  </si>
  <si>
    <t>ESKY-70-1-040</t>
  </si>
  <si>
    <t>ESKY-70-1-041</t>
  </si>
  <si>
    <t>ESKY-70-1-042</t>
  </si>
  <si>
    <t>ESKY-70-1-043</t>
  </si>
  <si>
    <t>ESKY-70-1-044</t>
  </si>
  <si>
    <t>ESKY-70-1-045</t>
  </si>
  <si>
    <t>ESKY-70-1-046</t>
  </si>
  <si>
    <t>ESKY-70-1-047</t>
  </si>
  <si>
    <t>ESKY-70-1-048</t>
  </si>
  <si>
    <t>ESKY-70-1-049</t>
  </si>
  <si>
    <t>ESKY-70-1-050</t>
  </si>
  <si>
    <t>ESKY-70-1-051</t>
  </si>
  <si>
    <t>ESKY-70-1-052</t>
  </si>
  <si>
    <t>ESKY-70-1-053</t>
  </si>
  <si>
    <t>ESKY-70-1-054</t>
  </si>
  <si>
    <t>C0603C475K9PACTU</t>
  </si>
  <si>
    <t>JMK316BBJ107MLHT</t>
  </si>
  <si>
    <t>Taiyo</t>
  </si>
  <si>
    <t>Pin MP3 3.7V 600mAH</t>
  </si>
  <si>
    <t>đổi mã pin khác</t>
  </si>
  <si>
    <t>2 tuan sau hang ve</t>
  </si>
  <si>
    <t>VTSMART</t>
  </si>
  <si>
    <t>ESKY bàn giao kiểm đếm</t>
  </si>
  <si>
    <t>VTSMART đặt mua</t>
  </si>
  <si>
    <t>TT</t>
  </si>
  <si>
    <t>Mô tả</t>
  </si>
  <si>
    <t>Nhà sản xuất</t>
  </si>
  <si>
    <t>Mã NSX</t>
  </si>
  <si>
    <t>Nguồn phân phối</t>
  </si>
  <si>
    <t>Đơn vị tính</t>
  </si>
  <si>
    <t>Số lượng TT</t>
  </si>
  <si>
    <t>Kiểm tra</t>
  </si>
  <si>
    <t>Chiếc</t>
  </si>
  <si>
    <t>MOSFET N-CH 60V 0.23A SOT-23</t>
  </si>
  <si>
    <t>BSS138NH6433XTMA1</t>
  </si>
  <si>
    <t>Chung SL 449</t>
  </si>
  <si>
    <t>RC0603JR-07100RL</t>
  </si>
  <si>
    <t>TVS;3.3V;105pF;SOD-523</t>
  </si>
  <si>
    <t xml:space="preserve">PESD5Z3.3,115 </t>
  </si>
  <si>
    <t> AMPM</t>
  </si>
  <si>
    <t>Hainv75 mua</t>
  </si>
  <si>
    <t>CL21B104KBCNNWC</t>
  </si>
  <si>
    <t>AMPM</t>
  </si>
  <si>
    <t>Hainv75 chỉ mua 15pcs</t>
  </si>
  <si>
    <t>AT-SKY</t>
  </si>
  <si>
    <t>Thien Truong PC</t>
  </si>
  <si>
    <t>Ban Linh Kien</t>
  </si>
  <si>
    <t>gói (10pcs/gói)</t>
  </si>
  <si>
    <t>Bộ</t>
  </si>
  <si>
    <t>part cross</t>
  </si>
  <si>
    <t>STT</t>
  </si>
  <si>
    <t>Nhóm Vật tư, LK</t>
  </si>
  <si>
    <t>Mã nhà sản xuất</t>
  </si>
  <si>
    <t>SL/bo mạch</t>
  </si>
  <si>
    <t>SL cần mua</t>
  </si>
  <si>
    <t>Đóng gói</t>
  </si>
  <si>
    <t>Đơn giá (VND)</t>
  </si>
  <si>
    <t>Thành tiền (VND)</t>
  </si>
  <si>
    <t>CAP</t>
  </si>
  <si>
    <t>ESKY</t>
  </si>
  <si>
    <t>PCS</t>
  </si>
  <si>
    <t>Cut tape/ Bulk</t>
  </si>
  <si>
    <t>LED</t>
  </si>
  <si>
    <t>DIODE</t>
  </si>
  <si>
    <t>CONN</t>
  </si>
  <si>
    <t>TRANS</t>
  </si>
  <si>
    <t>RES</t>
  </si>
  <si>
    <t>IC</t>
  </si>
  <si>
    <t>MODULE</t>
  </si>
  <si>
    <t>CRYSTAL</t>
  </si>
  <si>
    <t>FILTER</t>
  </si>
  <si>
    <t>IND</t>
  </si>
  <si>
    <t>RELAY</t>
  </si>
  <si>
    <t>VARISTOR</t>
  </si>
  <si>
    <t>JUMPER</t>
  </si>
  <si>
    <t>ANTENNA</t>
  </si>
  <si>
    <t>PHỤ KIỆN</t>
  </si>
  <si>
    <t>Gói (100pcs/gói)</t>
  </si>
  <si>
    <t>BATTERY</t>
  </si>
  <si>
    <t>Gói (10pcs/gói)</t>
  </si>
  <si>
    <t>VỎ HỘP</t>
  </si>
  <si>
    <t>NCC trong nước</t>
  </si>
  <si>
    <t>Bulk</t>
  </si>
  <si>
    <t>Tổng tiền trước thuế</t>
  </si>
  <si>
    <t>Thuế VAT 10%</t>
  </si>
  <si>
    <t>Tổng tiền thanh toán</t>
  </si>
  <si>
    <t>OPTO</t>
  </si>
  <si>
    <t>TRANSFORMER</t>
  </si>
  <si>
    <t>BUTTON</t>
  </si>
  <si>
    <t>FET</t>
  </si>
  <si>
    <t>OK</t>
  </si>
  <si>
    <t>Vỏ hộp, gia công CNC và in tem nhãn</t>
  </si>
  <si>
    <t>trùng mã</t>
  </si>
  <si>
    <t>VTSMART mua</t>
  </si>
  <si>
    <t>AS12J1003ET</t>
  </si>
  <si>
    <t>Ohmite</t>
  </si>
  <si>
    <t>cross đổi mã do export control</t>
  </si>
  <si>
    <t>CRGH2010J22R</t>
  </si>
  <si>
    <t>TE Connectivity / Neohm</t>
  </si>
  <si>
    <t>E-SKY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</si>
</sst>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_);_(* \(#,##0.000\);_(* &quot;-&quot;??_);_(@_)"/>
    <numFmt numFmtId="167" formatCode="_(* #,##0.0000_);_(* \(#,##0.0000\);_(* &quot;-&quot;??_);_(@_)"/>
  </numFmts>
  <fonts count="44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8"/>
      <color theme="3"/>
      <name val="Cambria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65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charset val="163"/>
      <scheme val="minor"/>
    </font>
    <font>
      <sz val="10"/>
      <name val="Calibri"/>
      <family val="2"/>
      <charset val="163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u/>
      <sz val="11"/>
      <color theme="10"/>
      <name val="Calibri"/>
      <family val="2"/>
      <charset val="163"/>
      <scheme val="minor"/>
    </font>
    <font>
      <strike/>
      <sz val="11"/>
      <color theme="1"/>
      <name val="Calibri"/>
      <family val="2"/>
      <charset val="163"/>
      <scheme val="minor"/>
    </font>
    <font>
      <sz val="10"/>
      <color rgb="FFFF0000"/>
      <name val="Calibri"/>
      <family val="2"/>
      <charset val="163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1" applyNumberFormat="0" applyFill="0" applyAlignment="0" applyProtection="0"/>
    <xf numFmtId="0" fontId="22" fillId="0" borderId="2" applyNumberFormat="0" applyFill="0" applyAlignment="0" applyProtection="0"/>
    <xf numFmtId="0" fontId="23" fillId="0" borderId="3" applyNumberFormat="0" applyFill="0" applyAlignment="0" applyProtection="0"/>
    <xf numFmtId="0" fontId="23" fillId="0" borderId="0" applyNumberFormat="0" applyFill="0" applyBorder="0" applyAlignment="0" applyProtection="0"/>
    <xf numFmtId="0" fontId="24" fillId="2" borderId="0" applyNumberFormat="0" applyBorder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4" applyNumberFormat="0" applyAlignment="0" applyProtection="0"/>
    <xf numFmtId="0" fontId="28" fillId="6" borderId="5" applyNumberFormat="0" applyAlignment="0" applyProtection="0"/>
    <xf numFmtId="0" fontId="29" fillId="6" borderId="4" applyNumberFormat="0" applyAlignment="0" applyProtection="0"/>
    <xf numFmtId="0" fontId="30" fillId="0" borderId="6" applyNumberFormat="0" applyFill="0" applyAlignment="0" applyProtection="0"/>
    <xf numFmtId="0" fontId="31" fillId="7" borderId="7" applyNumberFormat="0" applyAlignment="0" applyProtection="0"/>
    <xf numFmtId="0" fontId="32" fillId="0" borderId="0" applyNumberFormat="0" applyFill="0" applyBorder="0" applyAlignment="0" applyProtection="0"/>
    <xf numFmtId="0" fontId="19" fillId="8" borderId="8" applyNumberFormat="0" applyFont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5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35" fillId="12" borderId="0" applyNumberFormat="0" applyBorder="0" applyAlignment="0" applyProtection="0"/>
    <xf numFmtId="0" fontId="35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5" fillId="32" borderId="0" applyNumberFormat="0" applyBorder="0" applyAlignment="0" applyProtection="0"/>
    <xf numFmtId="0" fontId="36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163">
    <xf numFmtId="0" fontId="0" fillId="0" borderId="0" xfId="0"/>
    <xf numFmtId="0" fontId="17" fillId="0" borderId="0" xfId="0" applyFon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Alignment="1">
      <alignment horizontal="left"/>
    </xf>
    <xf numFmtId="0" fontId="17" fillId="33" borderId="10" xfId="0" applyFont="1" applyFill="1" applyBorder="1" applyAlignment="1">
      <alignment horizontal="center"/>
    </xf>
    <xf numFmtId="0" fontId="17" fillId="33" borderId="10" xfId="0" applyFont="1" applyFill="1" applyBorder="1"/>
    <xf numFmtId="0" fontId="17" fillId="33" borderId="10" xfId="0" applyFont="1" applyFill="1" applyBorder="1" applyAlignment="1">
      <alignment horizontal="left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9" fontId="17" fillId="33" borderId="10" xfId="86" applyFont="1" applyFill="1" applyBorder="1" applyAlignment="1">
      <alignment horizontal="center"/>
    </xf>
    <xf numFmtId="9" fontId="0" fillId="0" borderId="10" xfId="86" applyFont="1" applyBorder="1" applyAlignment="1">
      <alignment horizontal="center"/>
    </xf>
    <xf numFmtId="9" fontId="0" fillId="0" borderId="0" xfId="86" applyFont="1" applyAlignment="1">
      <alignment horizontal="center"/>
    </xf>
    <xf numFmtId="43" fontId="17" fillId="33" borderId="10" xfId="85" applyFont="1" applyFill="1" applyBorder="1" applyAlignment="1">
      <alignment horizontal="center"/>
    </xf>
    <xf numFmtId="43" fontId="0" fillId="0" borderId="0" xfId="85" applyFont="1" applyAlignment="1">
      <alignment horizontal="center"/>
    </xf>
    <xf numFmtId="164" fontId="0" fillId="0" borderId="10" xfId="85" applyNumberFormat="1" applyFont="1" applyBorder="1" applyAlignment="1">
      <alignment horizontal="center"/>
    </xf>
    <xf numFmtId="43" fontId="17" fillId="33" borderId="10" xfId="85" applyNumberFormat="1" applyFont="1" applyFill="1" applyBorder="1" applyAlignment="1">
      <alignment horizontal="center"/>
    </xf>
    <xf numFmtId="43" fontId="0" fillId="0" borderId="0" xfId="85" applyNumberFormat="1" applyFont="1" applyAlignment="1">
      <alignment horizontal="center"/>
    </xf>
    <xf numFmtId="165" fontId="0" fillId="0" borderId="10" xfId="85" applyNumberFormat="1" applyFont="1" applyBorder="1" applyAlignment="1">
      <alignment horizontal="center"/>
    </xf>
    <xf numFmtId="0" fontId="34" fillId="0" borderId="0" xfId="0" applyFont="1" applyAlignment="1">
      <alignment horizontal="center"/>
    </xf>
    <xf numFmtId="9" fontId="34" fillId="0" borderId="0" xfId="86" applyFont="1" applyAlignment="1">
      <alignment horizontal="center"/>
    </xf>
    <xf numFmtId="43" fontId="34" fillId="0" borderId="0" xfId="85" applyNumberFormat="1" applyFont="1" applyAlignment="1">
      <alignment horizontal="center"/>
    </xf>
    <xf numFmtId="165" fontId="34" fillId="0" borderId="0" xfId="85" applyNumberFormat="1" applyFont="1" applyAlignment="1">
      <alignment horizontal="center"/>
    </xf>
    <xf numFmtId="43" fontId="34" fillId="0" borderId="0" xfId="85" applyFont="1" applyAlignment="1">
      <alignment horizontal="center"/>
    </xf>
    <xf numFmtId="0" fontId="17" fillId="35" borderId="10" xfId="0" applyFont="1" applyFill="1" applyBorder="1" applyAlignment="1">
      <alignment horizontal="center"/>
    </xf>
    <xf numFmtId="0" fontId="17" fillId="35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6" fontId="0" fillId="0" borderId="10" xfId="85" applyNumberFormat="1" applyFont="1" applyBorder="1" applyAlignment="1"/>
    <xf numFmtId="166" fontId="0" fillId="0" borderId="10" xfId="85" applyNumberFormat="1" applyFont="1" applyBorder="1" applyAlignment="1">
      <alignment horizontal="right"/>
    </xf>
    <xf numFmtId="0" fontId="0" fillId="35" borderId="10" xfId="0" applyFill="1" applyBorder="1"/>
    <xf numFmtId="0" fontId="0" fillId="0" borderId="10" xfId="0" applyFont="1" applyBorder="1"/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35" borderId="10" xfId="0" applyFont="1" applyFill="1" applyBorder="1" applyAlignment="1">
      <alignment horizontal="left"/>
    </xf>
    <xf numFmtId="0" fontId="0" fillId="35" borderId="10" xfId="0" applyFont="1" applyFill="1" applyBorder="1"/>
    <xf numFmtId="0" fontId="0" fillId="35" borderId="10" xfId="0" applyFont="1" applyFill="1" applyBorder="1" applyAlignment="1">
      <alignment horizontal="center"/>
    </xf>
    <xf numFmtId="0" fontId="0" fillId="34" borderId="10" xfId="0" applyFont="1" applyFill="1" applyBorder="1"/>
    <xf numFmtId="0" fontId="0" fillId="34" borderId="10" xfId="0" applyFont="1" applyFill="1" applyBorder="1" applyAlignment="1">
      <alignment horizontal="left"/>
    </xf>
    <xf numFmtId="0" fontId="0" fillId="34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right"/>
    </xf>
    <xf numFmtId="0" fontId="0" fillId="35" borderId="10" xfId="0" applyFont="1" applyFill="1" applyBorder="1" applyAlignment="1">
      <alignment horizontal="right"/>
    </xf>
    <xf numFmtId="43" fontId="0" fillId="0" borderId="10" xfId="85" applyNumberFormat="1" applyFont="1" applyBorder="1" applyAlignment="1"/>
    <xf numFmtId="167" fontId="0" fillId="0" borderId="10" xfId="85" applyNumberFormat="1" applyFont="1" applyBorder="1" applyAlignment="1"/>
    <xf numFmtId="0" fontId="0" fillId="0" borderId="10" xfId="0" applyFont="1" applyBorder="1" applyAlignment="1"/>
    <xf numFmtId="0" fontId="0" fillId="35" borderId="10" xfId="0" applyFont="1" applyFill="1" applyBorder="1" applyAlignment="1"/>
    <xf numFmtId="0" fontId="0" fillId="0" borderId="10" xfId="0" applyFont="1" applyBorder="1" applyAlignment="1">
      <alignment vertical="center" wrapText="1"/>
    </xf>
    <xf numFmtId="0" fontId="0" fillId="35" borderId="10" xfId="0" applyFont="1" applyFill="1" applyBorder="1" applyAlignment="1">
      <alignment vertic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right"/>
    </xf>
    <xf numFmtId="0" fontId="0" fillId="36" borderId="10" xfId="0" applyFont="1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wrapText="1"/>
    </xf>
    <xf numFmtId="9" fontId="0" fillId="35" borderId="10" xfId="86" applyFont="1" applyFill="1" applyBorder="1" applyAlignment="1">
      <alignment horizontal="center"/>
    </xf>
    <xf numFmtId="9" fontId="0" fillId="0" borderId="0" xfId="86" applyFont="1" applyAlignment="1">
      <alignment horizontal="right"/>
    </xf>
    <xf numFmtId="9" fontId="17" fillId="35" borderId="10" xfId="86" applyFont="1" applyFill="1" applyBorder="1" applyAlignment="1">
      <alignment horizontal="center"/>
    </xf>
    <xf numFmtId="9" fontId="0" fillId="0" borderId="10" xfId="86" applyFont="1" applyBorder="1" applyAlignment="1">
      <alignment horizontal="right"/>
    </xf>
    <xf numFmtId="9" fontId="0" fillId="35" borderId="10" xfId="86" applyFont="1" applyFill="1" applyBorder="1" applyAlignment="1">
      <alignment horizontal="right"/>
    </xf>
    <xf numFmtId="43" fontId="0" fillId="0" borderId="0" xfId="85" applyFont="1" applyAlignment="1">
      <alignment horizontal="right"/>
    </xf>
    <xf numFmtId="43" fontId="17" fillId="35" borderId="10" xfId="85" applyFont="1" applyFill="1" applyBorder="1" applyAlignment="1">
      <alignment horizontal="center"/>
    </xf>
    <xf numFmtId="43" fontId="0" fillId="0" borderId="10" xfId="85" applyFont="1" applyBorder="1" applyAlignment="1">
      <alignment horizontal="right"/>
    </xf>
    <xf numFmtId="165" fontId="17" fillId="35" borderId="10" xfId="85" applyNumberFormat="1" applyFont="1" applyFill="1" applyBorder="1" applyAlignment="1">
      <alignment horizontal="center"/>
    </xf>
    <xf numFmtId="165" fontId="0" fillId="0" borderId="10" xfId="85" applyNumberFormat="1" applyFont="1" applyBorder="1" applyAlignment="1">
      <alignment horizontal="right"/>
    </xf>
    <xf numFmtId="165" fontId="0" fillId="0" borderId="0" xfId="85" applyNumberFormat="1" applyFont="1" applyAlignment="1">
      <alignment horizontal="right"/>
    </xf>
    <xf numFmtId="165" fontId="34" fillId="0" borderId="0" xfId="85" applyNumberFormat="1" applyFont="1" applyAlignment="1">
      <alignment horizontal="right"/>
    </xf>
    <xf numFmtId="43" fontId="37" fillId="0" borderId="10" xfId="85" applyFont="1" applyBorder="1" applyAlignment="1">
      <alignment horizontal="right"/>
    </xf>
    <xf numFmtId="9" fontId="37" fillId="0" borderId="10" xfId="86" applyFont="1" applyBorder="1" applyAlignment="1">
      <alignment horizontal="right"/>
    </xf>
    <xf numFmtId="9" fontId="37" fillId="0" borderId="0" xfId="86" applyFont="1" applyBorder="1" applyAlignment="1">
      <alignment horizontal="right"/>
    </xf>
    <xf numFmtId="0" fontId="37" fillId="0" borderId="10" xfId="0" applyFont="1" applyBorder="1" applyAlignment="1">
      <alignment horizontal="center"/>
    </xf>
    <xf numFmtId="0" fontId="38" fillId="0" borderId="10" xfId="0" applyFont="1" applyBorder="1"/>
    <xf numFmtId="0" fontId="37" fillId="0" borderId="10" xfId="0" applyFont="1" applyBorder="1" applyAlignment="1">
      <alignment horizontal="right"/>
    </xf>
    <xf numFmtId="0" fontId="37" fillId="35" borderId="10" xfId="0" applyFont="1" applyFill="1" applyBorder="1" applyAlignment="1">
      <alignment horizontal="center"/>
    </xf>
    <xf numFmtId="2" fontId="38" fillId="0" borderId="10" xfId="0" applyNumberFormat="1" applyFont="1" applyBorder="1"/>
    <xf numFmtId="0" fontId="37" fillId="34" borderId="1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8" fillId="35" borderId="10" xfId="0" applyFont="1" applyFill="1" applyBorder="1"/>
    <xf numFmtId="165" fontId="0" fillId="0" borderId="0" xfId="86" applyNumberFormat="1" applyFont="1" applyAlignment="1">
      <alignment horizontal="center"/>
    </xf>
    <xf numFmtId="9" fontId="0" fillId="0" borderId="0" xfId="86" applyFont="1" applyAlignment="1">
      <alignment horizontal="center"/>
    </xf>
    <xf numFmtId="43" fontId="0" fillId="0" borderId="0" xfId="85" applyFont="1" applyAlignment="1">
      <alignment horizontal="center"/>
    </xf>
    <xf numFmtId="0" fontId="37" fillId="0" borderId="10" xfId="0" applyFont="1" applyBorder="1"/>
    <xf numFmtId="0" fontId="37" fillId="35" borderId="10" xfId="0" applyFont="1" applyFill="1" applyBorder="1" applyAlignment="1">
      <alignment horizontal="center"/>
    </xf>
    <xf numFmtId="0" fontId="37" fillId="35" borderId="10" xfId="0" applyFont="1" applyFill="1" applyBorder="1"/>
    <xf numFmtId="0" fontId="0" fillId="37" borderId="10" xfId="0" applyFill="1" applyBorder="1"/>
    <xf numFmtId="0" fontId="0" fillId="37" borderId="10" xfId="0" applyFill="1" applyBorder="1" applyAlignment="1">
      <alignment horizontal="left"/>
    </xf>
    <xf numFmtId="0" fontId="0" fillId="37" borderId="10" xfId="0" applyFont="1" applyFill="1" applyBorder="1"/>
    <xf numFmtId="0" fontId="17" fillId="0" borderId="10" xfId="0" applyFont="1" applyBorder="1"/>
    <xf numFmtId="0" fontId="41" fillId="0" borderId="10" xfId="101" applyBorder="1"/>
    <xf numFmtId="0" fontId="0" fillId="38" borderId="10" xfId="0" applyFill="1" applyBorder="1"/>
    <xf numFmtId="0" fontId="0" fillId="38" borderId="10" xfId="0" applyFill="1" applyBorder="1" applyAlignment="1">
      <alignment horizontal="center"/>
    </xf>
    <xf numFmtId="0" fontId="37" fillId="36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39" borderId="10" xfId="0" applyFont="1" applyFill="1" applyBorder="1"/>
    <xf numFmtId="0" fontId="0" fillId="39" borderId="10" xfId="0" applyFill="1" applyBorder="1" applyAlignment="1">
      <alignment horizontal="center"/>
    </xf>
    <xf numFmtId="0" fontId="0" fillId="38" borderId="1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86" applyFont="1" applyBorder="1" applyAlignment="1">
      <alignment horizontal="center"/>
    </xf>
    <xf numFmtId="0" fontId="0" fillId="0" borderId="0" xfId="0" applyBorder="1"/>
    <xf numFmtId="0" fontId="42" fillId="0" borderId="10" xfId="0" applyFont="1" applyFill="1" applyBorder="1" applyAlignment="1">
      <alignment horizontal="center"/>
    </xf>
    <xf numFmtId="0" fontId="42" fillId="0" borderId="10" xfId="0" applyFont="1" applyFill="1" applyBorder="1"/>
    <xf numFmtId="0" fontId="42" fillId="0" borderId="10" xfId="0" applyFont="1" applyFill="1" applyBorder="1" applyAlignment="1">
      <alignment wrapText="1"/>
    </xf>
    <xf numFmtId="0" fontId="42" fillId="0" borderId="10" xfId="0" applyFont="1" applyBorder="1" applyAlignment="1">
      <alignment horizontal="center"/>
    </xf>
    <xf numFmtId="9" fontId="42" fillId="0" borderId="10" xfId="86" applyFont="1" applyBorder="1" applyAlignment="1">
      <alignment horizontal="center"/>
    </xf>
    <xf numFmtId="0" fontId="42" fillId="0" borderId="10" xfId="0" applyFont="1" applyBorder="1"/>
    <xf numFmtId="0" fontId="42" fillId="0" borderId="0" xfId="0" applyFont="1"/>
    <xf numFmtId="43" fontId="0" fillId="0" borderId="0" xfId="85" applyNumberFormat="1" applyFont="1" applyBorder="1" applyAlignment="1">
      <alignment horizontal="center"/>
    </xf>
    <xf numFmtId="43" fontId="0" fillId="0" borderId="0" xfId="85" applyFont="1" applyBorder="1" applyAlignment="1">
      <alignment horizontal="center"/>
    </xf>
    <xf numFmtId="0" fontId="41" fillId="0" borderId="0" xfId="101" applyBorder="1"/>
    <xf numFmtId="0" fontId="0" fillId="39" borderId="10" xfId="0" applyFill="1" applyBorder="1"/>
    <xf numFmtId="0" fontId="0" fillId="39" borderId="10" xfId="0" applyFill="1" applyBorder="1" applyAlignment="1">
      <alignment wrapText="1"/>
    </xf>
    <xf numFmtId="0" fontId="43" fillId="0" borderId="10" xfId="0" applyFont="1" applyBorder="1"/>
    <xf numFmtId="0" fontId="0" fillId="0" borderId="0" xfId="0" quotePrefix="1"/>
    <xf numFmtId="0" fontId="15" fillId="0" borderId="10" xfId="0" applyFont="1" applyBorder="1" applyAlignment="1">
      <alignment horizontal="center"/>
    </xf>
    <xf numFmtId="0" fontId="37" fillId="34" borderId="10" xfId="0" applyFont="1" applyFill="1" applyBorder="1" applyAlignment="1">
      <alignment horizontal="right"/>
    </xf>
    <xf numFmtId="165" fontId="34" fillId="0" borderId="0" xfId="86" applyNumberFormat="1" applyFont="1" applyAlignment="1">
      <alignment horizontal="center"/>
    </xf>
    <xf numFmtId="0" fontId="17" fillId="0" borderId="12" xfId="0" applyFont="1" applyBorder="1"/>
    <xf numFmtId="0" fontId="17" fillId="41" borderId="12" xfId="0" applyFont="1" applyFill="1" applyBorder="1"/>
    <xf numFmtId="0" fontId="17" fillId="41" borderId="12" xfId="0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42" borderId="14" xfId="0" applyFill="1" applyBorder="1"/>
    <xf numFmtId="0" fontId="0" fillId="41" borderId="14" xfId="0" applyFill="1" applyBorder="1"/>
    <xf numFmtId="0" fontId="0" fillId="41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41" borderId="10" xfId="0" applyFill="1" applyBorder="1"/>
    <xf numFmtId="0" fontId="0" fillId="41" borderId="10" xfId="0" applyFill="1" applyBorder="1" applyAlignment="1">
      <alignment horizontal="center"/>
    </xf>
    <xf numFmtId="0" fontId="0" fillId="0" borderId="17" xfId="0" applyBorder="1"/>
    <xf numFmtId="0" fontId="0" fillId="42" borderId="10" xfId="0" applyFill="1" applyBorder="1"/>
    <xf numFmtId="0" fontId="0" fillId="36" borderId="17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0" borderId="18" xfId="0" applyBorder="1"/>
    <xf numFmtId="0" fontId="0" fillId="0" borderId="19" xfId="0" applyBorder="1"/>
    <xf numFmtId="0" fontId="0" fillId="41" borderId="19" xfId="0" applyFill="1" applyBorder="1"/>
    <xf numFmtId="0" fontId="0" fillId="41" borderId="19" xfId="0" applyFill="1" applyBorder="1" applyAlignment="1">
      <alignment horizontal="center"/>
    </xf>
    <xf numFmtId="0" fontId="0" fillId="0" borderId="20" xfId="0" applyBorder="1"/>
    <xf numFmtId="0" fontId="0" fillId="38" borderId="17" xfId="0" applyFill="1" applyBorder="1"/>
    <xf numFmtId="0" fontId="0" fillId="42" borderId="0" xfId="0" applyFill="1"/>
    <xf numFmtId="0" fontId="17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center" wrapText="1"/>
    </xf>
    <xf numFmtId="0" fontId="0" fillId="0" borderId="10" xfId="0" applyFill="1" applyBorder="1" applyAlignment="1">
      <alignment horizontal="left" wrapText="1"/>
    </xf>
    <xf numFmtId="0" fontId="34" fillId="0" borderId="10" xfId="0" applyFont="1" applyBorder="1" applyAlignment="1">
      <alignment wrapText="1"/>
    </xf>
    <xf numFmtId="0" fontId="34" fillId="0" borderId="10" xfId="0" applyFont="1" applyFill="1" applyBorder="1" applyAlignment="1">
      <alignment wrapText="1"/>
    </xf>
    <xf numFmtId="0" fontId="0" fillId="0" borderId="10" xfId="0" applyFill="1" applyBorder="1"/>
    <xf numFmtId="0" fontId="0" fillId="0" borderId="17" xfId="0" applyFill="1" applyBorder="1"/>
    <xf numFmtId="0" fontId="34" fillId="0" borderId="0" xfId="0" applyFont="1" applyAlignment="1">
      <alignment horizontal="center"/>
    </xf>
    <xf numFmtId="0" fontId="17" fillId="39" borderId="11" xfId="0" applyFont="1" applyFill="1" applyBorder="1" applyAlignment="1">
      <alignment horizontal="center"/>
    </xf>
    <xf numFmtId="0" fontId="17" fillId="40" borderId="0" xfId="0" applyFont="1" applyFill="1" applyBorder="1" applyAlignment="1">
      <alignment horizontal="center"/>
    </xf>
    <xf numFmtId="165" fontId="17" fillId="0" borderId="10" xfId="85" applyNumberFormat="1" applyFont="1" applyBorder="1" applyAlignment="1">
      <alignment horizontal="center" vertical="center" wrapText="1"/>
    </xf>
    <xf numFmtId="165" fontId="0" fillId="0" borderId="10" xfId="85" applyNumberFormat="1" applyFont="1" applyFill="1" applyBorder="1" applyAlignment="1">
      <alignment wrapText="1"/>
    </xf>
    <xf numFmtId="165" fontId="0" fillId="0" borderId="10" xfId="85" applyNumberFormat="1" applyFont="1" applyBorder="1" applyAlignment="1">
      <alignment wrapText="1"/>
    </xf>
    <xf numFmtId="165" fontId="0" fillId="0" borderId="0" xfId="85" applyNumberFormat="1" applyFont="1"/>
    <xf numFmtId="165" fontId="34" fillId="0" borderId="10" xfId="85" applyNumberFormat="1" applyFont="1" applyBorder="1" applyAlignment="1">
      <alignment wrapText="1"/>
    </xf>
    <xf numFmtId="0" fontId="0" fillId="35" borderId="10" xfId="0" applyFill="1" applyBorder="1" applyAlignment="1">
      <alignment horizontal="center" wrapText="1"/>
    </xf>
    <xf numFmtId="165" fontId="0" fillId="35" borderId="10" xfId="85" applyNumberFormat="1" applyFont="1" applyFill="1" applyBorder="1" applyAlignment="1">
      <alignment wrapText="1"/>
    </xf>
    <xf numFmtId="0" fontId="15" fillId="35" borderId="10" xfId="0" applyFont="1" applyFill="1" applyBorder="1" applyAlignment="1">
      <alignment wrapText="1"/>
    </xf>
    <xf numFmtId="0" fontId="17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02">
    <cellStyle name="20% - Accent1" xfId="19" builtinId="30" customBuiltin="1"/>
    <cellStyle name="20% - Accent1 2" xfId="61"/>
    <cellStyle name="20% - Accent1 2 2" xfId="89"/>
    <cellStyle name="20% - Accent2" xfId="23" builtinId="34" customBuiltin="1"/>
    <cellStyle name="20% - Accent2 2" xfId="65"/>
    <cellStyle name="20% - Accent2 2 2" xfId="91"/>
    <cellStyle name="20% - Accent3" xfId="27" builtinId="38" customBuiltin="1"/>
    <cellStyle name="20% - Accent3 2" xfId="69"/>
    <cellStyle name="20% - Accent3 2 2" xfId="93"/>
    <cellStyle name="20% - Accent4" xfId="31" builtinId="42" customBuiltin="1"/>
    <cellStyle name="20% - Accent4 2" xfId="73"/>
    <cellStyle name="20% - Accent4 2 2" xfId="95"/>
    <cellStyle name="20% - Accent5" xfId="35" builtinId="46" customBuiltin="1"/>
    <cellStyle name="20% - Accent5 2" xfId="77"/>
    <cellStyle name="20% - Accent5 2 2" xfId="97"/>
    <cellStyle name="20% - Accent6" xfId="39" builtinId="50" customBuiltin="1"/>
    <cellStyle name="20% - Accent6 2" xfId="81"/>
    <cellStyle name="20% - Accent6 2 2" xfId="99"/>
    <cellStyle name="40% - Accent1" xfId="20" builtinId="31" customBuiltin="1"/>
    <cellStyle name="40% - Accent1 2" xfId="62"/>
    <cellStyle name="40% - Accent1 2 2" xfId="90"/>
    <cellStyle name="40% - Accent2" xfId="24" builtinId="35" customBuiltin="1"/>
    <cellStyle name="40% - Accent2 2" xfId="66"/>
    <cellStyle name="40% - Accent2 2 2" xfId="92"/>
    <cellStyle name="40% - Accent3" xfId="28" builtinId="39" customBuiltin="1"/>
    <cellStyle name="40% - Accent3 2" xfId="70"/>
    <cellStyle name="40% - Accent3 2 2" xfId="94"/>
    <cellStyle name="40% - Accent4" xfId="32" builtinId="43" customBuiltin="1"/>
    <cellStyle name="40% - Accent4 2" xfId="74"/>
    <cellStyle name="40% - Accent4 2 2" xfId="96"/>
    <cellStyle name="40% - Accent5" xfId="36" builtinId="47" customBuiltin="1"/>
    <cellStyle name="40% - Accent5 2" xfId="78"/>
    <cellStyle name="40% - Accent5 2 2" xfId="98"/>
    <cellStyle name="40% - Accent6" xfId="40" builtinId="51" customBuiltin="1"/>
    <cellStyle name="40% - Accent6 2" xfId="82"/>
    <cellStyle name="40% - Accent6 2 2" xfId="100"/>
    <cellStyle name="60% - Accent1" xfId="21" builtinId="32" customBuiltin="1"/>
    <cellStyle name="60% - Accent1 2" xfId="63"/>
    <cellStyle name="60% - Accent2" xfId="25" builtinId="36" customBuiltin="1"/>
    <cellStyle name="60% - Accent2 2" xfId="67"/>
    <cellStyle name="60% - Accent3" xfId="29" builtinId="40" customBuiltin="1"/>
    <cellStyle name="60% - Accent3 2" xfId="71"/>
    <cellStyle name="60% - Accent4" xfId="33" builtinId="44" customBuiltin="1"/>
    <cellStyle name="60% - Accent4 2" xfId="75"/>
    <cellStyle name="60% - Accent5" xfId="37" builtinId="48" customBuiltin="1"/>
    <cellStyle name="60% - Accent5 2" xfId="79"/>
    <cellStyle name="60% - Accent6" xfId="41" builtinId="52" customBuiltin="1"/>
    <cellStyle name="60% - Accent6 2" xfId="83"/>
    <cellStyle name="Accent1" xfId="18" builtinId="29" customBuiltin="1"/>
    <cellStyle name="Accent1 2" xfId="60"/>
    <cellStyle name="Accent2" xfId="22" builtinId="33" customBuiltin="1"/>
    <cellStyle name="Accent2 2" xfId="64"/>
    <cellStyle name="Accent3" xfId="26" builtinId="37" customBuiltin="1"/>
    <cellStyle name="Accent3 2" xfId="68"/>
    <cellStyle name="Accent4" xfId="30" builtinId="41" customBuiltin="1"/>
    <cellStyle name="Accent4 2" xfId="72"/>
    <cellStyle name="Accent5" xfId="34" builtinId="45" customBuiltin="1"/>
    <cellStyle name="Accent5 2" xfId="76"/>
    <cellStyle name="Accent6" xfId="38" builtinId="49" customBuiltin="1"/>
    <cellStyle name="Accent6 2" xfId="80"/>
    <cellStyle name="Bad" xfId="7" builtinId="27" customBuiltin="1"/>
    <cellStyle name="Bad 2" xfId="49"/>
    <cellStyle name="Calculation" xfId="11" builtinId="22" customBuiltin="1"/>
    <cellStyle name="Calculation 2" xfId="53"/>
    <cellStyle name="Check Cell" xfId="13" builtinId="23" customBuiltin="1"/>
    <cellStyle name="Check Cell 2" xfId="55"/>
    <cellStyle name="Comma" xfId="85" builtinId="3"/>
    <cellStyle name="Explanatory Text" xfId="16" builtinId="53" customBuiltin="1"/>
    <cellStyle name="Explanatory Text 2" xfId="58"/>
    <cellStyle name="Good" xfId="6" builtinId="26" customBuiltin="1"/>
    <cellStyle name="Good 2" xfId="48"/>
    <cellStyle name="Heading 1" xfId="2" builtinId="16" customBuiltin="1"/>
    <cellStyle name="Heading 1 2" xfId="44"/>
    <cellStyle name="Heading 2" xfId="3" builtinId="17" customBuiltin="1"/>
    <cellStyle name="Heading 2 2" xfId="45"/>
    <cellStyle name="Heading 3" xfId="4" builtinId="18" customBuiltin="1"/>
    <cellStyle name="Heading 3 2" xfId="46"/>
    <cellStyle name="Heading 4" xfId="5" builtinId="19" customBuiltin="1"/>
    <cellStyle name="Heading 4 2" xfId="47"/>
    <cellStyle name="Hyperlink" xfId="101" builtinId="8"/>
    <cellStyle name="Input" xfId="9" builtinId="20" customBuiltin="1"/>
    <cellStyle name="Input 2" xfId="51"/>
    <cellStyle name="Linked Cell" xfId="12" builtinId="24" customBuiltin="1"/>
    <cellStyle name="Linked Cell 2" xfId="54"/>
    <cellStyle name="Neutral" xfId="8" builtinId="28" customBuiltin="1"/>
    <cellStyle name="Neutral 2" xfId="50"/>
    <cellStyle name="Normal" xfId="0" builtinId="0"/>
    <cellStyle name="Normal 2" xfId="42"/>
    <cellStyle name="Normal 2 2" xfId="87"/>
    <cellStyle name="Note" xfId="15" builtinId="10" customBuiltin="1"/>
    <cellStyle name="Note 2" xfId="57"/>
    <cellStyle name="Note 2 2" xfId="88"/>
    <cellStyle name="Output" xfId="10" builtinId="21" customBuiltin="1"/>
    <cellStyle name="Output 2" xfId="52"/>
    <cellStyle name="Percent" xfId="86" builtinId="5"/>
    <cellStyle name="Style 1" xfId="84"/>
    <cellStyle name="Title" xfId="1" builtinId="15" customBuiltin="1"/>
    <cellStyle name="Title 2" xfId="43"/>
    <cellStyle name="Total" xfId="17" builtinId="25" customBuiltin="1"/>
    <cellStyle name="Total 2" xfId="59"/>
    <cellStyle name="Warning Text" xfId="14" builtinId="11" customBuiltin="1"/>
    <cellStyle name="Warning Text 2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56</xdr:row>
      <xdr:rowOff>44823</xdr:rowOff>
    </xdr:from>
    <xdr:to>
      <xdr:col>11</xdr:col>
      <xdr:colOff>1633813</xdr:colOff>
      <xdr:row>78</xdr:row>
      <xdr:rowOff>134471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7" y="10712823"/>
          <a:ext cx="10475253" cy="4280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hientruongpc.com.vn/index.php?route=product/product&amp;path=20_253&amp;product_id=2978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://thientruongpc.com.vn/index.php?route=product/product&amp;path=393&amp;product_id=2445" TargetMode="External"/><Relationship Id="rId1" Type="http://schemas.openxmlformats.org/officeDocument/2006/relationships/hyperlink" Target="http://at-sky.com.vn/san-pham/1052-2dbi-gsm-antenna-jcg025.html" TargetMode="External"/><Relationship Id="rId6" Type="http://schemas.openxmlformats.org/officeDocument/2006/relationships/hyperlink" Target="http://thientruongpc.com.vn/index.php?route=product/product&amp;path=33_393&amp;product_id=1908" TargetMode="External"/><Relationship Id="rId5" Type="http://schemas.openxmlformats.org/officeDocument/2006/relationships/hyperlink" Target="http://banlinhkien.vn/goods-6025-dau-cos-y-sv1-25-3-2-xanh-kep-cang-cua-10c-.html" TargetMode="External"/><Relationship Id="rId4" Type="http://schemas.openxmlformats.org/officeDocument/2006/relationships/hyperlink" Target="http://banlinhkien.vn/goods-5589-pin-mp3-3-7v-200mah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I1" zoomScale="85" zoomScaleNormal="85" workbookViewId="0">
      <pane ySplit="1" topLeftCell="A38" activePane="bottomLeft" state="frozen"/>
      <selection pane="bottomLeft" activeCell="U66" sqref="U66"/>
    </sheetView>
  </sheetViews>
  <sheetFormatPr defaultRowHeight="15" x14ac:dyDescent="0.25"/>
  <cols>
    <col min="1" max="1" width="4.7109375" style="2" customWidth="1"/>
    <col min="2" max="2" width="9" style="2" hidden="1" customWidth="1"/>
    <col min="3" max="3" width="26.140625" hidden="1" customWidth="1"/>
    <col min="4" max="4" width="19.5703125" hidden="1" customWidth="1"/>
    <col min="5" max="5" width="35.85546875" hidden="1" customWidth="1"/>
    <col min="6" max="6" width="51" customWidth="1"/>
    <col min="7" max="7" width="17.5703125" customWidth="1"/>
    <col min="8" max="8" width="24.7109375" style="6" bestFit="1" customWidth="1"/>
    <col min="9" max="9" width="9.42578125" customWidth="1"/>
    <col min="10" max="10" width="18.42578125" customWidth="1"/>
    <col min="11" max="11" width="19.5703125" customWidth="1"/>
    <col min="12" max="12" width="28.85546875" bestFit="1" customWidth="1"/>
    <col min="13" max="13" width="14.28515625" customWidth="1"/>
    <col min="14" max="14" width="9.28515625" customWidth="1"/>
    <col min="15" max="15" width="18.28515625" style="2" customWidth="1"/>
    <col min="16" max="16" width="14.7109375" style="2" customWidth="1"/>
    <col min="17" max="17" width="18.28515625" style="28" customWidth="1"/>
    <col min="18" max="18" width="18.28515625" style="49" customWidth="1"/>
    <col min="19" max="19" width="18.28515625" style="55" customWidth="1"/>
    <col min="20" max="20" width="17.7109375" style="59" customWidth="1"/>
    <col min="21" max="21" width="17.7109375" style="64" customWidth="1"/>
    <col min="22" max="22" width="17.7109375" customWidth="1"/>
    <col min="24" max="24" width="18" customWidth="1"/>
  </cols>
  <sheetData>
    <row r="1" spans="1:24" s="1" customFormat="1" x14ac:dyDescent="0.25">
      <c r="A1" s="7" t="s">
        <v>266</v>
      </c>
      <c r="B1" s="7" t="s">
        <v>268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269</v>
      </c>
      <c r="H1" s="9" t="s">
        <v>270</v>
      </c>
      <c r="I1" s="8" t="s">
        <v>4</v>
      </c>
      <c r="J1" s="8" t="s">
        <v>5</v>
      </c>
      <c r="K1" s="8" t="s">
        <v>496</v>
      </c>
      <c r="L1" s="9" t="s">
        <v>497</v>
      </c>
      <c r="M1" s="9"/>
      <c r="N1" s="9"/>
      <c r="O1" s="26" t="s">
        <v>481</v>
      </c>
      <c r="P1" s="7" t="s">
        <v>459</v>
      </c>
      <c r="Q1" s="27" t="s">
        <v>472</v>
      </c>
      <c r="R1" s="26" t="s">
        <v>473</v>
      </c>
      <c r="S1" s="56" t="s">
        <v>475</v>
      </c>
      <c r="T1" s="60" t="s">
        <v>489</v>
      </c>
      <c r="U1" s="62" t="s">
        <v>477</v>
      </c>
      <c r="V1" s="7" t="s">
        <v>267</v>
      </c>
      <c r="W1" s="86"/>
      <c r="X1" s="86" t="s">
        <v>495</v>
      </c>
    </row>
    <row r="2" spans="1:24" x14ac:dyDescent="0.25">
      <c r="A2" s="3">
        <v>1</v>
      </c>
      <c r="B2" s="3">
        <v>4</v>
      </c>
      <c r="C2" s="4" t="s">
        <v>6</v>
      </c>
      <c r="D2" s="4" t="s">
        <v>7</v>
      </c>
      <c r="E2" s="4" t="s">
        <v>8</v>
      </c>
      <c r="F2" s="4" t="s">
        <v>9</v>
      </c>
      <c r="G2" s="32" t="s">
        <v>10</v>
      </c>
      <c r="H2" s="33" t="s">
        <v>11</v>
      </c>
      <c r="I2" s="32"/>
      <c r="J2" s="32"/>
      <c r="K2" s="32" t="s">
        <v>37</v>
      </c>
      <c r="L2" s="32" t="s">
        <v>600</v>
      </c>
      <c r="M2" s="32" t="s">
        <v>546</v>
      </c>
      <c r="N2" s="32" t="s">
        <v>484</v>
      </c>
      <c r="O2" s="34" t="s">
        <v>483</v>
      </c>
      <c r="P2" s="34">
        <f>B2*16</f>
        <v>64</v>
      </c>
      <c r="Q2" s="43">
        <v>0.09</v>
      </c>
      <c r="R2" s="30">
        <f t="shared" ref="R2:R28" si="0">P2*Q2</f>
        <v>5.76</v>
      </c>
      <c r="S2" s="57"/>
      <c r="T2" s="61">
        <f t="shared" ref="T2:T33" si="1">ROUND(R2*(1+$R$59)*(1+S2)*(1+$R$60)*$R$61/P2,0)</f>
        <v>2999</v>
      </c>
      <c r="U2" s="63">
        <f t="shared" ref="U2:U33" si="2">T2*P2</f>
        <v>191936</v>
      </c>
      <c r="V2" s="32"/>
      <c r="W2" s="4"/>
      <c r="X2" s="4"/>
    </row>
    <row r="3" spans="1:24" x14ac:dyDescent="0.25">
      <c r="A3" s="3">
        <v>2</v>
      </c>
      <c r="B3" s="3">
        <v>27</v>
      </c>
      <c r="C3" s="4" t="s">
        <v>12</v>
      </c>
      <c r="D3" s="4" t="s">
        <v>13</v>
      </c>
      <c r="E3" s="4" t="s">
        <v>8</v>
      </c>
      <c r="F3" s="4" t="s">
        <v>14</v>
      </c>
      <c r="G3" s="32" t="s">
        <v>10</v>
      </c>
      <c r="H3" s="33" t="s">
        <v>15</v>
      </c>
      <c r="I3" s="32"/>
      <c r="J3" s="32"/>
      <c r="K3" s="32"/>
      <c r="L3" s="32"/>
      <c r="M3" s="32" t="s">
        <v>547</v>
      </c>
      <c r="N3" s="32"/>
      <c r="O3" s="34" t="s">
        <v>483</v>
      </c>
      <c r="P3" s="34">
        <f t="shared" ref="P3:P55" si="3">B3*16</f>
        <v>432</v>
      </c>
      <c r="Q3" s="44">
        <v>3.9600000000000003E-2</v>
      </c>
      <c r="R3" s="30">
        <f t="shared" si="0"/>
        <v>17.107200000000002</v>
      </c>
      <c r="S3" s="57"/>
      <c r="T3" s="61">
        <f t="shared" si="1"/>
        <v>1320</v>
      </c>
      <c r="U3" s="63">
        <f t="shared" si="2"/>
        <v>570240</v>
      </c>
      <c r="V3" s="32"/>
      <c r="W3" s="4"/>
      <c r="X3" s="4"/>
    </row>
    <row r="4" spans="1:24" x14ac:dyDescent="0.25">
      <c r="A4" s="3">
        <v>3</v>
      </c>
      <c r="B4" s="3">
        <v>2</v>
      </c>
      <c r="C4" s="4" t="s">
        <v>16</v>
      </c>
      <c r="D4" s="4" t="s">
        <v>17</v>
      </c>
      <c r="E4" s="4" t="s">
        <v>8</v>
      </c>
      <c r="F4" s="4" t="s">
        <v>18</v>
      </c>
      <c r="G4" s="32" t="s">
        <v>10</v>
      </c>
      <c r="H4" s="33" t="s">
        <v>19</v>
      </c>
      <c r="I4" s="32"/>
      <c r="J4" s="32"/>
      <c r="K4" s="32"/>
      <c r="L4" s="32"/>
      <c r="M4" s="32" t="s">
        <v>548</v>
      </c>
      <c r="N4" s="32"/>
      <c r="O4" s="34" t="s">
        <v>483</v>
      </c>
      <c r="P4" s="34">
        <f t="shared" si="3"/>
        <v>32</v>
      </c>
      <c r="Q4" s="29">
        <v>0.17799999999999999</v>
      </c>
      <c r="R4" s="30">
        <f t="shared" si="0"/>
        <v>5.6959999999999997</v>
      </c>
      <c r="S4" s="57"/>
      <c r="T4" s="61">
        <f t="shared" si="1"/>
        <v>5931</v>
      </c>
      <c r="U4" s="63">
        <f t="shared" si="2"/>
        <v>189792</v>
      </c>
      <c r="V4" s="32"/>
      <c r="W4" s="4"/>
      <c r="X4" s="4"/>
    </row>
    <row r="5" spans="1:24" x14ac:dyDescent="0.25">
      <c r="A5" s="3">
        <v>4</v>
      </c>
      <c r="B5" s="3">
        <v>4</v>
      </c>
      <c r="C5" s="4" t="s">
        <v>20</v>
      </c>
      <c r="D5" s="4" t="s">
        <v>21</v>
      </c>
      <c r="E5" s="4" t="s">
        <v>8</v>
      </c>
      <c r="F5" s="4" t="s">
        <v>22</v>
      </c>
      <c r="G5" s="32" t="s">
        <v>23</v>
      </c>
      <c r="H5" s="33" t="s">
        <v>24</v>
      </c>
      <c r="I5" s="32"/>
      <c r="J5" s="32"/>
      <c r="K5" s="32"/>
      <c r="L5" s="32"/>
      <c r="M5" s="32" t="s">
        <v>549</v>
      </c>
      <c r="N5" s="32"/>
      <c r="O5" s="34" t="s">
        <v>483</v>
      </c>
      <c r="P5" s="34">
        <f t="shared" si="3"/>
        <v>64</v>
      </c>
      <c r="Q5" s="29">
        <v>7.0999999999999994E-2</v>
      </c>
      <c r="R5" s="30">
        <f t="shared" si="0"/>
        <v>4.5439999999999996</v>
      </c>
      <c r="S5" s="57"/>
      <c r="T5" s="61">
        <f t="shared" si="1"/>
        <v>2366</v>
      </c>
      <c r="U5" s="63">
        <f t="shared" si="2"/>
        <v>151424</v>
      </c>
      <c r="V5" s="32"/>
      <c r="W5" s="4"/>
      <c r="X5" s="4"/>
    </row>
    <row r="6" spans="1:24" x14ac:dyDescent="0.25">
      <c r="A6" s="3">
        <v>5</v>
      </c>
      <c r="B6" s="3">
        <v>6</v>
      </c>
      <c r="C6" s="4" t="s">
        <v>25</v>
      </c>
      <c r="D6" s="4" t="s">
        <v>26</v>
      </c>
      <c r="E6" s="4" t="s">
        <v>8</v>
      </c>
      <c r="F6" s="4" t="s">
        <v>27</v>
      </c>
      <c r="G6" s="32" t="s">
        <v>23</v>
      </c>
      <c r="H6" s="33" t="s">
        <v>28</v>
      </c>
      <c r="I6" s="32"/>
      <c r="J6" s="32"/>
      <c r="K6" s="32"/>
      <c r="L6" s="32"/>
      <c r="M6" s="32" t="s">
        <v>550</v>
      </c>
      <c r="N6" s="32"/>
      <c r="O6" s="34" t="s">
        <v>483</v>
      </c>
      <c r="P6" s="34">
        <f t="shared" si="3"/>
        <v>96</v>
      </c>
      <c r="Q6" s="29">
        <v>7.0999999999999994E-2</v>
      </c>
      <c r="R6" s="30">
        <f t="shared" si="0"/>
        <v>6.8159999999999989</v>
      </c>
      <c r="S6" s="57"/>
      <c r="T6" s="61">
        <f t="shared" si="1"/>
        <v>2366</v>
      </c>
      <c r="U6" s="63">
        <f t="shared" si="2"/>
        <v>227136</v>
      </c>
      <c r="V6" s="32"/>
      <c r="W6" s="4"/>
      <c r="X6" s="4"/>
    </row>
    <row r="7" spans="1:24" x14ac:dyDescent="0.25">
      <c r="A7" s="3">
        <v>6</v>
      </c>
      <c r="B7" s="3">
        <v>2</v>
      </c>
      <c r="C7" s="4" t="s">
        <v>29</v>
      </c>
      <c r="D7" s="4" t="s">
        <v>30</v>
      </c>
      <c r="E7" s="4" t="s">
        <v>8</v>
      </c>
      <c r="F7" s="4" t="s">
        <v>31</v>
      </c>
      <c r="G7" s="32" t="s">
        <v>10</v>
      </c>
      <c r="H7" s="33" t="s">
        <v>32</v>
      </c>
      <c r="I7" s="32"/>
      <c r="J7" s="32"/>
      <c r="K7" s="32"/>
      <c r="L7" s="32"/>
      <c r="M7" s="32" t="s">
        <v>551</v>
      </c>
      <c r="N7" s="32"/>
      <c r="O7" s="34" t="s">
        <v>483</v>
      </c>
      <c r="P7" s="34">
        <f t="shared" si="3"/>
        <v>32</v>
      </c>
      <c r="Q7" s="29">
        <v>5.7000000000000002E-2</v>
      </c>
      <c r="R7" s="30">
        <f t="shared" si="0"/>
        <v>1.8240000000000001</v>
      </c>
      <c r="S7" s="57"/>
      <c r="T7" s="61">
        <f t="shared" si="1"/>
        <v>1899</v>
      </c>
      <c r="U7" s="63">
        <f t="shared" si="2"/>
        <v>60768</v>
      </c>
      <c r="V7" s="32"/>
      <c r="W7" s="4"/>
      <c r="X7" s="4"/>
    </row>
    <row r="8" spans="1:24" x14ac:dyDescent="0.25">
      <c r="A8" s="3">
        <v>7</v>
      </c>
      <c r="B8" s="3">
        <v>1</v>
      </c>
      <c r="C8" s="4" t="s">
        <v>33</v>
      </c>
      <c r="D8" s="4" t="s">
        <v>34</v>
      </c>
      <c r="E8" s="4" t="s">
        <v>35</v>
      </c>
      <c r="F8" s="4" t="s">
        <v>36</v>
      </c>
      <c r="G8" s="32" t="s">
        <v>37</v>
      </c>
      <c r="H8" s="33" t="s">
        <v>38</v>
      </c>
      <c r="I8" s="32"/>
      <c r="J8" s="32"/>
      <c r="K8" s="32"/>
      <c r="L8" s="32"/>
      <c r="M8" s="32" t="s">
        <v>552</v>
      </c>
      <c r="N8" s="32"/>
      <c r="O8" s="34" t="s">
        <v>483</v>
      </c>
      <c r="P8" s="34">
        <f t="shared" si="3"/>
        <v>16</v>
      </c>
      <c r="Q8" s="29">
        <v>0.66900000000000004</v>
      </c>
      <c r="R8" s="30">
        <f t="shared" si="0"/>
        <v>10.704000000000001</v>
      </c>
      <c r="S8" s="57"/>
      <c r="T8" s="61">
        <f t="shared" si="1"/>
        <v>22292</v>
      </c>
      <c r="U8" s="63">
        <f t="shared" si="2"/>
        <v>356672</v>
      </c>
      <c r="V8" s="32"/>
      <c r="W8" s="4"/>
      <c r="X8" s="4"/>
    </row>
    <row r="9" spans="1:24" x14ac:dyDescent="0.25">
      <c r="A9" s="3">
        <v>8</v>
      </c>
      <c r="B9" s="3">
        <v>2</v>
      </c>
      <c r="C9" s="4" t="s">
        <v>40</v>
      </c>
      <c r="D9" s="4" t="s">
        <v>34</v>
      </c>
      <c r="E9" s="4" t="s">
        <v>41</v>
      </c>
      <c r="F9" s="4" t="s">
        <v>42</v>
      </c>
      <c r="G9" s="32" t="s">
        <v>10</v>
      </c>
      <c r="H9" s="33" t="s">
        <v>43</v>
      </c>
      <c r="I9" s="32"/>
      <c r="J9" s="32"/>
      <c r="K9" s="32" t="s">
        <v>602</v>
      </c>
      <c r="L9" s="32" t="s">
        <v>601</v>
      </c>
      <c r="M9" s="32" t="s">
        <v>553</v>
      </c>
      <c r="N9" s="32" t="s">
        <v>484</v>
      </c>
      <c r="O9" s="34" t="s">
        <v>483</v>
      </c>
      <c r="P9" s="34">
        <f t="shared" si="3"/>
        <v>32</v>
      </c>
      <c r="Q9" s="45">
        <v>0.441</v>
      </c>
      <c r="R9" s="41">
        <f t="shared" si="0"/>
        <v>14.112</v>
      </c>
      <c r="S9" s="57"/>
      <c r="T9" s="61">
        <f t="shared" si="1"/>
        <v>14695</v>
      </c>
      <c r="U9" s="63">
        <f t="shared" si="2"/>
        <v>470240</v>
      </c>
      <c r="V9" s="32"/>
      <c r="W9" s="4"/>
      <c r="X9" s="4"/>
    </row>
    <row r="10" spans="1:24" x14ac:dyDescent="0.25">
      <c r="A10" s="3">
        <v>9</v>
      </c>
      <c r="B10" s="3">
        <v>1</v>
      </c>
      <c r="C10" s="4" t="s">
        <v>44</v>
      </c>
      <c r="D10" s="4" t="s">
        <v>45</v>
      </c>
      <c r="E10" s="4" t="s">
        <v>46</v>
      </c>
      <c r="F10" s="4" t="s">
        <v>47</v>
      </c>
      <c r="G10" s="32" t="s">
        <v>48</v>
      </c>
      <c r="H10" s="33" t="s">
        <v>49</v>
      </c>
      <c r="I10" s="32"/>
      <c r="J10" s="32"/>
      <c r="K10" s="32"/>
      <c r="L10" s="32"/>
      <c r="M10" s="32" t="s">
        <v>554</v>
      </c>
      <c r="N10" s="32"/>
      <c r="O10" s="34" t="s">
        <v>483</v>
      </c>
      <c r="P10" s="34">
        <f t="shared" si="3"/>
        <v>16</v>
      </c>
      <c r="Q10" s="45">
        <v>0.24</v>
      </c>
      <c r="R10" s="41">
        <f t="shared" si="0"/>
        <v>3.84</v>
      </c>
      <c r="S10" s="57"/>
      <c r="T10" s="61">
        <f t="shared" si="1"/>
        <v>7997</v>
      </c>
      <c r="U10" s="63">
        <f t="shared" si="2"/>
        <v>127952</v>
      </c>
      <c r="V10" s="32"/>
      <c r="W10" s="4"/>
      <c r="X10" s="4"/>
    </row>
    <row r="11" spans="1:24" x14ac:dyDescent="0.25">
      <c r="A11" s="3">
        <v>10</v>
      </c>
      <c r="B11" s="3">
        <v>1</v>
      </c>
      <c r="C11" s="4" t="s">
        <v>50</v>
      </c>
      <c r="D11" s="4" t="s">
        <v>51</v>
      </c>
      <c r="E11" s="4" t="s">
        <v>46</v>
      </c>
      <c r="F11" s="4" t="s">
        <v>52</v>
      </c>
      <c r="G11" s="32" t="s">
        <v>48</v>
      </c>
      <c r="H11" s="33" t="s">
        <v>53</v>
      </c>
      <c r="I11" s="32"/>
      <c r="J11" s="32"/>
      <c r="K11" s="32"/>
      <c r="L11" s="32"/>
      <c r="M11" s="32" t="s">
        <v>555</v>
      </c>
      <c r="N11" s="32"/>
      <c r="O11" s="34" t="s">
        <v>483</v>
      </c>
      <c r="P11" s="34">
        <f t="shared" si="3"/>
        <v>16</v>
      </c>
      <c r="Q11" s="45">
        <v>0.24</v>
      </c>
      <c r="R11" s="41">
        <f t="shared" si="0"/>
        <v>3.84</v>
      </c>
      <c r="S11" s="57"/>
      <c r="T11" s="61">
        <f t="shared" si="1"/>
        <v>7997</v>
      </c>
      <c r="U11" s="63">
        <f t="shared" si="2"/>
        <v>127952</v>
      </c>
      <c r="V11" s="32"/>
      <c r="W11" s="4"/>
      <c r="X11" s="4"/>
    </row>
    <row r="12" spans="1:24" x14ac:dyDescent="0.25">
      <c r="A12" s="3">
        <v>11</v>
      </c>
      <c r="B12" s="3">
        <v>1</v>
      </c>
      <c r="C12" s="4" t="s">
        <v>54</v>
      </c>
      <c r="D12" s="4" t="s">
        <v>55</v>
      </c>
      <c r="E12" s="4" t="s">
        <v>46</v>
      </c>
      <c r="F12" s="4" t="s">
        <v>56</v>
      </c>
      <c r="G12" s="32" t="s">
        <v>48</v>
      </c>
      <c r="H12" s="33" t="s">
        <v>57</v>
      </c>
      <c r="I12" s="32"/>
      <c r="J12" s="32"/>
      <c r="K12" s="32"/>
      <c r="L12" s="32"/>
      <c r="M12" s="32" t="s">
        <v>556</v>
      </c>
      <c r="N12" s="32"/>
      <c r="O12" s="34" t="s">
        <v>483</v>
      </c>
      <c r="P12" s="34">
        <f t="shared" si="3"/>
        <v>16</v>
      </c>
      <c r="Q12" s="45">
        <v>0.24</v>
      </c>
      <c r="R12" s="41">
        <f t="shared" si="0"/>
        <v>3.84</v>
      </c>
      <c r="S12" s="57"/>
      <c r="T12" s="61">
        <f t="shared" si="1"/>
        <v>7997</v>
      </c>
      <c r="U12" s="63">
        <f t="shared" si="2"/>
        <v>127952</v>
      </c>
      <c r="V12" s="32"/>
      <c r="W12" s="4"/>
      <c r="X12" s="4"/>
    </row>
    <row r="13" spans="1:24" x14ac:dyDescent="0.25">
      <c r="A13" s="3">
        <v>12</v>
      </c>
      <c r="B13" s="3">
        <v>2</v>
      </c>
      <c r="C13" s="4" t="s">
        <v>58</v>
      </c>
      <c r="D13" s="4" t="s">
        <v>59</v>
      </c>
      <c r="E13" s="4" t="s">
        <v>60</v>
      </c>
      <c r="F13" s="4" t="s">
        <v>61</v>
      </c>
      <c r="G13" s="32" t="s">
        <v>62</v>
      </c>
      <c r="H13" s="33" t="s">
        <v>59</v>
      </c>
      <c r="I13" s="32"/>
      <c r="J13" s="32"/>
      <c r="K13" s="32"/>
      <c r="L13" s="32"/>
      <c r="M13" s="32" t="s">
        <v>557</v>
      </c>
      <c r="N13" s="32"/>
      <c r="O13" s="34" t="s">
        <v>483</v>
      </c>
      <c r="P13" s="34">
        <f t="shared" si="3"/>
        <v>32</v>
      </c>
      <c r="Q13" s="45">
        <v>0.29480000000000001</v>
      </c>
      <c r="R13" s="41">
        <f t="shared" si="0"/>
        <v>9.4336000000000002</v>
      </c>
      <c r="S13" s="57"/>
      <c r="T13" s="61">
        <f t="shared" si="1"/>
        <v>9823</v>
      </c>
      <c r="U13" s="63">
        <f t="shared" si="2"/>
        <v>314336</v>
      </c>
      <c r="V13" s="32"/>
      <c r="W13" s="4"/>
      <c r="X13" s="4"/>
    </row>
    <row r="14" spans="1:24" x14ac:dyDescent="0.25">
      <c r="A14" s="3">
        <v>13</v>
      </c>
      <c r="B14" s="3">
        <v>4</v>
      </c>
      <c r="C14" s="4" t="s">
        <v>63</v>
      </c>
      <c r="D14" s="4" t="s">
        <v>64</v>
      </c>
      <c r="E14" s="4" t="s">
        <v>65</v>
      </c>
      <c r="F14" s="4" t="s">
        <v>66</v>
      </c>
      <c r="G14" s="32" t="s">
        <v>67</v>
      </c>
      <c r="H14" s="33" t="s">
        <v>68</v>
      </c>
      <c r="I14" s="32"/>
      <c r="J14" s="32"/>
      <c r="K14" s="32"/>
      <c r="L14" s="32"/>
      <c r="M14" s="32" t="s">
        <v>558</v>
      </c>
      <c r="N14" s="32"/>
      <c r="O14" s="34" t="s">
        <v>483</v>
      </c>
      <c r="P14" s="34">
        <f t="shared" si="3"/>
        <v>64</v>
      </c>
      <c r="Q14" s="45">
        <v>0.17100000000000001</v>
      </c>
      <c r="R14" s="41">
        <f t="shared" si="0"/>
        <v>10.944000000000001</v>
      </c>
      <c r="S14" s="57"/>
      <c r="T14" s="61">
        <f t="shared" si="1"/>
        <v>5698</v>
      </c>
      <c r="U14" s="63">
        <f t="shared" si="2"/>
        <v>364672</v>
      </c>
      <c r="V14" s="32"/>
      <c r="W14" s="4"/>
      <c r="X14" s="4"/>
    </row>
    <row r="15" spans="1:24" x14ac:dyDescent="0.25">
      <c r="A15" s="3">
        <v>14</v>
      </c>
      <c r="B15" s="3">
        <v>1</v>
      </c>
      <c r="C15" s="4" t="s">
        <v>71</v>
      </c>
      <c r="D15" s="4" t="s">
        <v>72</v>
      </c>
      <c r="E15" s="4" t="s">
        <v>73</v>
      </c>
      <c r="F15" s="4" t="s">
        <v>74</v>
      </c>
      <c r="G15" s="32" t="s">
        <v>75</v>
      </c>
      <c r="H15" s="33" t="s">
        <v>72</v>
      </c>
      <c r="I15" s="32"/>
      <c r="J15" s="32"/>
      <c r="K15" s="32"/>
      <c r="L15" s="32"/>
      <c r="M15" s="32" t="s">
        <v>559</v>
      </c>
      <c r="N15" s="32"/>
      <c r="O15" s="34" t="s">
        <v>483</v>
      </c>
      <c r="P15" s="34">
        <f t="shared" si="3"/>
        <v>16</v>
      </c>
      <c r="Q15" s="45">
        <v>0.497</v>
      </c>
      <c r="R15" s="41">
        <f t="shared" si="0"/>
        <v>7.952</v>
      </c>
      <c r="S15" s="57">
        <v>0.15</v>
      </c>
      <c r="T15" s="61">
        <f t="shared" si="1"/>
        <v>19045</v>
      </c>
      <c r="U15" s="63">
        <f t="shared" si="2"/>
        <v>304720</v>
      </c>
      <c r="V15" s="32"/>
      <c r="W15" s="4"/>
      <c r="X15" s="4"/>
    </row>
    <row r="16" spans="1:24" x14ac:dyDescent="0.25">
      <c r="A16" s="3">
        <v>15</v>
      </c>
      <c r="B16" s="3">
        <v>1</v>
      </c>
      <c r="C16" s="4" t="s">
        <v>76</v>
      </c>
      <c r="D16" s="4" t="s">
        <v>77</v>
      </c>
      <c r="E16" s="4" t="s">
        <v>78</v>
      </c>
      <c r="F16" s="4" t="s">
        <v>79</v>
      </c>
      <c r="G16" s="32" t="s">
        <v>80</v>
      </c>
      <c r="H16" s="33" t="s">
        <v>81</v>
      </c>
      <c r="I16" s="32"/>
      <c r="J16" s="32"/>
      <c r="K16" s="32"/>
      <c r="L16" s="32"/>
      <c r="M16" s="32" t="s">
        <v>560</v>
      </c>
      <c r="N16" s="32"/>
      <c r="O16" s="34" t="s">
        <v>483</v>
      </c>
      <c r="P16" s="34">
        <f t="shared" si="3"/>
        <v>16</v>
      </c>
      <c r="Q16" s="45">
        <v>1.423</v>
      </c>
      <c r="R16" s="41">
        <f t="shared" si="0"/>
        <v>22.768000000000001</v>
      </c>
      <c r="S16" s="57">
        <v>0.15</v>
      </c>
      <c r="T16" s="61">
        <f t="shared" si="1"/>
        <v>54529</v>
      </c>
      <c r="U16" s="63">
        <f t="shared" si="2"/>
        <v>872464</v>
      </c>
      <c r="V16" s="32"/>
      <c r="W16" s="4"/>
      <c r="X16" s="4"/>
    </row>
    <row r="17" spans="1:24" x14ac:dyDescent="0.25">
      <c r="A17" s="3">
        <v>16</v>
      </c>
      <c r="B17" s="3">
        <v>1</v>
      </c>
      <c r="C17" s="4" t="s">
        <v>82</v>
      </c>
      <c r="D17" s="4" t="s">
        <v>83</v>
      </c>
      <c r="E17" s="4" t="s">
        <v>84</v>
      </c>
      <c r="F17" s="4" t="s">
        <v>85</v>
      </c>
      <c r="G17" s="32" t="s">
        <v>80</v>
      </c>
      <c r="H17" s="33" t="s">
        <v>86</v>
      </c>
      <c r="I17" s="32"/>
      <c r="J17" s="32"/>
      <c r="K17" s="32"/>
      <c r="L17" s="32"/>
      <c r="M17" s="32" t="s">
        <v>561</v>
      </c>
      <c r="N17" s="32"/>
      <c r="O17" s="34" t="s">
        <v>483</v>
      </c>
      <c r="P17" s="34">
        <f t="shared" si="3"/>
        <v>16</v>
      </c>
      <c r="Q17" s="45">
        <v>1.1990000000000001</v>
      </c>
      <c r="R17" s="41">
        <f t="shared" si="0"/>
        <v>19.184000000000001</v>
      </c>
      <c r="S17" s="57">
        <v>0.15</v>
      </c>
      <c r="T17" s="61">
        <f t="shared" si="1"/>
        <v>45945</v>
      </c>
      <c r="U17" s="63">
        <f t="shared" si="2"/>
        <v>735120</v>
      </c>
      <c r="V17" s="32"/>
      <c r="W17" s="4"/>
      <c r="X17" s="4"/>
    </row>
    <row r="18" spans="1:24" x14ac:dyDescent="0.25">
      <c r="A18" s="3">
        <v>17</v>
      </c>
      <c r="B18" s="3">
        <v>1</v>
      </c>
      <c r="C18" s="4" t="s">
        <v>87</v>
      </c>
      <c r="D18" s="4" t="s">
        <v>88</v>
      </c>
      <c r="E18" s="4" t="s">
        <v>89</v>
      </c>
      <c r="F18" s="4" t="s">
        <v>90</v>
      </c>
      <c r="G18" s="32" t="s">
        <v>91</v>
      </c>
      <c r="H18" s="33" t="s">
        <v>92</v>
      </c>
      <c r="I18" s="32"/>
      <c r="J18" s="32"/>
      <c r="K18" s="32"/>
      <c r="L18" s="32"/>
      <c r="M18" s="32" t="s">
        <v>562</v>
      </c>
      <c r="N18" s="32" t="s">
        <v>484</v>
      </c>
      <c r="O18" s="51" t="s">
        <v>484</v>
      </c>
      <c r="P18" s="34">
        <f t="shared" si="3"/>
        <v>16</v>
      </c>
      <c r="Q18" s="45">
        <v>0.14899999999999999</v>
      </c>
      <c r="R18" s="41">
        <f t="shared" si="0"/>
        <v>2.3839999999999999</v>
      </c>
      <c r="S18" s="57">
        <v>0.15</v>
      </c>
      <c r="T18" s="61">
        <f t="shared" si="1"/>
        <v>5710</v>
      </c>
      <c r="U18" s="63">
        <f t="shared" si="2"/>
        <v>91360</v>
      </c>
      <c r="V18" s="32"/>
      <c r="W18" s="4"/>
      <c r="X18" s="4"/>
    </row>
    <row r="19" spans="1:24" x14ac:dyDescent="0.25">
      <c r="A19" s="3">
        <v>18</v>
      </c>
      <c r="B19" s="3">
        <v>4</v>
      </c>
      <c r="C19" s="4" t="s">
        <v>93</v>
      </c>
      <c r="D19" s="4" t="s">
        <v>94</v>
      </c>
      <c r="E19" s="4" t="s">
        <v>95</v>
      </c>
      <c r="F19" s="4" t="s">
        <v>96</v>
      </c>
      <c r="G19" s="32" t="s">
        <v>97</v>
      </c>
      <c r="H19" s="33" t="s">
        <v>94</v>
      </c>
      <c r="I19" s="32"/>
      <c r="J19" s="32"/>
      <c r="K19" s="32"/>
      <c r="L19" s="32"/>
      <c r="M19" s="32" t="s">
        <v>563</v>
      </c>
      <c r="N19" s="32"/>
      <c r="O19" s="34" t="s">
        <v>483</v>
      </c>
      <c r="P19" s="34">
        <f t="shared" si="3"/>
        <v>64</v>
      </c>
      <c r="Q19" s="45">
        <v>0.308</v>
      </c>
      <c r="R19" s="41">
        <f t="shared" si="0"/>
        <v>19.712</v>
      </c>
      <c r="S19" s="57"/>
      <c r="T19" s="61">
        <f t="shared" si="1"/>
        <v>10263</v>
      </c>
      <c r="U19" s="63">
        <f t="shared" si="2"/>
        <v>656832</v>
      </c>
      <c r="V19" s="32"/>
      <c r="W19" s="4"/>
      <c r="X19" s="4"/>
    </row>
    <row r="20" spans="1:24" x14ac:dyDescent="0.25">
      <c r="A20" s="3">
        <v>19</v>
      </c>
      <c r="B20" s="3">
        <v>2</v>
      </c>
      <c r="C20" s="4" t="s">
        <v>98</v>
      </c>
      <c r="D20" s="4" t="s">
        <v>99</v>
      </c>
      <c r="E20" s="4" t="s">
        <v>100</v>
      </c>
      <c r="F20" s="4" t="s">
        <v>101</v>
      </c>
      <c r="G20" s="32" t="s">
        <v>102</v>
      </c>
      <c r="H20" s="33" t="s">
        <v>103</v>
      </c>
      <c r="I20" s="32"/>
      <c r="J20" s="32"/>
      <c r="K20" s="32"/>
      <c r="L20" s="32"/>
      <c r="M20" s="32" t="s">
        <v>564</v>
      </c>
      <c r="N20" s="32"/>
      <c r="O20" s="34" t="s">
        <v>483</v>
      </c>
      <c r="P20" s="34">
        <f t="shared" si="3"/>
        <v>32</v>
      </c>
      <c r="Q20" s="45">
        <v>0.35120000000000001</v>
      </c>
      <c r="R20" s="41">
        <f t="shared" si="0"/>
        <v>11.2384</v>
      </c>
      <c r="S20" s="57">
        <v>0.15</v>
      </c>
      <c r="T20" s="61">
        <f t="shared" si="1"/>
        <v>13458</v>
      </c>
      <c r="U20" s="63">
        <f t="shared" si="2"/>
        <v>430656</v>
      </c>
      <c r="V20" s="32"/>
      <c r="W20" s="4"/>
      <c r="X20" s="4"/>
    </row>
    <row r="21" spans="1:24" x14ac:dyDescent="0.25">
      <c r="A21" s="3">
        <v>20</v>
      </c>
      <c r="B21" s="3">
        <v>1</v>
      </c>
      <c r="C21" s="4" t="s">
        <v>104</v>
      </c>
      <c r="D21" s="4" t="s">
        <v>105</v>
      </c>
      <c r="E21" s="4" t="s">
        <v>106</v>
      </c>
      <c r="F21" s="4" t="s">
        <v>107</v>
      </c>
      <c r="G21" s="32" t="s">
        <v>108</v>
      </c>
      <c r="H21" s="33" t="s">
        <v>109</v>
      </c>
      <c r="I21" s="32"/>
      <c r="J21" s="32"/>
      <c r="K21" s="32"/>
      <c r="L21" s="32"/>
      <c r="M21" s="32" t="s">
        <v>565</v>
      </c>
      <c r="N21" s="32"/>
      <c r="O21" s="34" t="s">
        <v>483</v>
      </c>
      <c r="P21" s="34">
        <f t="shared" si="3"/>
        <v>16</v>
      </c>
      <c r="Q21" s="45">
        <v>3.1920000000000002</v>
      </c>
      <c r="R21" s="41">
        <f t="shared" si="0"/>
        <v>51.072000000000003</v>
      </c>
      <c r="S21" s="57">
        <v>0.15</v>
      </c>
      <c r="T21" s="61">
        <f t="shared" si="1"/>
        <v>122317</v>
      </c>
      <c r="U21" s="63">
        <f t="shared" si="2"/>
        <v>1957072</v>
      </c>
      <c r="V21" s="32"/>
      <c r="W21" s="4"/>
      <c r="X21" s="4"/>
    </row>
    <row r="22" spans="1:24" x14ac:dyDescent="0.25">
      <c r="A22" s="3">
        <v>21</v>
      </c>
      <c r="B22" s="3">
        <v>1</v>
      </c>
      <c r="C22" s="4" t="s">
        <v>110</v>
      </c>
      <c r="D22" s="4">
        <v>785260001</v>
      </c>
      <c r="E22" s="4" t="s">
        <v>111</v>
      </c>
      <c r="F22" s="4" t="s">
        <v>112</v>
      </c>
      <c r="G22" s="32" t="s">
        <v>113</v>
      </c>
      <c r="H22" s="33">
        <v>785260001</v>
      </c>
      <c r="I22" s="32"/>
      <c r="J22" s="32"/>
      <c r="K22" s="32"/>
      <c r="L22" s="32"/>
      <c r="M22" s="32" t="s">
        <v>566</v>
      </c>
      <c r="N22" s="32"/>
      <c r="O22" s="34" t="s">
        <v>483</v>
      </c>
      <c r="P22" s="34">
        <f t="shared" si="3"/>
        <v>16</v>
      </c>
      <c r="Q22" s="45">
        <v>1.427</v>
      </c>
      <c r="R22" s="41">
        <f t="shared" si="0"/>
        <v>22.832000000000001</v>
      </c>
      <c r="S22" s="57">
        <v>0.15</v>
      </c>
      <c r="T22" s="61">
        <f t="shared" si="1"/>
        <v>54682</v>
      </c>
      <c r="U22" s="63">
        <f t="shared" si="2"/>
        <v>874912</v>
      </c>
      <c r="V22" s="32"/>
      <c r="W22" s="4"/>
      <c r="X22" s="4"/>
    </row>
    <row r="23" spans="1:24" x14ac:dyDescent="0.25">
      <c r="A23" s="3">
        <v>22</v>
      </c>
      <c r="B23" s="3">
        <v>1</v>
      </c>
      <c r="C23" s="4" t="s">
        <v>114</v>
      </c>
      <c r="D23" s="4" t="s">
        <v>115</v>
      </c>
      <c r="E23" s="4" t="s">
        <v>116</v>
      </c>
      <c r="F23" s="4" t="s">
        <v>117</v>
      </c>
      <c r="G23" s="32" t="s">
        <v>118</v>
      </c>
      <c r="H23" s="33" t="s">
        <v>115</v>
      </c>
      <c r="I23" s="32"/>
      <c r="J23" s="32"/>
      <c r="K23" s="32"/>
      <c r="L23" s="32"/>
      <c r="M23" s="32" t="s">
        <v>567</v>
      </c>
      <c r="N23" s="32"/>
      <c r="O23" s="34" t="s">
        <v>483</v>
      </c>
      <c r="P23" s="34">
        <f t="shared" si="3"/>
        <v>16</v>
      </c>
      <c r="Q23" s="45">
        <v>0.14199999999999999</v>
      </c>
      <c r="R23" s="41">
        <f t="shared" si="0"/>
        <v>2.2719999999999998</v>
      </c>
      <c r="S23" s="57"/>
      <c r="T23" s="61">
        <f t="shared" si="1"/>
        <v>4732</v>
      </c>
      <c r="U23" s="63">
        <f t="shared" si="2"/>
        <v>75712</v>
      </c>
      <c r="V23" s="32"/>
      <c r="W23" s="4"/>
      <c r="X23" s="4"/>
    </row>
    <row r="24" spans="1:24" x14ac:dyDescent="0.25">
      <c r="A24" s="3">
        <v>23</v>
      </c>
      <c r="B24" s="3">
        <v>1</v>
      </c>
      <c r="C24" s="4" t="s">
        <v>119</v>
      </c>
      <c r="D24" s="4" t="s">
        <v>120</v>
      </c>
      <c r="E24" s="4" t="s">
        <v>121</v>
      </c>
      <c r="F24" s="4" t="s">
        <v>122</v>
      </c>
      <c r="G24" s="32" t="s">
        <v>118</v>
      </c>
      <c r="H24" s="33" t="s">
        <v>120</v>
      </c>
      <c r="I24" s="32"/>
      <c r="J24" s="32"/>
      <c r="K24" s="32"/>
      <c r="L24" s="32"/>
      <c r="M24" s="32" t="s">
        <v>568</v>
      </c>
      <c r="N24" s="32"/>
      <c r="O24" s="34" t="s">
        <v>483</v>
      </c>
      <c r="P24" s="34">
        <f t="shared" si="3"/>
        <v>16</v>
      </c>
      <c r="Q24" s="45">
        <v>0.114</v>
      </c>
      <c r="R24" s="41">
        <f t="shared" si="0"/>
        <v>1.8240000000000001</v>
      </c>
      <c r="S24" s="57"/>
      <c r="T24" s="61">
        <f t="shared" si="1"/>
        <v>3799</v>
      </c>
      <c r="U24" s="63">
        <f t="shared" si="2"/>
        <v>60784</v>
      </c>
      <c r="V24" s="32"/>
      <c r="W24" s="4"/>
      <c r="X24" s="4"/>
    </row>
    <row r="25" spans="1:24" x14ac:dyDescent="0.25">
      <c r="A25" s="3">
        <v>24</v>
      </c>
      <c r="B25" s="3">
        <v>1</v>
      </c>
      <c r="C25" s="4" t="s">
        <v>123</v>
      </c>
      <c r="D25" s="4" t="s">
        <v>124</v>
      </c>
      <c r="E25" s="4" t="s">
        <v>125</v>
      </c>
      <c r="F25" s="4" t="s">
        <v>126</v>
      </c>
      <c r="G25" s="32" t="s">
        <v>127</v>
      </c>
      <c r="H25" s="33" t="s">
        <v>124</v>
      </c>
      <c r="I25" s="32"/>
      <c r="J25" s="32"/>
      <c r="K25" s="32"/>
      <c r="L25" s="32"/>
      <c r="M25" s="32" t="s">
        <v>569</v>
      </c>
      <c r="N25" s="32"/>
      <c r="O25" s="34" t="s">
        <v>483</v>
      </c>
      <c r="P25" s="34">
        <f t="shared" si="3"/>
        <v>16</v>
      </c>
      <c r="Q25" s="45">
        <v>0.34200000000000003</v>
      </c>
      <c r="R25" s="41">
        <f t="shared" si="0"/>
        <v>5.4720000000000004</v>
      </c>
      <c r="S25" s="57"/>
      <c r="T25" s="61">
        <f t="shared" si="1"/>
        <v>11396</v>
      </c>
      <c r="U25" s="63">
        <f t="shared" si="2"/>
        <v>182336</v>
      </c>
      <c r="V25" s="32"/>
      <c r="W25" s="4"/>
      <c r="X25" s="4"/>
    </row>
    <row r="26" spans="1:24" x14ac:dyDescent="0.25">
      <c r="A26" s="3">
        <v>25</v>
      </c>
      <c r="B26" s="3">
        <v>2</v>
      </c>
      <c r="C26" s="4" t="s">
        <v>128</v>
      </c>
      <c r="D26" s="4" t="s">
        <v>129</v>
      </c>
      <c r="E26" s="4" t="s">
        <v>130</v>
      </c>
      <c r="F26" s="4" t="s">
        <v>131</v>
      </c>
      <c r="G26" s="32" t="s">
        <v>132</v>
      </c>
      <c r="H26" s="33" t="s">
        <v>129</v>
      </c>
      <c r="I26" s="32"/>
      <c r="J26" s="32"/>
      <c r="K26" s="32"/>
      <c r="L26" s="32"/>
      <c r="M26" s="32" t="s">
        <v>570</v>
      </c>
      <c r="N26" s="32"/>
      <c r="O26" s="34" t="s">
        <v>483</v>
      </c>
      <c r="P26" s="34">
        <f t="shared" si="3"/>
        <v>32</v>
      </c>
      <c r="Q26" s="45">
        <v>0.26200000000000001</v>
      </c>
      <c r="R26" s="41">
        <f t="shared" si="0"/>
        <v>8.3840000000000003</v>
      </c>
      <c r="S26" s="57"/>
      <c r="T26" s="61">
        <f t="shared" si="1"/>
        <v>8730</v>
      </c>
      <c r="U26" s="63">
        <f t="shared" si="2"/>
        <v>279360</v>
      </c>
      <c r="V26" s="32"/>
      <c r="W26" s="4"/>
      <c r="X26" s="4"/>
    </row>
    <row r="27" spans="1:24" x14ac:dyDescent="0.25">
      <c r="A27" s="3">
        <v>26</v>
      </c>
      <c r="B27" s="3">
        <v>4</v>
      </c>
      <c r="C27" s="4" t="s">
        <v>133</v>
      </c>
      <c r="D27" s="4" t="s">
        <v>134</v>
      </c>
      <c r="E27" s="4" t="s">
        <v>135</v>
      </c>
      <c r="F27" s="4" t="s">
        <v>136</v>
      </c>
      <c r="G27" s="32" t="s">
        <v>137</v>
      </c>
      <c r="H27" s="35" t="s">
        <v>138</v>
      </c>
      <c r="I27" s="36" t="s">
        <v>139</v>
      </c>
      <c r="J27" s="36" t="s">
        <v>140</v>
      </c>
      <c r="K27" s="85" t="s">
        <v>498</v>
      </c>
      <c r="L27" s="85" t="s">
        <v>499</v>
      </c>
      <c r="M27" s="32" t="s">
        <v>571</v>
      </c>
      <c r="N27" s="32"/>
      <c r="O27" s="37" t="s">
        <v>483</v>
      </c>
      <c r="P27" s="37">
        <f t="shared" si="3"/>
        <v>64</v>
      </c>
      <c r="Q27" s="46">
        <v>1.2999999999999999E-2</v>
      </c>
      <c r="R27" s="42">
        <f t="shared" si="0"/>
        <v>0.83199999999999996</v>
      </c>
      <c r="S27" s="58"/>
      <c r="T27" s="61">
        <f t="shared" si="1"/>
        <v>433</v>
      </c>
      <c r="U27" s="63">
        <f t="shared" si="2"/>
        <v>27712</v>
      </c>
      <c r="V27" s="32" t="s">
        <v>529</v>
      </c>
      <c r="W27" s="4"/>
      <c r="X27" s="4"/>
    </row>
    <row r="28" spans="1:24" x14ac:dyDescent="0.25">
      <c r="A28" s="3">
        <v>27</v>
      </c>
      <c r="B28" s="3">
        <v>3</v>
      </c>
      <c r="C28" s="4" t="s">
        <v>141</v>
      </c>
      <c r="D28" s="4" t="s">
        <v>142</v>
      </c>
      <c r="E28" s="4" t="s">
        <v>135</v>
      </c>
      <c r="F28" s="4" t="s">
        <v>143</v>
      </c>
      <c r="G28" s="32" t="s">
        <v>137</v>
      </c>
      <c r="H28" s="35" t="s">
        <v>144</v>
      </c>
      <c r="I28" s="36" t="s">
        <v>139</v>
      </c>
      <c r="J28" s="36" t="s">
        <v>145</v>
      </c>
      <c r="K28" s="85" t="s">
        <v>498</v>
      </c>
      <c r="L28" s="85" t="s">
        <v>500</v>
      </c>
      <c r="M28" s="32" t="s">
        <v>572</v>
      </c>
      <c r="N28" s="32"/>
      <c r="O28" s="37" t="s">
        <v>483</v>
      </c>
      <c r="P28" s="37">
        <f t="shared" si="3"/>
        <v>48</v>
      </c>
      <c r="Q28" s="46">
        <v>1.2999999999999999E-2</v>
      </c>
      <c r="R28" s="42">
        <f t="shared" si="0"/>
        <v>0.624</v>
      </c>
      <c r="S28" s="58"/>
      <c r="T28" s="61">
        <f t="shared" si="1"/>
        <v>433</v>
      </c>
      <c r="U28" s="63">
        <f t="shared" si="2"/>
        <v>20784</v>
      </c>
      <c r="V28" s="32" t="s">
        <v>529</v>
      </c>
      <c r="W28" s="34" t="s">
        <v>485</v>
      </c>
      <c r="X28" s="4"/>
    </row>
    <row r="29" spans="1:24" x14ac:dyDescent="0.25">
      <c r="A29" s="3">
        <v>28</v>
      </c>
      <c r="B29" s="3">
        <v>1</v>
      </c>
      <c r="C29" s="4" t="s">
        <v>146</v>
      </c>
      <c r="D29" s="4">
        <v>120</v>
      </c>
      <c r="E29" s="4" t="s">
        <v>147</v>
      </c>
      <c r="F29" s="4" t="s">
        <v>148</v>
      </c>
      <c r="G29" s="32" t="s">
        <v>139</v>
      </c>
      <c r="H29" s="33" t="s">
        <v>149</v>
      </c>
      <c r="I29" s="32"/>
      <c r="J29" s="32"/>
      <c r="K29" s="85" t="s">
        <v>498</v>
      </c>
      <c r="L29" s="85" t="s">
        <v>513</v>
      </c>
      <c r="M29" s="32" t="s">
        <v>573</v>
      </c>
      <c r="N29" s="32"/>
      <c r="O29" s="37" t="s">
        <v>483</v>
      </c>
      <c r="P29" s="34">
        <f t="shared" si="3"/>
        <v>16</v>
      </c>
      <c r="Q29" s="45">
        <v>1.7000000000000001E-2</v>
      </c>
      <c r="R29" s="41">
        <f t="shared" ref="R29:R41" si="4">P29*Q29</f>
        <v>0.27200000000000002</v>
      </c>
      <c r="S29" s="57"/>
      <c r="T29" s="61">
        <f t="shared" si="1"/>
        <v>566</v>
      </c>
      <c r="U29" s="63">
        <f t="shared" si="2"/>
        <v>9056</v>
      </c>
      <c r="V29" s="32" t="s">
        <v>529</v>
      </c>
      <c r="W29" s="4"/>
      <c r="X29" s="4"/>
    </row>
    <row r="30" spans="1:24" x14ac:dyDescent="0.25">
      <c r="A30" s="3">
        <v>29</v>
      </c>
      <c r="B30" s="3">
        <v>5</v>
      </c>
      <c r="C30" s="4" t="s">
        <v>150</v>
      </c>
      <c r="D30" s="4" t="s">
        <v>151</v>
      </c>
      <c r="E30" s="4" t="s">
        <v>135</v>
      </c>
      <c r="F30" s="4" t="s">
        <v>152</v>
      </c>
      <c r="G30" s="32" t="s">
        <v>139</v>
      </c>
      <c r="H30" s="33" t="s">
        <v>153</v>
      </c>
      <c r="I30" s="32"/>
      <c r="J30" s="32"/>
      <c r="K30" s="85" t="s">
        <v>498</v>
      </c>
      <c r="L30" s="85" t="s">
        <v>501</v>
      </c>
      <c r="M30" s="32" t="s">
        <v>574</v>
      </c>
      <c r="N30" s="32"/>
      <c r="O30" s="37" t="s">
        <v>483</v>
      </c>
      <c r="P30" s="34">
        <f t="shared" si="3"/>
        <v>80</v>
      </c>
      <c r="Q30" s="45">
        <v>1.2999999999999999E-2</v>
      </c>
      <c r="R30" s="41">
        <f t="shared" si="4"/>
        <v>1.04</v>
      </c>
      <c r="S30" s="57"/>
      <c r="T30" s="61">
        <f t="shared" si="1"/>
        <v>433</v>
      </c>
      <c r="U30" s="63">
        <f t="shared" si="2"/>
        <v>34640</v>
      </c>
      <c r="V30" s="32" t="s">
        <v>529</v>
      </c>
      <c r="W30" s="4"/>
      <c r="X30" s="4"/>
    </row>
    <row r="31" spans="1:24" x14ac:dyDescent="0.25">
      <c r="A31" s="3">
        <v>30</v>
      </c>
      <c r="B31" s="3">
        <v>4</v>
      </c>
      <c r="C31" s="4" t="s">
        <v>154</v>
      </c>
      <c r="D31" s="4">
        <v>0</v>
      </c>
      <c r="E31" s="4" t="s">
        <v>135</v>
      </c>
      <c r="F31" s="4" t="s">
        <v>155</v>
      </c>
      <c r="G31" s="32" t="s">
        <v>137</v>
      </c>
      <c r="H31" s="33" t="s">
        <v>156</v>
      </c>
      <c r="I31" s="32"/>
      <c r="J31" s="32"/>
      <c r="K31" s="85" t="s">
        <v>498</v>
      </c>
      <c r="L31" s="85" t="s">
        <v>502</v>
      </c>
      <c r="M31" s="32" t="s">
        <v>575</v>
      </c>
      <c r="N31" s="32"/>
      <c r="O31" s="37" t="s">
        <v>483</v>
      </c>
      <c r="P31" s="34">
        <f t="shared" si="3"/>
        <v>64</v>
      </c>
      <c r="Q31" s="45">
        <v>6.7999999999999996E-3</v>
      </c>
      <c r="R31" s="41">
        <f t="shared" si="4"/>
        <v>0.43519999999999998</v>
      </c>
      <c r="S31" s="57"/>
      <c r="T31" s="61">
        <f t="shared" si="1"/>
        <v>227</v>
      </c>
      <c r="U31" s="63">
        <f t="shared" si="2"/>
        <v>14528</v>
      </c>
      <c r="V31" s="32" t="s">
        <v>529</v>
      </c>
      <c r="W31" s="4"/>
      <c r="X31" s="4"/>
    </row>
    <row r="32" spans="1:24" x14ac:dyDescent="0.25">
      <c r="A32" s="3">
        <v>31</v>
      </c>
      <c r="B32" s="3">
        <v>1</v>
      </c>
      <c r="C32" s="4" t="s">
        <v>157</v>
      </c>
      <c r="D32" s="4" t="s">
        <v>158</v>
      </c>
      <c r="E32" s="4" t="s">
        <v>135</v>
      </c>
      <c r="F32" s="4" t="s">
        <v>159</v>
      </c>
      <c r="G32" s="32" t="s">
        <v>137</v>
      </c>
      <c r="H32" s="35" t="s">
        <v>160</v>
      </c>
      <c r="I32" s="36" t="s">
        <v>139</v>
      </c>
      <c r="J32" s="36" t="s">
        <v>161</v>
      </c>
      <c r="K32" s="85" t="s">
        <v>498</v>
      </c>
      <c r="L32" s="85" t="s">
        <v>503</v>
      </c>
      <c r="M32" s="32" t="s">
        <v>576</v>
      </c>
      <c r="N32" s="32"/>
      <c r="O32" s="37" t="s">
        <v>483</v>
      </c>
      <c r="P32" s="37">
        <f t="shared" si="3"/>
        <v>16</v>
      </c>
      <c r="Q32" s="46">
        <v>1.2999999999999999E-2</v>
      </c>
      <c r="R32" s="42">
        <f t="shared" si="4"/>
        <v>0.20799999999999999</v>
      </c>
      <c r="S32" s="58"/>
      <c r="T32" s="61">
        <f t="shared" si="1"/>
        <v>433</v>
      </c>
      <c r="U32" s="63">
        <f t="shared" si="2"/>
        <v>6928</v>
      </c>
      <c r="V32" s="32" t="s">
        <v>529</v>
      </c>
      <c r="W32" s="4"/>
      <c r="X32" s="4"/>
    </row>
    <row r="33" spans="1:24" x14ac:dyDescent="0.25">
      <c r="A33" s="3">
        <v>32</v>
      </c>
      <c r="B33" s="3">
        <v>2</v>
      </c>
      <c r="C33" s="4" t="s">
        <v>162</v>
      </c>
      <c r="D33" s="4" t="s">
        <v>163</v>
      </c>
      <c r="E33" s="4" t="s">
        <v>135</v>
      </c>
      <c r="F33" s="4" t="s">
        <v>164</v>
      </c>
      <c r="G33" s="32" t="s">
        <v>137</v>
      </c>
      <c r="H33" s="35" t="s">
        <v>165</v>
      </c>
      <c r="I33" s="36" t="s">
        <v>139</v>
      </c>
      <c r="J33" s="36" t="s">
        <v>166</v>
      </c>
      <c r="K33" s="85" t="s">
        <v>498</v>
      </c>
      <c r="L33" s="85" t="s">
        <v>504</v>
      </c>
      <c r="M33" s="32" t="s">
        <v>577</v>
      </c>
      <c r="N33" s="32"/>
      <c r="O33" s="37" t="s">
        <v>483</v>
      </c>
      <c r="P33" s="37">
        <f t="shared" si="3"/>
        <v>32</v>
      </c>
      <c r="Q33" s="46">
        <v>1.2999999999999999E-2</v>
      </c>
      <c r="R33" s="42">
        <f t="shared" si="4"/>
        <v>0.41599999999999998</v>
      </c>
      <c r="S33" s="58"/>
      <c r="T33" s="61">
        <f t="shared" si="1"/>
        <v>433</v>
      </c>
      <c r="U33" s="63">
        <f t="shared" si="2"/>
        <v>13856</v>
      </c>
      <c r="V33" s="32" t="s">
        <v>529</v>
      </c>
      <c r="W33" s="4"/>
      <c r="X33" s="4"/>
    </row>
    <row r="34" spans="1:24" x14ac:dyDescent="0.25">
      <c r="A34" s="3">
        <v>33</v>
      </c>
      <c r="B34" s="3">
        <v>4</v>
      </c>
      <c r="C34" s="4" t="s">
        <v>167</v>
      </c>
      <c r="D34" s="4" t="s">
        <v>168</v>
      </c>
      <c r="E34" s="4" t="s">
        <v>147</v>
      </c>
      <c r="F34" s="4" t="s">
        <v>169</v>
      </c>
      <c r="G34" s="32" t="s">
        <v>139</v>
      </c>
      <c r="H34" s="33" t="s">
        <v>170</v>
      </c>
      <c r="I34" s="32"/>
      <c r="J34" s="32"/>
      <c r="K34" s="85" t="s">
        <v>498</v>
      </c>
      <c r="L34" s="85" t="s">
        <v>505</v>
      </c>
      <c r="M34" s="32" t="s">
        <v>578</v>
      </c>
      <c r="N34" s="32"/>
      <c r="O34" s="37" t="s">
        <v>483</v>
      </c>
      <c r="P34" s="34">
        <f t="shared" si="3"/>
        <v>64</v>
      </c>
      <c r="Q34" s="45">
        <v>2.3E-2</v>
      </c>
      <c r="R34" s="41">
        <f t="shared" si="4"/>
        <v>1.472</v>
      </c>
      <c r="S34" s="57"/>
      <c r="T34" s="61">
        <f t="shared" ref="T34:T55" si="5">ROUND(R34*(1+$R$59)*(1+S34)*(1+$R$60)*$R$61/P34,0)</f>
        <v>766</v>
      </c>
      <c r="U34" s="63">
        <f t="shared" ref="U34:U55" si="6">T34*P34</f>
        <v>49024</v>
      </c>
      <c r="V34" s="32" t="s">
        <v>529</v>
      </c>
      <c r="W34" s="4"/>
      <c r="X34" s="4"/>
    </row>
    <row r="35" spans="1:24" x14ac:dyDescent="0.25">
      <c r="A35" s="3">
        <v>34</v>
      </c>
      <c r="B35" s="3">
        <v>1</v>
      </c>
      <c r="C35" s="4" t="s">
        <v>171</v>
      </c>
      <c r="D35" s="4" t="s">
        <v>134</v>
      </c>
      <c r="E35" s="4" t="s">
        <v>147</v>
      </c>
      <c r="F35" s="4" t="s">
        <v>172</v>
      </c>
      <c r="G35" s="32" t="s">
        <v>139</v>
      </c>
      <c r="H35" s="33" t="s">
        <v>173</v>
      </c>
      <c r="I35" s="32"/>
      <c r="J35" s="32"/>
      <c r="K35" s="85" t="s">
        <v>498</v>
      </c>
      <c r="L35" s="85" t="s">
        <v>506</v>
      </c>
      <c r="M35" s="32" t="s">
        <v>579</v>
      </c>
      <c r="N35" s="32"/>
      <c r="O35" s="37" t="s">
        <v>483</v>
      </c>
      <c r="P35" s="34">
        <f t="shared" si="3"/>
        <v>16</v>
      </c>
      <c r="Q35" s="45">
        <v>3.6999999999999998E-2</v>
      </c>
      <c r="R35" s="41">
        <f t="shared" si="4"/>
        <v>0.59199999999999997</v>
      </c>
      <c r="S35" s="57"/>
      <c r="T35" s="61">
        <f t="shared" si="5"/>
        <v>1233</v>
      </c>
      <c r="U35" s="63">
        <f t="shared" si="6"/>
        <v>19728</v>
      </c>
      <c r="V35" s="32" t="s">
        <v>529</v>
      </c>
      <c r="W35" s="4"/>
      <c r="X35" s="4"/>
    </row>
    <row r="36" spans="1:24" x14ac:dyDescent="0.25">
      <c r="A36" s="3">
        <v>35</v>
      </c>
      <c r="B36" s="3">
        <v>16</v>
      </c>
      <c r="C36" s="4" t="s">
        <v>174</v>
      </c>
      <c r="D36" s="4" t="s">
        <v>175</v>
      </c>
      <c r="E36" s="4" t="s">
        <v>147</v>
      </c>
      <c r="F36" s="4" t="s">
        <v>176</v>
      </c>
      <c r="G36" s="32" t="s">
        <v>139</v>
      </c>
      <c r="H36" s="33" t="s">
        <v>177</v>
      </c>
      <c r="I36" s="32"/>
      <c r="J36" s="32"/>
      <c r="K36" s="85" t="s">
        <v>498</v>
      </c>
      <c r="L36" s="85" t="s">
        <v>507</v>
      </c>
      <c r="M36" s="32" t="s">
        <v>580</v>
      </c>
      <c r="N36" s="32"/>
      <c r="O36" s="37" t="s">
        <v>483</v>
      </c>
      <c r="P36" s="34">
        <f t="shared" si="3"/>
        <v>256</v>
      </c>
      <c r="Q36" s="45">
        <v>6.7000000000000002E-3</v>
      </c>
      <c r="R36" s="41">
        <f t="shared" si="4"/>
        <v>1.7152000000000001</v>
      </c>
      <c r="S36" s="57"/>
      <c r="T36" s="61">
        <f t="shared" si="5"/>
        <v>223</v>
      </c>
      <c r="U36" s="63">
        <f t="shared" si="6"/>
        <v>57088</v>
      </c>
      <c r="V36" s="32" t="s">
        <v>529</v>
      </c>
      <c r="W36" s="4"/>
      <c r="X36" s="4"/>
    </row>
    <row r="37" spans="1:24" x14ac:dyDescent="0.25">
      <c r="A37" s="3">
        <v>36</v>
      </c>
      <c r="B37" s="3">
        <v>2</v>
      </c>
      <c r="C37" s="4" t="s">
        <v>178</v>
      </c>
      <c r="D37" s="4">
        <v>100</v>
      </c>
      <c r="E37" s="4" t="s">
        <v>135</v>
      </c>
      <c r="F37" s="4" t="s">
        <v>179</v>
      </c>
      <c r="G37" s="32" t="s">
        <v>137</v>
      </c>
      <c r="H37" s="35" t="s">
        <v>180</v>
      </c>
      <c r="I37" s="36"/>
      <c r="J37" s="36"/>
      <c r="K37" s="85" t="s">
        <v>498</v>
      </c>
      <c r="L37" s="85" t="s">
        <v>508</v>
      </c>
      <c r="M37" s="32" t="s">
        <v>581</v>
      </c>
      <c r="N37" s="32"/>
      <c r="O37" s="37" t="s">
        <v>483</v>
      </c>
      <c r="P37" s="37">
        <f t="shared" si="3"/>
        <v>32</v>
      </c>
      <c r="Q37" s="46">
        <v>1.2999999999999999E-2</v>
      </c>
      <c r="R37" s="42">
        <f t="shared" si="4"/>
        <v>0.41599999999999998</v>
      </c>
      <c r="S37" s="58"/>
      <c r="T37" s="61">
        <f t="shared" si="5"/>
        <v>433</v>
      </c>
      <c r="U37" s="63">
        <f t="shared" si="6"/>
        <v>13856</v>
      </c>
      <c r="V37" s="32" t="s">
        <v>529</v>
      </c>
      <c r="W37" s="4"/>
      <c r="X37" s="4"/>
    </row>
    <row r="38" spans="1:24" x14ac:dyDescent="0.25">
      <c r="A38" s="3">
        <v>37</v>
      </c>
      <c r="B38" s="3">
        <v>1</v>
      </c>
      <c r="C38" s="4" t="s">
        <v>181</v>
      </c>
      <c r="D38" s="4" t="s">
        <v>158</v>
      </c>
      <c r="E38" s="4" t="s">
        <v>135</v>
      </c>
      <c r="F38" s="4" t="s">
        <v>182</v>
      </c>
      <c r="G38" s="32" t="s">
        <v>137</v>
      </c>
      <c r="H38" s="33" t="s">
        <v>183</v>
      </c>
      <c r="I38" s="32" t="s">
        <v>139</v>
      </c>
      <c r="J38" s="32" t="s">
        <v>184</v>
      </c>
      <c r="K38" s="85" t="s">
        <v>509</v>
      </c>
      <c r="L38" s="85" t="s">
        <v>510</v>
      </c>
      <c r="M38" s="32" t="s">
        <v>582</v>
      </c>
      <c r="N38" s="32"/>
      <c r="O38" s="37" t="s">
        <v>483</v>
      </c>
      <c r="P38" s="34">
        <f t="shared" si="3"/>
        <v>16</v>
      </c>
      <c r="Q38" s="45">
        <v>2.5000000000000001E-2</v>
      </c>
      <c r="R38" s="41">
        <f t="shared" si="4"/>
        <v>0.4</v>
      </c>
      <c r="S38" s="57"/>
      <c r="T38" s="61">
        <f t="shared" si="5"/>
        <v>833</v>
      </c>
      <c r="U38" s="63">
        <f t="shared" si="6"/>
        <v>13328</v>
      </c>
      <c r="V38" s="32" t="s">
        <v>529</v>
      </c>
      <c r="W38" s="4"/>
      <c r="X38" s="4"/>
    </row>
    <row r="39" spans="1:24" x14ac:dyDescent="0.25">
      <c r="A39" s="3">
        <v>38</v>
      </c>
      <c r="B39" s="3">
        <v>1</v>
      </c>
      <c r="C39" s="4" t="s">
        <v>185</v>
      </c>
      <c r="D39" s="4" t="s">
        <v>186</v>
      </c>
      <c r="E39" s="4" t="s">
        <v>135</v>
      </c>
      <c r="F39" s="4" t="s">
        <v>187</v>
      </c>
      <c r="G39" s="32" t="s">
        <v>188</v>
      </c>
      <c r="H39" s="33" t="s">
        <v>189</v>
      </c>
      <c r="I39" s="32"/>
      <c r="J39" s="32"/>
      <c r="K39" s="85" t="s">
        <v>498</v>
      </c>
      <c r="L39" s="85" t="s">
        <v>511</v>
      </c>
      <c r="M39" s="32" t="s">
        <v>583</v>
      </c>
      <c r="N39" s="32"/>
      <c r="O39" s="37" t="s">
        <v>483</v>
      </c>
      <c r="P39" s="34">
        <f t="shared" si="3"/>
        <v>16</v>
      </c>
      <c r="Q39" s="47">
        <v>1.7000000000000001E-2</v>
      </c>
      <c r="R39" s="41">
        <f t="shared" si="4"/>
        <v>0.27200000000000002</v>
      </c>
      <c r="S39" s="57"/>
      <c r="T39" s="61">
        <f t="shared" si="5"/>
        <v>566</v>
      </c>
      <c r="U39" s="63">
        <f t="shared" si="6"/>
        <v>9056</v>
      </c>
      <c r="V39" s="32" t="s">
        <v>529</v>
      </c>
      <c r="W39" s="4"/>
      <c r="X39" s="4"/>
    </row>
    <row r="40" spans="1:24" x14ac:dyDescent="0.25">
      <c r="A40" s="3">
        <v>39</v>
      </c>
      <c r="B40" s="3">
        <v>1</v>
      </c>
      <c r="C40" s="4" t="s">
        <v>190</v>
      </c>
      <c r="D40" s="4" t="s">
        <v>191</v>
      </c>
      <c r="E40" s="4" t="s">
        <v>135</v>
      </c>
      <c r="F40" s="4" t="s">
        <v>192</v>
      </c>
      <c r="G40" s="32" t="s">
        <v>137</v>
      </c>
      <c r="H40" s="33" t="s">
        <v>193</v>
      </c>
      <c r="I40" s="32" t="s">
        <v>139</v>
      </c>
      <c r="J40" s="32" t="s">
        <v>194</v>
      </c>
      <c r="K40" s="85" t="s">
        <v>498</v>
      </c>
      <c r="L40" s="85" t="s">
        <v>512</v>
      </c>
      <c r="M40" s="32" t="s">
        <v>584</v>
      </c>
      <c r="N40" s="32"/>
      <c r="O40" s="37" t="s">
        <v>483</v>
      </c>
      <c r="P40" s="34">
        <f t="shared" si="3"/>
        <v>16</v>
      </c>
      <c r="Q40" s="45">
        <v>1.7000000000000001E-2</v>
      </c>
      <c r="R40" s="41">
        <f t="shared" si="4"/>
        <v>0.27200000000000002</v>
      </c>
      <c r="S40" s="57"/>
      <c r="T40" s="61">
        <f t="shared" si="5"/>
        <v>566</v>
      </c>
      <c r="U40" s="63">
        <f t="shared" si="6"/>
        <v>9056</v>
      </c>
      <c r="V40" s="32" t="s">
        <v>529</v>
      </c>
      <c r="W40" s="4"/>
      <c r="X40" s="4"/>
    </row>
    <row r="41" spans="1:24" x14ac:dyDescent="0.25">
      <c r="A41" s="3">
        <v>40</v>
      </c>
      <c r="B41" s="3">
        <v>2</v>
      </c>
      <c r="C41" s="4" t="s">
        <v>195</v>
      </c>
      <c r="D41" s="4" t="s">
        <v>168</v>
      </c>
      <c r="E41" s="4" t="s">
        <v>135</v>
      </c>
      <c r="F41" s="4" t="s">
        <v>196</v>
      </c>
      <c r="G41" s="32" t="s">
        <v>137</v>
      </c>
      <c r="H41" s="33" t="s">
        <v>197</v>
      </c>
      <c r="I41" s="32" t="s">
        <v>139</v>
      </c>
      <c r="J41" s="32" t="s">
        <v>198</v>
      </c>
      <c r="K41" s="92" t="s">
        <v>531</v>
      </c>
      <c r="L41" s="92" t="s">
        <v>532</v>
      </c>
      <c r="M41" s="32" t="s">
        <v>585</v>
      </c>
      <c r="N41" s="32"/>
      <c r="O41" s="37" t="s">
        <v>483</v>
      </c>
      <c r="P41" s="34">
        <f t="shared" si="3"/>
        <v>32</v>
      </c>
      <c r="Q41" s="94">
        <v>1.9E-2</v>
      </c>
      <c r="R41" s="41">
        <f t="shared" si="4"/>
        <v>0.60799999999999998</v>
      </c>
      <c r="S41" s="57"/>
      <c r="T41" s="61">
        <f t="shared" si="5"/>
        <v>633</v>
      </c>
      <c r="U41" s="63">
        <f t="shared" si="6"/>
        <v>20256</v>
      </c>
      <c r="V41" s="32" t="s">
        <v>529</v>
      </c>
      <c r="W41" s="4"/>
      <c r="X41" s="4"/>
    </row>
    <row r="42" spans="1:24" x14ac:dyDescent="0.25">
      <c r="A42" s="3">
        <v>41</v>
      </c>
      <c r="B42" s="3">
        <v>2</v>
      </c>
      <c r="C42" s="4" t="s">
        <v>199</v>
      </c>
      <c r="D42" s="4" t="s">
        <v>200</v>
      </c>
      <c r="E42" s="4" t="s">
        <v>200</v>
      </c>
      <c r="F42" s="4" t="s">
        <v>201</v>
      </c>
      <c r="G42" s="32" t="s">
        <v>202</v>
      </c>
      <c r="H42" s="33" t="s">
        <v>200</v>
      </c>
      <c r="I42" s="32"/>
      <c r="J42" s="32"/>
      <c r="K42" s="32"/>
      <c r="L42" s="32"/>
      <c r="M42" s="32" t="s">
        <v>586</v>
      </c>
      <c r="N42" s="32"/>
      <c r="O42" s="34" t="s">
        <v>483</v>
      </c>
      <c r="P42" s="34">
        <f t="shared" si="3"/>
        <v>32</v>
      </c>
      <c r="Q42" s="45">
        <v>0.28079999999999999</v>
      </c>
      <c r="R42" s="41">
        <f t="shared" ref="R42:R55" si="7">P42*Q42</f>
        <v>8.9855999999999998</v>
      </c>
      <c r="S42" s="57">
        <v>0.25</v>
      </c>
      <c r="T42" s="61">
        <f t="shared" si="5"/>
        <v>11696</v>
      </c>
      <c r="U42" s="63">
        <f t="shared" si="6"/>
        <v>374272</v>
      </c>
      <c r="V42" s="32"/>
      <c r="W42" s="4"/>
      <c r="X42" s="4"/>
    </row>
    <row r="43" spans="1:24" x14ac:dyDescent="0.25">
      <c r="A43" s="3">
        <v>42</v>
      </c>
      <c r="B43" s="3">
        <v>4</v>
      </c>
      <c r="C43" s="4" t="s">
        <v>203</v>
      </c>
      <c r="D43" s="4" t="s">
        <v>204</v>
      </c>
      <c r="E43" s="4" t="s">
        <v>205</v>
      </c>
      <c r="F43" s="4" t="s">
        <v>206</v>
      </c>
      <c r="G43" s="32" t="s">
        <v>62</v>
      </c>
      <c r="H43" s="33" t="s">
        <v>204</v>
      </c>
      <c r="I43" s="32"/>
      <c r="J43" s="32"/>
      <c r="K43" s="32"/>
      <c r="L43" s="32"/>
      <c r="M43" s="32" t="s">
        <v>587</v>
      </c>
      <c r="N43" s="32"/>
      <c r="O43" s="34" t="s">
        <v>483</v>
      </c>
      <c r="P43" s="34">
        <f t="shared" si="3"/>
        <v>64</v>
      </c>
      <c r="Q43" s="45">
        <v>0.30559999999999998</v>
      </c>
      <c r="R43" s="41">
        <f t="shared" si="7"/>
        <v>19.558399999999999</v>
      </c>
      <c r="S43" s="57"/>
      <c r="T43" s="61">
        <f t="shared" si="5"/>
        <v>10183</v>
      </c>
      <c r="U43" s="63">
        <f t="shared" si="6"/>
        <v>651712</v>
      </c>
      <c r="V43" s="32"/>
      <c r="W43" s="4"/>
      <c r="X43" s="4"/>
    </row>
    <row r="44" spans="1:24" x14ac:dyDescent="0.25">
      <c r="A44" s="3">
        <v>43</v>
      </c>
      <c r="B44" s="3">
        <v>1</v>
      </c>
      <c r="C44" s="4" t="s">
        <v>207</v>
      </c>
      <c r="D44" s="4" t="s">
        <v>208</v>
      </c>
      <c r="E44" s="4" t="s">
        <v>209</v>
      </c>
      <c r="F44" s="4" t="s">
        <v>210</v>
      </c>
      <c r="G44" s="32" t="s">
        <v>70</v>
      </c>
      <c r="H44" s="33" t="s">
        <v>208</v>
      </c>
      <c r="I44" s="32"/>
      <c r="J44" s="32"/>
      <c r="K44" s="32"/>
      <c r="L44" s="32"/>
      <c r="M44" s="32" t="s">
        <v>588</v>
      </c>
      <c r="N44" s="32"/>
      <c r="O44" s="34" t="s">
        <v>483</v>
      </c>
      <c r="P44" s="34">
        <f t="shared" si="3"/>
        <v>16</v>
      </c>
      <c r="Q44" s="45">
        <v>0.318</v>
      </c>
      <c r="R44" s="41">
        <f t="shared" si="7"/>
        <v>5.0880000000000001</v>
      </c>
      <c r="S44" s="57"/>
      <c r="T44" s="61">
        <f t="shared" si="5"/>
        <v>10596</v>
      </c>
      <c r="U44" s="63">
        <f t="shared" si="6"/>
        <v>169536</v>
      </c>
      <c r="V44" s="32"/>
      <c r="W44" s="4"/>
      <c r="X44" s="4"/>
    </row>
    <row r="45" spans="1:24" x14ac:dyDescent="0.25">
      <c r="A45" s="3">
        <v>44</v>
      </c>
      <c r="B45" s="3">
        <v>1</v>
      </c>
      <c r="C45" s="4" t="s">
        <v>211</v>
      </c>
      <c r="D45" s="4" t="s">
        <v>212</v>
      </c>
      <c r="E45" s="4" t="s">
        <v>213</v>
      </c>
      <c r="F45" s="4" t="s">
        <v>214</v>
      </c>
      <c r="G45" s="32" t="s">
        <v>70</v>
      </c>
      <c r="H45" s="33" t="s">
        <v>212</v>
      </c>
      <c r="I45" s="32"/>
      <c r="J45" s="32"/>
      <c r="K45" s="32"/>
      <c r="L45" s="32"/>
      <c r="M45" s="32" t="s">
        <v>589</v>
      </c>
      <c r="N45" s="32"/>
      <c r="O45" s="34" t="s">
        <v>486</v>
      </c>
      <c r="P45" s="34">
        <f t="shared" si="3"/>
        <v>16</v>
      </c>
      <c r="Q45" s="45">
        <v>0.1363</v>
      </c>
      <c r="R45" s="41">
        <f t="shared" si="7"/>
        <v>2.1808000000000001</v>
      </c>
      <c r="S45" s="57"/>
      <c r="T45" s="61">
        <f t="shared" si="5"/>
        <v>4542</v>
      </c>
      <c r="U45" s="63">
        <f t="shared" si="6"/>
        <v>72672</v>
      </c>
      <c r="V45" s="32"/>
      <c r="W45" s="4"/>
      <c r="X45" s="4"/>
    </row>
    <row r="46" spans="1:24" x14ac:dyDescent="0.25">
      <c r="A46" s="10">
        <v>45</v>
      </c>
      <c r="B46" s="10">
        <v>1</v>
      </c>
      <c r="C46" s="11" t="s">
        <v>215</v>
      </c>
      <c r="D46" s="11" t="s">
        <v>216</v>
      </c>
      <c r="E46" s="11" t="s">
        <v>217</v>
      </c>
      <c r="F46" s="11" t="s">
        <v>218</v>
      </c>
      <c r="G46" s="38" t="s">
        <v>219</v>
      </c>
      <c r="H46" s="39" t="s">
        <v>457</v>
      </c>
      <c r="I46" s="38"/>
      <c r="J46" s="38"/>
      <c r="K46" s="38"/>
      <c r="L46" s="38"/>
      <c r="M46" s="32" t="s">
        <v>590</v>
      </c>
      <c r="N46" s="32"/>
      <c r="O46" s="34" t="s">
        <v>483</v>
      </c>
      <c r="P46" s="40">
        <f t="shared" si="3"/>
        <v>16</v>
      </c>
      <c r="Q46" s="45">
        <v>10.565</v>
      </c>
      <c r="R46" s="41">
        <f t="shared" si="7"/>
        <v>169.04</v>
      </c>
      <c r="S46" s="57"/>
      <c r="T46" s="61">
        <f t="shared" si="5"/>
        <v>352043</v>
      </c>
      <c r="U46" s="63">
        <f t="shared" si="6"/>
        <v>5632688</v>
      </c>
      <c r="V46" s="36" t="s">
        <v>458</v>
      </c>
      <c r="W46" s="4"/>
      <c r="X46" s="4"/>
    </row>
    <row r="47" spans="1:24" x14ac:dyDescent="0.25">
      <c r="A47" s="3">
        <v>46</v>
      </c>
      <c r="B47" s="3">
        <v>1</v>
      </c>
      <c r="C47" s="4" t="s">
        <v>220</v>
      </c>
      <c r="D47" s="4" t="s">
        <v>221</v>
      </c>
      <c r="E47" s="4" t="s">
        <v>222</v>
      </c>
      <c r="F47" s="4" t="s">
        <v>223</v>
      </c>
      <c r="G47" s="32" t="s">
        <v>224</v>
      </c>
      <c r="H47" s="33" t="s">
        <v>221</v>
      </c>
      <c r="I47" s="32"/>
      <c r="J47" s="32"/>
      <c r="K47" s="32"/>
      <c r="L47" s="32"/>
      <c r="M47" s="32" t="s">
        <v>591</v>
      </c>
      <c r="N47" s="32"/>
      <c r="O47" s="34" t="s">
        <v>483</v>
      </c>
      <c r="P47" s="34">
        <f t="shared" si="3"/>
        <v>16</v>
      </c>
      <c r="Q47" s="45">
        <v>3.3660000000000001</v>
      </c>
      <c r="R47" s="41">
        <f t="shared" si="7"/>
        <v>53.856000000000002</v>
      </c>
      <c r="S47" s="57"/>
      <c r="T47" s="61">
        <f t="shared" si="5"/>
        <v>112161</v>
      </c>
      <c r="U47" s="63">
        <f t="shared" si="6"/>
        <v>1794576</v>
      </c>
      <c r="V47" s="32"/>
      <c r="W47" s="4"/>
      <c r="X47" s="4"/>
    </row>
    <row r="48" spans="1:24" x14ac:dyDescent="0.25">
      <c r="A48" s="3">
        <v>47</v>
      </c>
      <c r="B48" s="3">
        <v>1</v>
      </c>
      <c r="C48" s="4" t="s">
        <v>225</v>
      </c>
      <c r="D48" s="4" t="s">
        <v>226</v>
      </c>
      <c r="E48" s="4" t="s">
        <v>227</v>
      </c>
      <c r="F48" s="4" t="s">
        <v>228</v>
      </c>
      <c r="G48" s="32" t="s">
        <v>219</v>
      </c>
      <c r="H48" s="33" t="s">
        <v>226</v>
      </c>
      <c r="I48" s="32"/>
      <c r="J48" s="32"/>
      <c r="K48" s="32"/>
      <c r="L48" s="32"/>
      <c r="M48" s="32" t="s">
        <v>592</v>
      </c>
      <c r="N48" s="32"/>
      <c r="O48" s="34" t="s">
        <v>483</v>
      </c>
      <c r="P48" s="34">
        <f t="shared" si="3"/>
        <v>16</v>
      </c>
      <c r="Q48" s="45">
        <v>1.0760000000000001</v>
      </c>
      <c r="R48" s="41">
        <f t="shared" si="7"/>
        <v>17.216000000000001</v>
      </c>
      <c r="S48" s="57"/>
      <c r="T48" s="61">
        <f t="shared" si="5"/>
        <v>35854</v>
      </c>
      <c r="U48" s="63">
        <f t="shared" si="6"/>
        <v>573664</v>
      </c>
      <c r="V48" s="32"/>
      <c r="W48" s="4"/>
      <c r="X48" s="4"/>
    </row>
    <row r="49" spans="1:24" x14ac:dyDescent="0.25">
      <c r="A49" s="3">
        <v>48</v>
      </c>
      <c r="B49" s="3">
        <v>1</v>
      </c>
      <c r="C49" s="4" t="s">
        <v>229</v>
      </c>
      <c r="D49" s="4" t="s">
        <v>230</v>
      </c>
      <c r="E49" s="4" t="s">
        <v>231</v>
      </c>
      <c r="F49" s="4" t="s">
        <v>232</v>
      </c>
      <c r="G49" s="32" t="s">
        <v>233</v>
      </c>
      <c r="H49" s="33" t="s">
        <v>230</v>
      </c>
      <c r="I49" s="32"/>
      <c r="J49" s="32"/>
      <c r="K49" s="32"/>
      <c r="L49" s="32"/>
      <c r="M49" s="32" t="s">
        <v>593</v>
      </c>
      <c r="N49" s="32"/>
      <c r="O49" s="34" t="s">
        <v>483</v>
      </c>
      <c r="P49" s="34">
        <f t="shared" si="3"/>
        <v>16</v>
      </c>
      <c r="Q49" s="45">
        <v>1.74</v>
      </c>
      <c r="R49" s="41">
        <f t="shared" si="7"/>
        <v>27.84</v>
      </c>
      <c r="S49" s="57"/>
      <c r="T49" s="61">
        <f t="shared" si="5"/>
        <v>57980</v>
      </c>
      <c r="U49" s="63">
        <f t="shared" si="6"/>
        <v>927680</v>
      </c>
      <c r="V49" s="32"/>
      <c r="W49" s="4"/>
      <c r="X49" s="4"/>
    </row>
    <row r="50" spans="1:24" x14ac:dyDescent="0.25">
      <c r="A50" s="3">
        <v>49</v>
      </c>
      <c r="B50" s="3">
        <v>1</v>
      </c>
      <c r="C50" s="4" t="s">
        <v>234</v>
      </c>
      <c r="D50" s="4" t="s">
        <v>235</v>
      </c>
      <c r="E50" s="4" t="s">
        <v>236</v>
      </c>
      <c r="F50" s="31" t="s">
        <v>237</v>
      </c>
      <c r="G50" s="36" t="s">
        <v>238</v>
      </c>
      <c r="H50" s="35" t="s">
        <v>235</v>
      </c>
      <c r="I50" s="36"/>
      <c r="J50" s="36"/>
      <c r="K50" s="36"/>
      <c r="L50" s="36"/>
      <c r="M50" s="32" t="s">
        <v>594</v>
      </c>
      <c r="N50" s="32"/>
      <c r="O50" s="37" t="s">
        <v>606</v>
      </c>
      <c r="P50" s="37">
        <f t="shared" si="3"/>
        <v>16</v>
      </c>
      <c r="Q50" s="48">
        <v>10.87</v>
      </c>
      <c r="R50" s="42">
        <f t="shared" si="7"/>
        <v>173.92</v>
      </c>
      <c r="S50" s="58"/>
      <c r="T50" s="61">
        <f t="shared" si="5"/>
        <v>362206</v>
      </c>
      <c r="U50" s="63">
        <f t="shared" si="6"/>
        <v>5795296</v>
      </c>
      <c r="W50" s="4"/>
      <c r="X50" s="36" t="s">
        <v>528</v>
      </c>
    </row>
    <row r="51" spans="1:24" x14ac:dyDescent="0.25">
      <c r="A51" s="3">
        <v>50</v>
      </c>
      <c r="B51" s="3">
        <v>2</v>
      </c>
      <c r="C51" s="4" t="s">
        <v>239</v>
      </c>
      <c r="D51" s="4" t="s">
        <v>240</v>
      </c>
      <c r="E51" s="4" t="s">
        <v>241</v>
      </c>
      <c r="F51" s="4" t="s">
        <v>242</v>
      </c>
      <c r="G51" s="32" t="s">
        <v>243</v>
      </c>
      <c r="H51" s="33" t="s">
        <v>240</v>
      </c>
      <c r="I51" s="32"/>
      <c r="J51" s="32"/>
      <c r="K51" s="32"/>
      <c r="L51" s="32"/>
      <c r="M51" s="32" t="s">
        <v>595</v>
      </c>
      <c r="N51" s="32"/>
      <c r="O51" s="34" t="s">
        <v>483</v>
      </c>
      <c r="P51" s="34">
        <f t="shared" si="3"/>
        <v>32</v>
      </c>
      <c r="Q51" s="45">
        <v>0.70399999999999996</v>
      </c>
      <c r="R51" s="41">
        <f t="shared" si="7"/>
        <v>22.527999999999999</v>
      </c>
      <c r="S51" s="57"/>
      <c r="T51" s="61">
        <f t="shared" si="5"/>
        <v>23458</v>
      </c>
      <c r="U51" s="63">
        <f t="shared" si="6"/>
        <v>750656</v>
      </c>
      <c r="V51" s="32"/>
      <c r="W51" s="4"/>
      <c r="X51" s="4"/>
    </row>
    <row r="52" spans="1:24" x14ac:dyDescent="0.25">
      <c r="A52" s="3">
        <v>51</v>
      </c>
      <c r="B52" s="3">
        <v>1</v>
      </c>
      <c r="C52" s="4" t="s">
        <v>244</v>
      </c>
      <c r="D52" s="4" t="s">
        <v>245</v>
      </c>
      <c r="E52" s="4" t="s">
        <v>246</v>
      </c>
      <c r="F52" s="4" t="s">
        <v>247</v>
      </c>
      <c r="G52" s="32" t="s">
        <v>248</v>
      </c>
      <c r="H52" s="33" t="s">
        <v>245</v>
      </c>
      <c r="I52" s="32"/>
      <c r="J52" s="32"/>
      <c r="K52" s="32"/>
      <c r="L52" s="32"/>
      <c r="M52" s="32" t="s">
        <v>596</v>
      </c>
      <c r="N52" s="32"/>
      <c r="O52" s="51" t="s">
        <v>484</v>
      </c>
      <c r="P52" s="34">
        <f t="shared" si="3"/>
        <v>16</v>
      </c>
      <c r="Q52" s="45">
        <v>2.33</v>
      </c>
      <c r="R52" s="41">
        <f t="shared" si="7"/>
        <v>37.28</v>
      </c>
      <c r="S52" s="57"/>
      <c r="T52" s="61">
        <f t="shared" si="5"/>
        <v>77639</v>
      </c>
      <c r="U52" s="63">
        <f t="shared" si="6"/>
        <v>1242224</v>
      </c>
      <c r="V52" s="4"/>
      <c r="W52" s="4"/>
      <c r="X52" s="4"/>
    </row>
    <row r="53" spans="1:24" x14ac:dyDescent="0.25">
      <c r="A53" s="3">
        <v>52</v>
      </c>
      <c r="B53" s="3">
        <v>1</v>
      </c>
      <c r="C53" s="4" t="s">
        <v>249</v>
      </c>
      <c r="D53" s="4" t="s">
        <v>250</v>
      </c>
      <c r="E53" s="4" t="s">
        <v>251</v>
      </c>
      <c r="F53" s="4" t="s">
        <v>252</v>
      </c>
      <c r="G53" s="32" t="s">
        <v>253</v>
      </c>
      <c r="H53" s="33" t="s">
        <v>250</v>
      </c>
      <c r="I53" s="32"/>
      <c r="J53" s="32"/>
      <c r="K53" s="32"/>
      <c r="L53" s="32"/>
      <c r="M53" s="32" t="s">
        <v>597</v>
      </c>
      <c r="N53" s="32"/>
      <c r="O53" s="34" t="s">
        <v>483</v>
      </c>
      <c r="P53" s="34">
        <f t="shared" si="3"/>
        <v>16</v>
      </c>
      <c r="Q53" s="45">
        <v>0.63100000000000001</v>
      </c>
      <c r="R53" s="41">
        <f t="shared" si="7"/>
        <v>10.096</v>
      </c>
      <c r="S53" s="57"/>
      <c r="T53" s="61">
        <f t="shared" si="5"/>
        <v>21026</v>
      </c>
      <c r="U53" s="63">
        <f t="shared" si="6"/>
        <v>336416</v>
      </c>
      <c r="V53" s="32"/>
      <c r="W53" s="4"/>
      <c r="X53" s="4"/>
    </row>
    <row r="54" spans="1:24" x14ac:dyDescent="0.25">
      <c r="A54" s="3">
        <v>53</v>
      </c>
      <c r="B54" s="3">
        <v>1</v>
      </c>
      <c r="C54" s="4" t="s">
        <v>254</v>
      </c>
      <c r="D54" s="4" t="s">
        <v>255</v>
      </c>
      <c r="E54" s="4" t="s">
        <v>256</v>
      </c>
      <c r="F54" s="4" t="s">
        <v>257</v>
      </c>
      <c r="G54" s="32" t="s">
        <v>258</v>
      </c>
      <c r="H54" s="33" t="s">
        <v>259</v>
      </c>
      <c r="I54" s="32"/>
      <c r="J54" s="32"/>
      <c r="K54" s="32"/>
      <c r="L54" s="32"/>
      <c r="M54" s="32" t="s">
        <v>598</v>
      </c>
      <c r="N54" s="32"/>
      <c r="O54" s="34" t="s">
        <v>483</v>
      </c>
      <c r="P54" s="34">
        <f t="shared" si="3"/>
        <v>16</v>
      </c>
      <c r="Q54" s="45">
        <v>0.495</v>
      </c>
      <c r="R54" s="41">
        <f t="shared" si="7"/>
        <v>7.92</v>
      </c>
      <c r="S54" s="57"/>
      <c r="T54" s="61">
        <f t="shared" si="5"/>
        <v>16494</v>
      </c>
      <c r="U54" s="63">
        <f t="shared" si="6"/>
        <v>263904</v>
      </c>
      <c r="V54" s="32"/>
      <c r="W54" s="4"/>
      <c r="X54" s="4"/>
    </row>
    <row r="55" spans="1:24" x14ac:dyDescent="0.25">
      <c r="A55" s="3">
        <v>54</v>
      </c>
      <c r="B55" s="3">
        <v>1</v>
      </c>
      <c r="C55" s="4" t="s">
        <v>260</v>
      </c>
      <c r="D55" s="4" t="s">
        <v>261</v>
      </c>
      <c r="E55" s="4" t="s">
        <v>262</v>
      </c>
      <c r="F55" s="4" t="s">
        <v>263</v>
      </c>
      <c r="G55" s="32" t="s">
        <v>264</v>
      </c>
      <c r="H55" s="33" t="s">
        <v>265</v>
      </c>
      <c r="I55" s="32"/>
      <c r="J55" s="32"/>
      <c r="K55" s="32"/>
      <c r="L55" s="32"/>
      <c r="M55" s="32" t="s">
        <v>599</v>
      </c>
      <c r="N55" s="32"/>
      <c r="O55" s="34" t="s">
        <v>483</v>
      </c>
      <c r="P55" s="34">
        <f t="shared" si="3"/>
        <v>16</v>
      </c>
      <c r="Q55" s="45">
        <v>0.75900000000000001</v>
      </c>
      <c r="R55" s="41">
        <f t="shared" si="7"/>
        <v>12.144</v>
      </c>
      <c r="S55" s="57"/>
      <c r="T55" s="61">
        <f t="shared" si="5"/>
        <v>25291</v>
      </c>
      <c r="U55" s="63">
        <f t="shared" si="6"/>
        <v>404656</v>
      </c>
      <c r="V55" s="32"/>
      <c r="W55" s="4"/>
      <c r="X55" s="4"/>
    </row>
    <row r="57" spans="1:24" x14ac:dyDescent="0.25">
      <c r="Q57" s="28" t="s">
        <v>487</v>
      </c>
      <c r="R57" s="50">
        <f>SUM(R2:R56)</f>
        <v>850.78239999999994</v>
      </c>
      <c r="U57" s="65">
        <f>SUM(U2:U56)</f>
        <v>29111248</v>
      </c>
    </row>
    <row r="58" spans="1:24" x14ac:dyDescent="0.25">
      <c r="Q58" s="28" t="s">
        <v>488</v>
      </c>
      <c r="R58" s="49">
        <f>120*2</f>
        <v>240</v>
      </c>
      <c r="U58" s="65">
        <f>U57*0.1</f>
        <v>2911124.8000000003</v>
      </c>
    </row>
    <row r="59" spans="1:24" x14ac:dyDescent="0.25">
      <c r="R59" s="55">
        <f>R58/R57</f>
        <v>0.28209328260669242</v>
      </c>
      <c r="U59" s="65">
        <f>U57+U58</f>
        <v>32022372.800000001</v>
      </c>
    </row>
    <row r="60" spans="1:24" x14ac:dyDescent="0.25">
      <c r="Q60" s="28" t="s">
        <v>490</v>
      </c>
      <c r="R60" s="55">
        <v>0.13</v>
      </c>
    </row>
    <row r="61" spans="1:24" x14ac:dyDescent="0.25">
      <c r="Q61" s="28" t="s">
        <v>491</v>
      </c>
      <c r="R61" s="59">
        <v>23000</v>
      </c>
    </row>
    <row r="64" spans="1:24" x14ac:dyDescent="0.25">
      <c r="K64" s="91"/>
      <c r="L64" s="28"/>
      <c r="M64" s="28"/>
      <c r="N64" s="28"/>
    </row>
  </sheetData>
  <autoFilter ref="A1:W1"/>
  <sortState ref="A2:V81">
    <sortCondition ref="V2:V81"/>
  </sortState>
  <pageMargins left="0.75" right="0.75" top="1" bottom="1" header="0.5" footer="0.5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topLeftCell="H1" zoomScale="85" zoomScaleNormal="85" workbookViewId="0">
      <pane ySplit="1" topLeftCell="A29" activePane="bottomLeft" state="frozen"/>
      <selection pane="bottomLeft" activeCell="A10" sqref="A10:XFD10"/>
    </sheetView>
  </sheetViews>
  <sheetFormatPr defaultRowHeight="15" x14ac:dyDescent="0.25"/>
  <cols>
    <col min="1" max="1" width="4.5703125" style="2" bestFit="1" customWidth="1"/>
    <col min="2" max="2" width="5" style="2" hidden="1" customWidth="1"/>
    <col min="3" max="3" width="33" hidden="1" customWidth="1"/>
    <col min="4" max="4" width="19.5703125" hidden="1" customWidth="1"/>
    <col min="5" max="5" width="28" hidden="1" customWidth="1"/>
    <col min="6" max="6" width="50.28515625" bestFit="1" customWidth="1"/>
    <col min="7" max="7" width="32.85546875" bestFit="1" customWidth="1"/>
    <col min="8" max="8" width="24.7109375" bestFit="1" customWidth="1"/>
    <col min="9" max="10" width="0" hidden="1" customWidth="1"/>
    <col min="11" max="11" width="22.28515625" bestFit="1" customWidth="1"/>
    <col min="12" max="12" width="26.85546875" bestFit="1" customWidth="1"/>
    <col min="13" max="13" width="18.28515625" style="2" bestFit="1" customWidth="1"/>
    <col min="14" max="15" width="18.28515625" style="2" customWidth="1"/>
    <col min="16" max="16" width="18.28515625" style="78" customWidth="1"/>
    <col min="17" max="18" width="18.28515625" style="79" customWidth="1"/>
    <col min="19" max="19" width="18.28515625" style="2" customWidth="1"/>
    <col min="20" max="20" width="37" customWidth="1"/>
    <col min="21" max="21" width="24.7109375" customWidth="1"/>
  </cols>
  <sheetData>
    <row r="1" spans="1:21" s="1" customFormat="1" x14ac:dyDescent="0.25">
      <c r="A1" s="7" t="s">
        <v>266</v>
      </c>
      <c r="B1" s="7" t="s">
        <v>268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269</v>
      </c>
      <c r="H1" s="8" t="s">
        <v>270</v>
      </c>
      <c r="I1" s="8" t="s">
        <v>4</v>
      </c>
      <c r="J1" s="8" t="s">
        <v>5</v>
      </c>
      <c r="K1" s="8" t="s">
        <v>496</v>
      </c>
      <c r="L1" s="9" t="s">
        <v>497</v>
      </c>
      <c r="M1" s="7" t="s">
        <v>459</v>
      </c>
      <c r="N1" s="26" t="s">
        <v>472</v>
      </c>
      <c r="O1" s="26" t="s">
        <v>473</v>
      </c>
      <c r="P1" s="56" t="s">
        <v>475</v>
      </c>
      <c r="Q1" s="60" t="s">
        <v>489</v>
      </c>
      <c r="R1" s="60" t="s">
        <v>477</v>
      </c>
      <c r="S1" s="26" t="s">
        <v>482</v>
      </c>
      <c r="T1" s="7" t="s">
        <v>267</v>
      </c>
      <c r="U1" s="7" t="s">
        <v>495</v>
      </c>
    </row>
    <row r="2" spans="1:21" x14ac:dyDescent="0.25">
      <c r="A2" s="3">
        <v>1</v>
      </c>
      <c r="B2" s="3">
        <v>2</v>
      </c>
      <c r="C2" s="4" t="s">
        <v>279</v>
      </c>
      <c r="D2" s="4" t="s">
        <v>13</v>
      </c>
      <c r="E2" s="4" t="s">
        <v>280</v>
      </c>
      <c r="F2" s="4" t="s">
        <v>281</v>
      </c>
      <c r="G2" s="4" t="s">
        <v>282</v>
      </c>
      <c r="H2" s="4" t="s">
        <v>283</v>
      </c>
      <c r="I2" s="4"/>
      <c r="J2" s="4"/>
      <c r="K2" s="4"/>
      <c r="L2" s="4"/>
      <c r="M2" s="3">
        <f>B2*16</f>
        <v>32</v>
      </c>
      <c r="N2" s="70">
        <v>0.748</v>
      </c>
      <c r="O2" s="71">
        <f>M2*N2</f>
        <v>23.936</v>
      </c>
      <c r="P2" s="67"/>
      <c r="Q2" s="66">
        <f>ROUND(O2*(1+$O$50)*(1+P2)*(1+$O$52)*$O$51/M2,0)</f>
        <v>22747</v>
      </c>
      <c r="R2" s="66">
        <f>Q2*M2</f>
        <v>727904</v>
      </c>
      <c r="S2" s="69" t="s">
        <v>483</v>
      </c>
      <c r="T2" s="80"/>
      <c r="U2" s="4"/>
    </row>
    <row r="3" spans="1:21" x14ac:dyDescent="0.25">
      <c r="A3" s="3">
        <v>2</v>
      </c>
      <c r="B3" s="3">
        <v>2</v>
      </c>
      <c r="C3" s="4" t="s">
        <v>284</v>
      </c>
      <c r="D3" s="4" t="s">
        <v>285</v>
      </c>
      <c r="E3" s="4" t="s">
        <v>286</v>
      </c>
      <c r="F3" s="4" t="s">
        <v>287</v>
      </c>
      <c r="G3" s="4" t="s">
        <v>288</v>
      </c>
      <c r="H3" s="4" t="s">
        <v>289</v>
      </c>
      <c r="I3" s="4"/>
      <c r="J3" s="4"/>
      <c r="K3" s="4"/>
      <c r="L3" s="4"/>
      <c r="M3" s="3">
        <f t="shared" ref="M3:M47" si="0">B3*16</f>
        <v>32</v>
      </c>
      <c r="N3" s="70">
        <v>0.75</v>
      </c>
      <c r="O3" s="71">
        <f t="shared" ref="O3:O47" si="1">M3*N3</f>
        <v>24</v>
      </c>
      <c r="P3" s="67"/>
      <c r="Q3" s="66">
        <f t="shared" ref="Q3:Q47" si="2">ROUND(O3*(1+$O$50)*(1+P3)*(1+$O$52)*$O$51/M3,0)</f>
        <v>22808</v>
      </c>
      <c r="R3" s="66">
        <f t="shared" ref="R3:R47" si="3">Q3*M3</f>
        <v>729856</v>
      </c>
      <c r="S3" s="69" t="s">
        <v>483</v>
      </c>
      <c r="T3" s="80"/>
      <c r="U3" s="4"/>
    </row>
    <row r="4" spans="1:21" x14ac:dyDescent="0.25">
      <c r="A4" s="3">
        <v>3</v>
      </c>
      <c r="B4" s="3">
        <v>1</v>
      </c>
      <c r="C4" s="4" t="s">
        <v>290</v>
      </c>
      <c r="D4" s="4" t="s">
        <v>13</v>
      </c>
      <c r="E4" s="4" t="s">
        <v>291</v>
      </c>
      <c r="F4" s="4" t="s">
        <v>292</v>
      </c>
      <c r="G4" s="4" t="s">
        <v>293</v>
      </c>
      <c r="H4" s="4" t="s">
        <v>294</v>
      </c>
      <c r="I4" s="4"/>
      <c r="J4" s="4"/>
      <c r="K4" s="4"/>
      <c r="L4" s="4"/>
      <c r="M4" s="3">
        <f t="shared" si="0"/>
        <v>16</v>
      </c>
      <c r="N4" s="70">
        <v>1.103</v>
      </c>
      <c r="O4" s="71">
        <f t="shared" si="1"/>
        <v>17.648</v>
      </c>
      <c r="P4" s="67"/>
      <c r="Q4" s="66">
        <f t="shared" si="2"/>
        <v>33543</v>
      </c>
      <c r="R4" s="66">
        <f t="shared" si="3"/>
        <v>536688</v>
      </c>
      <c r="S4" s="69" t="s">
        <v>483</v>
      </c>
      <c r="T4" s="80"/>
      <c r="U4" s="4"/>
    </row>
    <row r="5" spans="1:21" x14ac:dyDescent="0.25">
      <c r="A5" s="3">
        <v>4</v>
      </c>
      <c r="B5" s="3">
        <v>1</v>
      </c>
      <c r="C5" s="4" t="s">
        <v>295</v>
      </c>
      <c r="D5" s="4" t="s">
        <v>296</v>
      </c>
      <c r="E5" s="4" t="s">
        <v>297</v>
      </c>
      <c r="F5" s="4" t="s">
        <v>298</v>
      </c>
      <c r="G5" s="4" t="s">
        <v>293</v>
      </c>
      <c r="H5" s="4" t="s">
        <v>299</v>
      </c>
      <c r="I5" s="4"/>
      <c r="J5" s="4"/>
      <c r="K5" s="4"/>
      <c r="L5" s="4"/>
      <c r="M5" s="3">
        <f t="shared" si="0"/>
        <v>16</v>
      </c>
      <c r="N5" s="70">
        <v>1.5409999999999999</v>
      </c>
      <c r="O5" s="71">
        <f t="shared" si="1"/>
        <v>24.655999999999999</v>
      </c>
      <c r="P5" s="67"/>
      <c r="Q5" s="66">
        <f t="shared" si="2"/>
        <v>46862</v>
      </c>
      <c r="R5" s="66">
        <f t="shared" si="3"/>
        <v>749792</v>
      </c>
      <c r="S5" s="69" t="s">
        <v>483</v>
      </c>
      <c r="T5" s="80"/>
      <c r="U5" s="4"/>
    </row>
    <row r="6" spans="1:21" x14ac:dyDescent="0.25">
      <c r="A6" s="3">
        <v>5</v>
      </c>
      <c r="B6" s="3">
        <v>3</v>
      </c>
      <c r="C6" s="4" t="s">
        <v>300</v>
      </c>
      <c r="D6" s="4" t="s">
        <v>301</v>
      </c>
      <c r="E6" s="4" t="s">
        <v>302</v>
      </c>
      <c r="F6" s="4" t="s">
        <v>303</v>
      </c>
      <c r="G6" s="4" t="s">
        <v>293</v>
      </c>
      <c r="H6" s="4" t="s">
        <v>304</v>
      </c>
      <c r="I6" s="4"/>
      <c r="J6" s="4"/>
      <c r="K6" s="4"/>
      <c r="L6" s="4"/>
      <c r="M6" s="3">
        <f t="shared" si="0"/>
        <v>48</v>
      </c>
      <c r="N6" s="70">
        <v>0.57199999999999995</v>
      </c>
      <c r="O6" s="71">
        <f t="shared" si="1"/>
        <v>27.455999999999996</v>
      </c>
      <c r="P6" s="67"/>
      <c r="Q6" s="66">
        <f t="shared" si="2"/>
        <v>17395</v>
      </c>
      <c r="R6" s="66">
        <f t="shared" si="3"/>
        <v>834960</v>
      </c>
      <c r="S6" s="69" t="s">
        <v>483</v>
      </c>
      <c r="T6" s="80"/>
      <c r="U6" s="4"/>
    </row>
    <row r="7" spans="1:21" x14ac:dyDescent="0.25">
      <c r="A7" s="3">
        <v>6</v>
      </c>
      <c r="B7" s="3">
        <v>1</v>
      </c>
      <c r="C7" s="4" t="s">
        <v>305</v>
      </c>
      <c r="D7" s="4" t="s">
        <v>306</v>
      </c>
      <c r="E7" s="4" t="s">
        <v>41</v>
      </c>
      <c r="F7" s="4" t="s">
        <v>307</v>
      </c>
      <c r="G7" s="4" t="s">
        <v>188</v>
      </c>
      <c r="H7" s="4" t="s">
        <v>308</v>
      </c>
      <c r="I7" s="4"/>
      <c r="J7" s="4"/>
      <c r="K7" s="4"/>
      <c r="L7" s="4"/>
      <c r="M7" s="3">
        <f t="shared" si="0"/>
        <v>16</v>
      </c>
      <c r="N7" s="70">
        <v>0.17299999999999999</v>
      </c>
      <c r="O7" s="71">
        <f t="shared" si="1"/>
        <v>2.7679999999999998</v>
      </c>
      <c r="P7" s="67"/>
      <c r="Q7" s="66">
        <f t="shared" si="2"/>
        <v>5261</v>
      </c>
      <c r="R7" s="66">
        <f t="shared" si="3"/>
        <v>84176</v>
      </c>
      <c r="S7" s="69" t="s">
        <v>483</v>
      </c>
      <c r="T7" s="80"/>
      <c r="U7" s="4"/>
    </row>
    <row r="8" spans="1:21" x14ac:dyDescent="0.25">
      <c r="A8" s="3">
        <v>7</v>
      </c>
      <c r="B8" s="3">
        <v>1</v>
      </c>
      <c r="C8" s="4" t="s">
        <v>309</v>
      </c>
      <c r="D8" s="4" t="s">
        <v>310</v>
      </c>
      <c r="E8" s="4" t="s">
        <v>311</v>
      </c>
      <c r="F8" s="4" t="s">
        <v>312</v>
      </c>
      <c r="G8" s="4" t="s">
        <v>188</v>
      </c>
      <c r="H8" s="4" t="s">
        <v>313</v>
      </c>
      <c r="I8" s="4"/>
      <c r="J8" s="4"/>
      <c r="K8" s="4"/>
      <c r="L8" s="4"/>
      <c r="M8" s="3">
        <f t="shared" si="0"/>
        <v>16</v>
      </c>
      <c r="N8" s="70">
        <v>5.1999999999999998E-2</v>
      </c>
      <c r="O8" s="71">
        <f t="shared" si="1"/>
        <v>0.83199999999999996</v>
      </c>
      <c r="P8" s="67"/>
      <c r="Q8" s="66">
        <f t="shared" si="2"/>
        <v>1581</v>
      </c>
      <c r="R8" s="66">
        <f t="shared" si="3"/>
        <v>25296</v>
      </c>
      <c r="S8" s="69" t="s">
        <v>483</v>
      </c>
      <c r="T8" s="80"/>
      <c r="U8" s="4"/>
    </row>
    <row r="9" spans="1:21" x14ac:dyDescent="0.25">
      <c r="A9" s="3">
        <v>8</v>
      </c>
      <c r="B9" s="3">
        <v>3</v>
      </c>
      <c r="C9" s="4" t="s">
        <v>314</v>
      </c>
      <c r="D9" s="4" t="s">
        <v>315</v>
      </c>
      <c r="E9" s="4" t="s">
        <v>316</v>
      </c>
      <c r="F9" s="4" t="s">
        <v>317</v>
      </c>
      <c r="G9" s="4" t="s">
        <v>318</v>
      </c>
      <c r="H9" s="4" t="s">
        <v>319</v>
      </c>
      <c r="I9" s="4"/>
      <c r="J9" s="4"/>
      <c r="K9" s="4"/>
      <c r="L9" s="4"/>
      <c r="M9" s="3">
        <f t="shared" si="0"/>
        <v>48</v>
      </c>
      <c r="N9" s="70">
        <v>0.33800000000000002</v>
      </c>
      <c r="O9" s="71">
        <f t="shared" si="1"/>
        <v>16.224</v>
      </c>
      <c r="P9" s="67"/>
      <c r="Q9" s="66">
        <f t="shared" si="2"/>
        <v>10279</v>
      </c>
      <c r="R9" s="66">
        <f t="shared" si="3"/>
        <v>493392</v>
      </c>
      <c r="S9" s="69" t="s">
        <v>483</v>
      </c>
      <c r="T9" s="80"/>
      <c r="U9" s="4"/>
    </row>
    <row r="10" spans="1:21" x14ac:dyDescent="0.25">
      <c r="A10" s="3">
        <v>9</v>
      </c>
      <c r="B10" s="3">
        <v>4</v>
      </c>
      <c r="C10" s="4" t="s">
        <v>320</v>
      </c>
      <c r="D10" s="4" t="s">
        <v>13</v>
      </c>
      <c r="E10" s="4" t="s">
        <v>311</v>
      </c>
      <c r="F10" s="4" t="s">
        <v>321</v>
      </c>
      <c r="G10" s="4" t="s">
        <v>188</v>
      </c>
      <c r="H10" s="4" t="s">
        <v>322</v>
      </c>
      <c r="I10" s="4"/>
      <c r="J10" s="4"/>
      <c r="K10" s="4"/>
      <c r="L10" s="4"/>
      <c r="M10" s="3">
        <f t="shared" si="0"/>
        <v>64</v>
      </c>
      <c r="N10" s="70">
        <v>3.6999999999999998E-2</v>
      </c>
      <c r="O10" s="71">
        <f t="shared" si="1"/>
        <v>2.3679999999999999</v>
      </c>
      <c r="P10" s="67"/>
      <c r="Q10" s="66">
        <f t="shared" si="2"/>
        <v>1125</v>
      </c>
      <c r="R10" s="66">
        <f t="shared" si="3"/>
        <v>72000</v>
      </c>
      <c r="S10" s="72" t="s">
        <v>484</v>
      </c>
      <c r="T10" s="80"/>
      <c r="U10" s="4"/>
    </row>
    <row r="11" spans="1:21" x14ac:dyDescent="0.25">
      <c r="A11" s="3">
        <v>10</v>
      </c>
      <c r="B11" s="3">
        <v>1</v>
      </c>
      <c r="C11" s="4" t="s">
        <v>323</v>
      </c>
      <c r="D11" s="4" t="s">
        <v>310</v>
      </c>
      <c r="E11" s="4" t="s">
        <v>324</v>
      </c>
      <c r="F11" s="4" t="s">
        <v>325</v>
      </c>
      <c r="G11" s="4" t="s">
        <v>293</v>
      </c>
      <c r="H11" s="4" t="s">
        <v>326</v>
      </c>
      <c r="I11" s="4"/>
      <c r="J11" s="4"/>
      <c r="K11" s="4"/>
      <c r="L11" s="4"/>
      <c r="M11" s="3">
        <f t="shared" si="0"/>
        <v>16</v>
      </c>
      <c r="N11" s="70">
        <v>0.318</v>
      </c>
      <c r="O11" s="71">
        <f t="shared" si="1"/>
        <v>5.0880000000000001</v>
      </c>
      <c r="P11" s="67"/>
      <c r="Q11" s="66">
        <f t="shared" si="2"/>
        <v>9670</v>
      </c>
      <c r="R11" s="66">
        <f t="shared" si="3"/>
        <v>154720</v>
      </c>
      <c r="S11" s="69" t="s">
        <v>483</v>
      </c>
      <c r="T11" s="80"/>
      <c r="U11" s="4"/>
    </row>
    <row r="12" spans="1:21" x14ac:dyDescent="0.25">
      <c r="A12" s="3">
        <v>11</v>
      </c>
      <c r="B12" s="3">
        <v>1</v>
      </c>
      <c r="C12" s="4" t="s">
        <v>327</v>
      </c>
      <c r="D12" s="4" t="s">
        <v>328</v>
      </c>
      <c r="E12" s="4" t="s">
        <v>311</v>
      </c>
      <c r="F12" s="4" t="s">
        <v>329</v>
      </c>
      <c r="G12" s="4" t="s">
        <v>188</v>
      </c>
      <c r="H12" s="4" t="s">
        <v>330</v>
      </c>
      <c r="I12" s="4"/>
      <c r="J12" s="4"/>
      <c r="K12" s="4"/>
      <c r="L12" s="4"/>
      <c r="M12" s="3">
        <f t="shared" si="0"/>
        <v>16</v>
      </c>
      <c r="N12" s="70">
        <v>6.0999999999999999E-2</v>
      </c>
      <c r="O12" s="71">
        <f t="shared" si="1"/>
        <v>0.97599999999999998</v>
      </c>
      <c r="P12" s="67"/>
      <c r="Q12" s="66">
        <f t="shared" si="2"/>
        <v>1855</v>
      </c>
      <c r="R12" s="66">
        <f t="shared" si="3"/>
        <v>29680</v>
      </c>
      <c r="S12" s="69" t="s">
        <v>483</v>
      </c>
      <c r="T12" s="80"/>
      <c r="U12" s="4"/>
    </row>
    <row r="13" spans="1:21" x14ac:dyDescent="0.25">
      <c r="A13" s="3">
        <v>12</v>
      </c>
      <c r="B13" s="3">
        <v>1</v>
      </c>
      <c r="C13" s="4" t="s">
        <v>331</v>
      </c>
      <c r="D13" s="4" t="s">
        <v>39</v>
      </c>
      <c r="E13" s="4" t="s">
        <v>41</v>
      </c>
      <c r="F13" s="4" t="s">
        <v>332</v>
      </c>
      <c r="G13" s="4" t="s">
        <v>10</v>
      </c>
      <c r="H13" s="4" t="s">
        <v>333</v>
      </c>
      <c r="I13" s="4"/>
      <c r="J13" s="4"/>
      <c r="K13" s="4"/>
      <c r="L13" s="4"/>
      <c r="M13" s="3">
        <f t="shared" si="0"/>
        <v>16</v>
      </c>
      <c r="N13" s="70">
        <v>0.27600000000000002</v>
      </c>
      <c r="O13" s="71">
        <f t="shared" si="1"/>
        <v>4.4160000000000004</v>
      </c>
      <c r="P13" s="67"/>
      <c r="Q13" s="66">
        <f t="shared" si="2"/>
        <v>8393</v>
      </c>
      <c r="R13" s="66">
        <f t="shared" si="3"/>
        <v>134288</v>
      </c>
      <c r="S13" s="69" t="s">
        <v>483</v>
      </c>
      <c r="T13" s="80"/>
      <c r="U13" s="4"/>
    </row>
    <row r="14" spans="1:21" x14ac:dyDescent="0.25">
      <c r="A14" s="3">
        <v>13</v>
      </c>
      <c r="B14" s="3">
        <v>4</v>
      </c>
      <c r="C14" s="4" t="s">
        <v>334</v>
      </c>
      <c r="D14" s="4" t="s">
        <v>296</v>
      </c>
      <c r="E14" s="4" t="s">
        <v>335</v>
      </c>
      <c r="F14" s="4" t="s">
        <v>336</v>
      </c>
      <c r="G14" s="4" t="s">
        <v>23</v>
      </c>
      <c r="H14" s="4" t="s">
        <v>337</v>
      </c>
      <c r="I14" s="4"/>
      <c r="J14" s="4"/>
      <c r="K14" s="4"/>
      <c r="L14" s="4"/>
      <c r="M14" s="3">
        <f t="shared" si="0"/>
        <v>64</v>
      </c>
      <c r="N14" s="70">
        <v>0.316</v>
      </c>
      <c r="O14" s="71">
        <f t="shared" si="1"/>
        <v>20.224</v>
      </c>
      <c r="P14" s="67"/>
      <c r="Q14" s="66">
        <f t="shared" si="2"/>
        <v>9610</v>
      </c>
      <c r="R14" s="66">
        <f t="shared" si="3"/>
        <v>615040</v>
      </c>
      <c r="S14" s="69" t="s">
        <v>483</v>
      </c>
      <c r="T14" s="80"/>
      <c r="U14" s="4"/>
    </row>
    <row r="15" spans="1:21" x14ac:dyDescent="0.25">
      <c r="A15" s="3">
        <v>14</v>
      </c>
      <c r="B15" s="3">
        <v>1</v>
      </c>
      <c r="C15" s="4" t="s">
        <v>338</v>
      </c>
      <c r="D15" s="4" t="s">
        <v>30</v>
      </c>
      <c r="E15" s="4" t="s">
        <v>311</v>
      </c>
      <c r="F15" s="4" t="s">
        <v>339</v>
      </c>
      <c r="G15" s="4" t="s">
        <v>188</v>
      </c>
      <c r="H15" s="4" t="s">
        <v>340</v>
      </c>
      <c r="I15" s="4"/>
      <c r="J15" s="4"/>
      <c r="K15" s="4"/>
      <c r="L15" s="4"/>
      <c r="M15" s="3">
        <f t="shared" si="0"/>
        <v>16</v>
      </c>
      <c r="N15" s="70">
        <v>3.5000000000000003E-2</v>
      </c>
      <c r="O15" s="71">
        <f t="shared" si="1"/>
        <v>0.56000000000000005</v>
      </c>
      <c r="P15" s="67"/>
      <c r="Q15" s="66">
        <f t="shared" si="2"/>
        <v>1064</v>
      </c>
      <c r="R15" s="66">
        <f t="shared" si="3"/>
        <v>17024</v>
      </c>
      <c r="S15" s="69" t="s">
        <v>483</v>
      </c>
      <c r="T15" s="80"/>
      <c r="U15" s="4"/>
    </row>
    <row r="16" spans="1:21" x14ac:dyDescent="0.25">
      <c r="A16" s="3">
        <v>15</v>
      </c>
      <c r="B16" s="3">
        <v>4</v>
      </c>
      <c r="C16" s="4" t="s">
        <v>341</v>
      </c>
      <c r="D16" s="4" t="s">
        <v>342</v>
      </c>
      <c r="E16" s="4" t="s">
        <v>343</v>
      </c>
      <c r="F16" s="4" t="s">
        <v>344</v>
      </c>
      <c r="G16" s="4" t="s">
        <v>345</v>
      </c>
      <c r="H16" s="4" t="s">
        <v>346</v>
      </c>
      <c r="I16" s="4"/>
      <c r="J16" s="4"/>
      <c r="K16" s="4"/>
      <c r="L16" s="4"/>
      <c r="M16" s="3">
        <f t="shared" si="0"/>
        <v>64</v>
      </c>
      <c r="N16" s="70">
        <v>0.39639999999999997</v>
      </c>
      <c r="O16" s="71">
        <f t="shared" si="1"/>
        <v>25.369599999999998</v>
      </c>
      <c r="P16" s="67"/>
      <c r="Q16" s="66">
        <f t="shared" si="2"/>
        <v>12055</v>
      </c>
      <c r="R16" s="66">
        <f t="shared" si="3"/>
        <v>771520</v>
      </c>
      <c r="S16" s="69" t="s">
        <v>483</v>
      </c>
      <c r="T16" s="80"/>
      <c r="U16" s="4"/>
    </row>
    <row r="17" spans="1:21" x14ac:dyDescent="0.25">
      <c r="A17" s="3">
        <v>16</v>
      </c>
      <c r="B17" s="3">
        <v>9</v>
      </c>
      <c r="C17" s="4" t="s">
        <v>347</v>
      </c>
      <c r="D17" s="4" t="s">
        <v>348</v>
      </c>
      <c r="E17" s="4" t="s">
        <v>349</v>
      </c>
      <c r="F17" s="4" t="s">
        <v>350</v>
      </c>
      <c r="G17" s="4" t="s">
        <v>70</v>
      </c>
      <c r="H17" s="4" t="s">
        <v>348</v>
      </c>
      <c r="I17" s="4"/>
      <c r="J17" s="4"/>
      <c r="K17" s="4"/>
      <c r="L17" s="4"/>
      <c r="M17" s="3">
        <f t="shared" si="0"/>
        <v>144</v>
      </c>
      <c r="N17" s="70">
        <v>0.14149999999999999</v>
      </c>
      <c r="O17" s="71">
        <f t="shared" si="1"/>
        <v>20.375999999999998</v>
      </c>
      <c r="P17" s="67"/>
      <c r="Q17" s="66">
        <f t="shared" si="2"/>
        <v>4303</v>
      </c>
      <c r="R17" s="66">
        <f t="shared" si="3"/>
        <v>619632</v>
      </c>
      <c r="S17" s="69" t="s">
        <v>483</v>
      </c>
      <c r="T17" s="80"/>
      <c r="U17" s="4"/>
    </row>
    <row r="18" spans="1:21" x14ac:dyDescent="0.25">
      <c r="A18" s="3">
        <v>17</v>
      </c>
      <c r="B18" s="3">
        <v>1</v>
      </c>
      <c r="C18" s="4" t="s">
        <v>351</v>
      </c>
      <c r="D18" s="4" t="s">
        <v>352</v>
      </c>
      <c r="E18" s="4" t="s">
        <v>353</v>
      </c>
      <c r="F18" s="4" t="s">
        <v>354</v>
      </c>
      <c r="G18" s="4" t="s">
        <v>355</v>
      </c>
      <c r="H18" s="4" t="s">
        <v>352</v>
      </c>
      <c r="I18" s="4"/>
      <c r="J18" s="4"/>
      <c r="K18" s="4"/>
      <c r="L18" s="4"/>
      <c r="M18" s="3">
        <f t="shared" si="0"/>
        <v>16</v>
      </c>
      <c r="N18" s="70">
        <v>0.32</v>
      </c>
      <c r="O18" s="71">
        <f t="shared" si="1"/>
        <v>5.12</v>
      </c>
      <c r="P18" s="67"/>
      <c r="Q18" s="66">
        <f t="shared" si="2"/>
        <v>9731</v>
      </c>
      <c r="R18" s="66">
        <f t="shared" si="3"/>
        <v>155696</v>
      </c>
      <c r="S18" s="69" t="s">
        <v>483</v>
      </c>
      <c r="T18" s="80"/>
      <c r="U18" s="4"/>
    </row>
    <row r="19" spans="1:21" x14ac:dyDescent="0.25">
      <c r="A19" s="3">
        <v>18</v>
      </c>
      <c r="B19" s="3">
        <v>1</v>
      </c>
      <c r="C19" s="4" t="s">
        <v>356</v>
      </c>
      <c r="D19" s="4" t="s">
        <v>357</v>
      </c>
      <c r="E19" s="4" t="s">
        <v>69</v>
      </c>
      <c r="F19" s="4" t="s">
        <v>358</v>
      </c>
      <c r="G19" s="4" t="s">
        <v>70</v>
      </c>
      <c r="H19" s="4" t="s">
        <v>357</v>
      </c>
      <c r="I19" s="4"/>
      <c r="J19" s="4"/>
      <c r="K19" s="4"/>
      <c r="L19" s="4"/>
      <c r="M19" s="3">
        <f t="shared" si="0"/>
        <v>16</v>
      </c>
      <c r="N19" s="70">
        <v>0.27200000000000002</v>
      </c>
      <c r="O19" s="71">
        <f t="shared" si="1"/>
        <v>4.3520000000000003</v>
      </c>
      <c r="P19" s="67"/>
      <c r="Q19" s="66">
        <f t="shared" si="2"/>
        <v>8272</v>
      </c>
      <c r="R19" s="66">
        <f t="shared" si="3"/>
        <v>132352</v>
      </c>
      <c r="S19" s="69" t="s">
        <v>483</v>
      </c>
      <c r="T19" s="80"/>
      <c r="U19" s="4"/>
    </row>
    <row r="20" spans="1:21" x14ac:dyDescent="0.25">
      <c r="A20" s="3">
        <v>19</v>
      </c>
      <c r="B20" s="3">
        <v>2</v>
      </c>
      <c r="C20" s="4" t="s">
        <v>359</v>
      </c>
      <c r="D20" s="4" t="s">
        <v>360</v>
      </c>
      <c r="E20" s="4" t="s">
        <v>343</v>
      </c>
      <c r="F20" s="4" t="s">
        <v>361</v>
      </c>
      <c r="G20" s="4" t="s">
        <v>362</v>
      </c>
      <c r="H20" s="4" t="s">
        <v>363</v>
      </c>
      <c r="I20" s="4"/>
      <c r="J20" s="4"/>
      <c r="K20" s="4"/>
      <c r="L20" s="4"/>
      <c r="M20" s="3">
        <f t="shared" si="0"/>
        <v>32</v>
      </c>
      <c r="N20" s="70">
        <v>0.33500000000000002</v>
      </c>
      <c r="O20" s="71">
        <f t="shared" si="1"/>
        <v>10.72</v>
      </c>
      <c r="P20" s="67"/>
      <c r="Q20" s="66">
        <f t="shared" si="2"/>
        <v>10187</v>
      </c>
      <c r="R20" s="66">
        <f t="shared" si="3"/>
        <v>325984</v>
      </c>
      <c r="S20" s="72" t="s">
        <v>484</v>
      </c>
      <c r="T20" s="80"/>
      <c r="U20" s="4"/>
    </row>
    <row r="21" spans="1:21" x14ac:dyDescent="0.25">
      <c r="A21" s="3">
        <v>20</v>
      </c>
      <c r="B21" s="3">
        <v>1</v>
      </c>
      <c r="C21" s="4" t="s">
        <v>364</v>
      </c>
      <c r="D21" s="4" t="s">
        <v>365</v>
      </c>
      <c r="E21" s="4" t="s">
        <v>366</v>
      </c>
      <c r="F21" s="4" t="s">
        <v>367</v>
      </c>
      <c r="G21" s="4" t="s">
        <v>70</v>
      </c>
      <c r="H21" s="4" t="s">
        <v>368</v>
      </c>
      <c r="I21" s="4"/>
      <c r="J21" s="4"/>
      <c r="K21" s="83" t="s">
        <v>118</v>
      </c>
      <c r="L21" s="83" t="s">
        <v>524</v>
      </c>
      <c r="M21" s="3">
        <f t="shared" si="0"/>
        <v>16</v>
      </c>
      <c r="N21" s="76">
        <v>0.23</v>
      </c>
      <c r="O21" s="71">
        <f t="shared" si="1"/>
        <v>3.68</v>
      </c>
      <c r="P21" s="68"/>
      <c r="Q21" s="66">
        <f t="shared" si="2"/>
        <v>6994</v>
      </c>
      <c r="R21" s="66">
        <f t="shared" si="3"/>
        <v>111904</v>
      </c>
      <c r="S21" s="75" t="s">
        <v>483</v>
      </c>
      <c r="T21" s="81" t="s">
        <v>530</v>
      </c>
      <c r="U21" s="4"/>
    </row>
    <row r="22" spans="1:21" x14ac:dyDescent="0.25">
      <c r="A22" s="3">
        <v>21</v>
      </c>
      <c r="B22" s="3">
        <v>4</v>
      </c>
      <c r="C22" s="4" t="s">
        <v>369</v>
      </c>
      <c r="D22" s="4" t="s">
        <v>64</v>
      </c>
      <c r="E22" s="4" t="s">
        <v>65</v>
      </c>
      <c r="F22" s="4" t="s">
        <v>66</v>
      </c>
      <c r="G22" s="4" t="s">
        <v>67</v>
      </c>
      <c r="H22" s="4" t="s">
        <v>68</v>
      </c>
      <c r="I22" s="4"/>
      <c r="J22" s="4"/>
      <c r="K22" s="4"/>
      <c r="L22" s="4"/>
      <c r="M22" s="3">
        <f t="shared" si="0"/>
        <v>64</v>
      </c>
      <c r="N22" s="70">
        <v>0.17100000000000001</v>
      </c>
      <c r="O22" s="71">
        <f t="shared" si="1"/>
        <v>10.944000000000001</v>
      </c>
      <c r="P22" s="67"/>
      <c r="Q22" s="66">
        <f t="shared" si="2"/>
        <v>5200</v>
      </c>
      <c r="R22" s="66">
        <f t="shared" si="3"/>
        <v>332800</v>
      </c>
      <c r="S22" s="69" t="s">
        <v>483</v>
      </c>
      <c r="T22" s="80"/>
      <c r="U22" s="4"/>
    </row>
    <row r="23" spans="1:21" x14ac:dyDescent="0.25">
      <c r="A23" s="3">
        <v>22</v>
      </c>
      <c r="B23" s="3">
        <v>1</v>
      </c>
      <c r="C23" s="4" t="s">
        <v>370</v>
      </c>
      <c r="D23" s="4">
        <v>744862250</v>
      </c>
      <c r="E23" s="4" t="s">
        <v>371</v>
      </c>
      <c r="F23" s="4" t="s">
        <v>372</v>
      </c>
      <c r="G23" s="4" t="s">
        <v>373</v>
      </c>
      <c r="H23" s="84">
        <v>744862250</v>
      </c>
      <c r="I23" s="4"/>
      <c r="J23" s="4"/>
      <c r="K23" s="4"/>
      <c r="L23" s="4"/>
      <c r="M23" s="3">
        <f t="shared" si="0"/>
        <v>16</v>
      </c>
      <c r="N23" s="70">
        <v>3.6059999999999999</v>
      </c>
      <c r="O23" s="71">
        <f t="shared" si="1"/>
        <v>57.695999999999998</v>
      </c>
      <c r="P23" s="67"/>
      <c r="Q23" s="66">
        <f t="shared" si="2"/>
        <v>109660</v>
      </c>
      <c r="R23" s="66">
        <f t="shared" si="3"/>
        <v>1754560</v>
      </c>
      <c r="S23" s="69" t="s">
        <v>483</v>
      </c>
      <c r="T23" s="80"/>
      <c r="U23" s="4"/>
    </row>
    <row r="24" spans="1:21" x14ac:dyDescent="0.25">
      <c r="A24" s="3">
        <v>23</v>
      </c>
      <c r="B24" s="3">
        <v>1</v>
      </c>
      <c r="C24" s="4" t="s">
        <v>71</v>
      </c>
      <c r="D24" s="4" t="s">
        <v>72</v>
      </c>
      <c r="E24" s="4" t="s">
        <v>73</v>
      </c>
      <c r="F24" s="4" t="s">
        <v>74</v>
      </c>
      <c r="G24" s="4" t="s">
        <v>75</v>
      </c>
      <c r="H24" s="4" t="s">
        <v>72</v>
      </c>
      <c r="I24" s="4"/>
      <c r="J24" s="4"/>
      <c r="K24" s="4"/>
      <c r="L24" s="4"/>
      <c r="M24" s="3">
        <f t="shared" si="0"/>
        <v>16</v>
      </c>
      <c r="N24" s="70">
        <v>0.497</v>
      </c>
      <c r="O24" s="71">
        <f t="shared" si="1"/>
        <v>7.952</v>
      </c>
      <c r="P24" s="67">
        <v>0.15</v>
      </c>
      <c r="Q24" s="66">
        <f t="shared" si="2"/>
        <v>17381</v>
      </c>
      <c r="R24" s="66">
        <f t="shared" si="3"/>
        <v>278096</v>
      </c>
      <c r="S24" s="69" t="s">
        <v>483</v>
      </c>
      <c r="T24" s="80"/>
      <c r="U24" s="4"/>
    </row>
    <row r="25" spans="1:21" x14ac:dyDescent="0.25">
      <c r="A25" s="3">
        <v>24</v>
      </c>
      <c r="B25" s="3">
        <v>3</v>
      </c>
      <c r="C25" s="4" t="s">
        <v>374</v>
      </c>
      <c r="D25" s="4" t="s">
        <v>94</v>
      </c>
      <c r="E25" s="4" t="s">
        <v>95</v>
      </c>
      <c r="F25" s="4" t="s">
        <v>96</v>
      </c>
      <c r="G25" s="4" t="s">
        <v>97</v>
      </c>
      <c r="H25" s="4" t="s">
        <v>94</v>
      </c>
      <c r="I25" s="4"/>
      <c r="J25" s="4"/>
      <c r="K25" s="4"/>
      <c r="L25" s="4"/>
      <c r="M25" s="3">
        <f t="shared" si="0"/>
        <v>48</v>
      </c>
      <c r="N25" s="70">
        <v>0.308</v>
      </c>
      <c r="O25" s="71">
        <f t="shared" si="1"/>
        <v>14.783999999999999</v>
      </c>
      <c r="P25" s="67"/>
      <c r="Q25" s="66">
        <f t="shared" si="2"/>
        <v>9366</v>
      </c>
      <c r="R25" s="66">
        <f t="shared" si="3"/>
        <v>449568</v>
      </c>
      <c r="S25" s="69" t="s">
        <v>483</v>
      </c>
      <c r="T25" s="80"/>
      <c r="U25" s="4"/>
    </row>
    <row r="26" spans="1:21" x14ac:dyDescent="0.25">
      <c r="A26" s="3">
        <v>25</v>
      </c>
      <c r="B26" s="3">
        <v>1</v>
      </c>
      <c r="C26" s="4" t="s">
        <v>375</v>
      </c>
      <c r="D26" s="4" t="s">
        <v>376</v>
      </c>
      <c r="E26" s="4" t="s">
        <v>377</v>
      </c>
      <c r="F26" s="4" t="s">
        <v>378</v>
      </c>
      <c r="G26" s="4" t="s">
        <v>379</v>
      </c>
      <c r="H26" s="4" t="s">
        <v>380</v>
      </c>
      <c r="I26" s="4"/>
      <c r="J26" s="4"/>
      <c r="K26" s="4"/>
      <c r="L26" s="4"/>
      <c r="M26" s="3">
        <f t="shared" si="0"/>
        <v>16</v>
      </c>
      <c r="N26" s="70">
        <v>0.53600000000000003</v>
      </c>
      <c r="O26" s="71">
        <f t="shared" si="1"/>
        <v>8.5760000000000005</v>
      </c>
      <c r="P26" s="67"/>
      <c r="Q26" s="66">
        <f t="shared" si="2"/>
        <v>16300</v>
      </c>
      <c r="R26" s="66">
        <f t="shared" si="3"/>
        <v>260800</v>
      </c>
      <c r="S26" s="69" t="s">
        <v>483</v>
      </c>
      <c r="T26" s="80"/>
      <c r="U26" s="4"/>
    </row>
    <row r="27" spans="1:21" x14ac:dyDescent="0.25">
      <c r="A27" s="3">
        <v>26</v>
      </c>
      <c r="B27" s="3">
        <v>1</v>
      </c>
      <c r="C27" s="4" t="s">
        <v>381</v>
      </c>
      <c r="D27" s="4" t="s">
        <v>382</v>
      </c>
      <c r="E27" s="4" t="s">
        <v>383</v>
      </c>
      <c r="F27" s="4" t="s">
        <v>384</v>
      </c>
      <c r="G27" s="4" t="s">
        <v>385</v>
      </c>
      <c r="H27" s="4" t="s">
        <v>386</v>
      </c>
      <c r="I27" s="4"/>
      <c r="J27" s="4"/>
      <c r="K27" s="4"/>
      <c r="L27" s="4"/>
      <c r="M27" s="3">
        <f t="shared" si="0"/>
        <v>16</v>
      </c>
      <c r="N27" s="70">
        <v>0.38100000000000001</v>
      </c>
      <c r="O27" s="71">
        <f t="shared" si="1"/>
        <v>6.0960000000000001</v>
      </c>
      <c r="P27" s="67"/>
      <c r="Q27" s="66">
        <f t="shared" si="2"/>
        <v>11586</v>
      </c>
      <c r="R27" s="66">
        <f t="shared" si="3"/>
        <v>185376</v>
      </c>
      <c r="S27" s="69" t="s">
        <v>483</v>
      </c>
      <c r="T27" s="80"/>
      <c r="U27" s="4"/>
    </row>
    <row r="28" spans="1:21" x14ac:dyDescent="0.25">
      <c r="A28" s="89">
        <v>27</v>
      </c>
      <c r="B28" s="3">
        <v>1</v>
      </c>
      <c r="C28" s="4" t="s">
        <v>114</v>
      </c>
      <c r="D28" s="4" t="s">
        <v>387</v>
      </c>
      <c r="E28" s="4" t="s">
        <v>388</v>
      </c>
      <c r="F28" s="88" t="s">
        <v>526</v>
      </c>
      <c r="G28" s="88" t="s">
        <v>219</v>
      </c>
      <c r="H28" s="88" t="s">
        <v>527</v>
      </c>
      <c r="I28" s="4"/>
      <c r="J28" s="4"/>
      <c r="K28" s="4"/>
      <c r="L28" s="4"/>
      <c r="M28" s="3">
        <f t="shared" si="0"/>
        <v>16</v>
      </c>
      <c r="N28" s="111">
        <v>1.613</v>
      </c>
      <c r="O28" s="71">
        <f t="shared" si="1"/>
        <v>25.808</v>
      </c>
      <c r="P28" s="67"/>
      <c r="Q28" s="66">
        <f t="shared" si="2"/>
        <v>49052</v>
      </c>
      <c r="R28" s="66">
        <f t="shared" si="3"/>
        <v>784832</v>
      </c>
      <c r="S28" s="69" t="s">
        <v>483</v>
      </c>
      <c r="T28" s="80"/>
      <c r="U28" s="4"/>
    </row>
    <row r="29" spans="1:21" x14ac:dyDescent="0.25">
      <c r="A29" s="3">
        <v>28</v>
      </c>
      <c r="B29" s="3">
        <v>4</v>
      </c>
      <c r="C29" s="4" t="s">
        <v>389</v>
      </c>
      <c r="D29" s="4" t="s">
        <v>390</v>
      </c>
      <c r="E29" s="4" t="s">
        <v>391</v>
      </c>
      <c r="F29" s="4" t="s">
        <v>392</v>
      </c>
      <c r="G29" s="4" t="s">
        <v>108</v>
      </c>
      <c r="H29" s="4" t="s">
        <v>390</v>
      </c>
      <c r="I29" s="4"/>
      <c r="J29" s="4"/>
      <c r="K29" s="4"/>
      <c r="L29" s="4"/>
      <c r="M29" s="3">
        <f t="shared" si="0"/>
        <v>64</v>
      </c>
      <c r="N29" s="70">
        <v>1.1954</v>
      </c>
      <c r="O29" s="71">
        <f t="shared" si="1"/>
        <v>76.505600000000001</v>
      </c>
      <c r="P29" s="67">
        <v>0.1</v>
      </c>
      <c r="Q29" s="66">
        <f t="shared" si="2"/>
        <v>39988</v>
      </c>
      <c r="R29" s="66">
        <f t="shared" si="3"/>
        <v>2559232</v>
      </c>
      <c r="S29" s="69" t="s">
        <v>483</v>
      </c>
      <c r="T29" s="80"/>
      <c r="U29" s="4"/>
    </row>
    <row r="30" spans="1:21" x14ac:dyDescent="0.25">
      <c r="A30" s="3">
        <v>29</v>
      </c>
      <c r="B30" s="3">
        <v>3</v>
      </c>
      <c r="C30" s="4" t="s">
        <v>393</v>
      </c>
      <c r="D30" s="4">
        <v>10</v>
      </c>
      <c r="E30" s="4" t="s">
        <v>394</v>
      </c>
      <c r="F30" s="4" t="s">
        <v>395</v>
      </c>
      <c r="G30" s="4" t="s">
        <v>379</v>
      </c>
      <c r="H30" s="4" t="s">
        <v>396</v>
      </c>
      <c r="I30" s="4"/>
      <c r="J30" s="4"/>
      <c r="K30" s="4"/>
      <c r="L30" s="4"/>
      <c r="M30" s="3">
        <f t="shared" si="0"/>
        <v>48</v>
      </c>
      <c r="N30" s="70">
        <v>0.30299999999999999</v>
      </c>
      <c r="O30" s="71">
        <f t="shared" si="1"/>
        <v>14.544</v>
      </c>
      <c r="P30" s="67"/>
      <c r="Q30" s="66">
        <f t="shared" si="2"/>
        <v>9214</v>
      </c>
      <c r="R30" s="66">
        <f t="shared" si="3"/>
        <v>442272</v>
      </c>
      <c r="S30" s="81" t="s">
        <v>484</v>
      </c>
      <c r="T30" s="80"/>
      <c r="U30" s="4"/>
    </row>
    <row r="31" spans="1:21" x14ac:dyDescent="0.25">
      <c r="A31" s="3">
        <v>30</v>
      </c>
      <c r="B31" s="3">
        <v>2</v>
      </c>
      <c r="C31" s="4" t="s">
        <v>397</v>
      </c>
      <c r="D31" s="4">
        <v>10</v>
      </c>
      <c r="E31" s="4" t="s">
        <v>398</v>
      </c>
      <c r="F31" s="4" t="s">
        <v>399</v>
      </c>
      <c r="G31" s="4" t="s">
        <v>139</v>
      </c>
      <c r="H31" s="4" t="s">
        <v>400</v>
      </c>
      <c r="I31" s="4"/>
      <c r="J31" s="4"/>
      <c r="K31" s="83" t="s">
        <v>498</v>
      </c>
      <c r="L31" s="83" t="s">
        <v>514</v>
      </c>
      <c r="M31" s="3">
        <f t="shared" si="0"/>
        <v>32</v>
      </c>
      <c r="N31" s="70">
        <v>0.24</v>
      </c>
      <c r="O31" s="71">
        <f t="shared" si="1"/>
        <v>7.68</v>
      </c>
      <c r="P31" s="67"/>
      <c r="Q31" s="66">
        <f t="shared" si="2"/>
        <v>7298</v>
      </c>
      <c r="R31" s="66">
        <f t="shared" si="3"/>
        <v>233536</v>
      </c>
      <c r="S31" s="90" t="s">
        <v>483</v>
      </c>
      <c r="T31" s="81" t="s">
        <v>530</v>
      </c>
      <c r="U31" s="4"/>
    </row>
    <row r="32" spans="1:21" x14ac:dyDescent="0.25">
      <c r="A32" s="3">
        <v>31</v>
      </c>
      <c r="B32" s="3">
        <v>3</v>
      </c>
      <c r="C32" s="4" t="s">
        <v>401</v>
      </c>
      <c r="D32" s="4" t="s">
        <v>402</v>
      </c>
      <c r="E32" s="4" t="s">
        <v>398</v>
      </c>
      <c r="F32" s="4" t="s">
        <v>403</v>
      </c>
      <c r="G32" s="4" t="s">
        <v>139</v>
      </c>
      <c r="H32" s="4" t="s">
        <v>404</v>
      </c>
      <c r="I32" s="4"/>
      <c r="J32" s="4"/>
      <c r="K32" s="83" t="s">
        <v>498</v>
      </c>
      <c r="L32" s="83" t="s">
        <v>515</v>
      </c>
      <c r="M32" s="3">
        <f t="shared" si="0"/>
        <v>48</v>
      </c>
      <c r="N32" s="70">
        <v>2.5999999999999999E-2</v>
      </c>
      <c r="O32" s="71">
        <f t="shared" si="1"/>
        <v>1.248</v>
      </c>
      <c r="P32" s="67"/>
      <c r="Q32" s="66">
        <f t="shared" si="2"/>
        <v>791</v>
      </c>
      <c r="R32" s="66">
        <f t="shared" si="3"/>
        <v>37968</v>
      </c>
      <c r="S32" s="90" t="s">
        <v>483</v>
      </c>
      <c r="T32" s="81" t="s">
        <v>530</v>
      </c>
      <c r="U32" s="4"/>
    </row>
    <row r="33" spans="1:21" x14ac:dyDescent="0.25">
      <c r="A33" s="3">
        <v>32</v>
      </c>
      <c r="B33" s="3">
        <v>1</v>
      </c>
      <c r="C33" s="4" t="s">
        <v>157</v>
      </c>
      <c r="D33" s="4" t="s">
        <v>163</v>
      </c>
      <c r="E33" s="4" t="s">
        <v>398</v>
      </c>
      <c r="F33" s="4" t="s">
        <v>405</v>
      </c>
      <c r="G33" s="4" t="s">
        <v>406</v>
      </c>
      <c r="H33" s="4" t="s">
        <v>407</v>
      </c>
      <c r="I33" s="4"/>
      <c r="J33" s="4"/>
      <c r="K33" s="4"/>
      <c r="L33" s="4"/>
      <c r="M33" s="3">
        <f t="shared" si="0"/>
        <v>16</v>
      </c>
      <c r="N33" s="70">
        <v>0.245</v>
      </c>
      <c r="O33" s="71">
        <f t="shared" si="1"/>
        <v>3.92</v>
      </c>
      <c r="P33" s="67"/>
      <c r="Q33" s="66">
        <f t="shared" si="2"/>
        <v>7451</v>
      </c>
      <c r="R33" s="66">
        <f t="shared" si="3"/>
        <v>119216</v>
      </c>
      <c r="S33" s="72" t="s">
        <v>484</v>
      </c>
      <c r="T33" s="4"/>
      <c r="U33" s="4"/>
    </row>
    <row r="34" spans="1:21" x14ac:dyDescent="0.25">
      <c r="A34" s="3">
        <v>33</v>
      </c>
      <c r="B34" s="3">
        <v>3</v>
      </c>
      <c r="C34" s="4" t="s">
        <v>408</v>
      </c>
      <c r="D34" s="4">
        <v>100</v>
      </c>
      <c r="E34" s="4" t="s">
        <v>147</v>
      </c>
      <c r="F34" s="4" t="s">
        <v>409</v>
      </c>
      <c r="G34" s="4" t="s">
        <v>139</v>
      </c>
      <c r="H34" s="4" t="s">
        <v>410</v>
      </c>
      <c r="I34" s="4"/>
      <c r="J34" s="4"/>
      <c r="K34" s="83" t="s">
        <v>498</v>
      </c>
      <c r="L34" s="83" t="s">
        <v>516</v>
      </c>
      <c r="M34" s="3">
        <f t="shared" si="0"/>
        <v>48</v>
      </c>
      <c r="N34" s="70">
        <v>1.7000000000000001E-2</v>
      </c>
      <c r="O34" s="71">
        <f t="shared" si="1"/>
        <v>0.81600000000000006</v>
      </c>
      <c r="P34" s="67"/>
      <c r="Q34" s="66">
        <f t="shared" si="2"/>
        <v>517</v>
      </c>
      <c r="R34" s="66">
        <f t="shared" si="3"/>
        <v>24816</v>
      </c>
      <c r="S34" s="90" t="s">
        <v>483</v>
      </c>
      <c r="T34" s="81" t="s">
        <v>530</v>
      </c>
      <c r="U34" s="4"/>
    </row>
    <row r="35" spans="1:21" x14ac:dyDescent="0.25">
      <c r="A35" s="3">
        <v>34</v>
      </c>
      <c r="B35" s="3">
        <v>1</v>
      </c>
      <c r="C35" s="4" t="s">
        <v>411</v>
      </c>
      <c r="D35" s="4">
        <v>470</v>
      </c>
      <c r="E35" s="4" t="s">
        <v>398</v>
      </c>
      <c r="F35" s="4" t="s">
        <v>412</v>
      </c>
      <c r="G35" s="4" t="s">
        <v>139</v>
      </c>
      <c r="H35" s="4" t="s">
        <v>413</v>
      </c>
      <c r="I35" s="4"/>
      <c r="J35" s="4"/>
      <c r="K35" s="83" t="s">
        <v>498</v>
      </c>
      <c r="L35" s="83" t="s">
        <v>517</v>
      </c>
      <c r="M35" s="3">
        <f t="shared" si="0"/>
        <v>16</v>
      </c>
      <c r="N35" s="70">
        <v>2.5999999999999999E-2</v>
      </c>
      <c r="O35" s="71">
        <f t="shared" si="1"/>
        <v>0.41599999999999998</v>
      </c>
      <c r="P35" s="67"/>
      <c r="Q35" s="66">
        <f t="shared" si="2"/>
        <v>791</v>
      </c>
      <c r="R35" s="66">
        <f t="shared" si="3"/>
        <v>12656</v>
      </c>
      <c r="S35" s="90" t="s">
        <v>483</v>
      </c>
      <c r="T35" s="81" t="s">
        <v>530</v>
      </c>
      <c r="U35" s="4"/>
    </row>
    <row r="36" spans="1:21" x14ac:dyDescent="0.25">
      <c r="A36" s="3">
        <v>35</v>
      </c>
      <c r="B36" s="3">
        <v>1</v>
      </c>
      <c r="C36" s="4" t="s">
        <v>414</v>
      </c>
      <c r="D36" s="4" t="s">
        <v>415</v>
      </c>
      <c r="E36" s="4" t="s">
        <v>147</v>
      </c>
      <c r="F36" s="4" t="s">
        <v>416</v>
      </c>
      <c r="G36" s="4" t="s">
        <v>139</v>
      </c>
      <c r="H36" s="4" t="s">
        <v>417</v>
      </c>
      <c r="I36" s="4"/>
      <c r="J36" s="4"/>
      <c r="K36" s="83" t="s">
        <v>498</v>
      </c>
      <c r="L36" s="83" t="s">
        <v>518</v>
      </c>
      <c r="M36" s="3">
        <f t="shared" si="0"/>
        <v>16</v>
      </c>
      <c r="N36" s="70">
        <v>1.7000000000000001E-2</v>
      </c>
      <c r="O36" s="71">
        <f t="shared" si="1"/>
        <v>0.27200000000000002</v>
      </c>
      <c r="P36" s="67"/>
      <c r="Q36" s="66">
        <f t="shared" si="2"/>
        <v>517</v>
      </c>
      <c r="R36" s="66">
        <f t="shared" si="3"/>
        <v>8272</v>
      </c>
      <c r="S36" s="90" t="s">
        <v>483</v>
      </c>
      <c r="T36" s="81" t="s">
        <v>530</v>
      </c>
      <c r="U36" s="4"/>
    </row>
    <row r="37" spans="1:21" x14ac:dyDescent="0.25">
      <c r="A37" s="3">
        <v>36</v>
      </c>
      <c r="B37" s="3">
        <v>1</v>
      </c>
      <c r="C37" s="4" t="s">
        <v>418</v>
      </c>
      <c r="D37" s="4" t="s">
        <v>419</v>
      </c>
      <c r="E37" s="4" t="s">
        <v>147</v>
      </c>
      <c r="F37" s="4" t="s">
        <v>420</v>
      </c>
      <c r="G37" s="4" t="s">
        <v>139</v>
      </c>
      <c r="H37" s="4" t="s">
        <v>421</v>
      </c>
      <c r="I37" s="4"/>
      <c r="J37" s="4"/>
      <c r="K37" s="83" t="s">
        <v>498</v>
      </c>
      <c r="L37" s="83" t="s">
        <v>519</v>
      </c>
      <c r="M37" s="3">
        <f t="shared" si="0"/>
        <v>16</v>
      </c>
      <c r="N37" s="70">
        <v>2.3E-2</v>
      </c>
      <c r="O37" s="71">
        <f t="shared" si="1"/>
        <v>0.36799999999999999</v>
      </c>
      <c r="P37" s="67"/>
      <c r="Q37" s="66">
        <f t="shared" si="2"/>
        <v>699</v>
      </c>
      <c r="R37" s="66">
        <f t="shared" si="3"/>
        <v>11184</v>
      </c>
      <c r="S37" s="90" t="s">
        <v>483</v>
      </c>
      <c r="T37" s="81" t="s">
        <v>530</v>
      </c>
      <c r="U37" s="4"/>
    </row>
    <row r="38" spans="1:21" x14ac:dyDescent="0.25">
      <c r="A38" s="3">
        <v>37</v>
      </c>
      <c r="B38" s="3">
        <v>1</v>
      </c>
      <c r="C38" s="4" t="s">
        <v>422</v>
      </c>
      <c r="D38" s="4">
        <v>10</v>
      </c>
      <c r="E38" s="4" t="s">
        <v>147</v>
      </c>
      <c r="F38" s="4" t="s">
        <v>423</v>
      </c>
      <c r="G38" s="4" t="s">
        <v>139</v>
      </c>
      <c r="H38" s="4" t="s">
        <v>424</v>
      </c>
      <c r="I38" s="4"/>
      <c r="J38" s="4"/>
      <c r="K38" s="83" t="s">
        <v>498</v>
      </c>
      <c r="L38" s="83" t="s">
        <v>520</v>
      </c>
      <c r="M38" s="3">
        <f t="shared" si="0"/>
        <v>16</v>
      </c>
      <c r="N38" s="70">
        <v>1.7000000000000001E-2</v>
      </c>
      <c r="O38" s="71">
        <f t="shared" si="1"/>
        <v>0.27200000000000002</v>
      </c>
      <c r="P38" s="67"/>
      <c r="Q38" s="66">
        <f t="shared" si="2"/>
        <v>517</v>
      </c>
      <c r="R38" s="66">
        <f t="shared" si="3"/>
        <v>8272</v>
      </c>
      <c r="S38" s="90" t="s">
        <v>483</v>
      </c>
      <c r="T38" s="81" t="s">
        <v>530</v>
      </c>
      <c r="U38" s="4"/>
    </row>
    <row r="39" spans="1:21" x14ac:dyDescent="0.25">
      <c r="A39" s="3">
        <v>38</v>
      </c>
      <c r="B39" s="3">
        <v>1</v>
      </c>
      <c r="C39" s="4" t="s">
        <v>425</v>
      </c>
      <c r="D39" s="4" t="s">
        <v>426</v>
      </c>
      <c r="E39" s="4" t="s">
        <v>147</v>
      </c>
      <c r="F39" s="4" t="s">
        <v>427</v>
      </c>
      <c r="G39" s="4" t="s">
        <v>139</v>
      </c>
      <c r="H39" s="4" t="s">
        <v>428</v>
      </c>
      <c r="I39" s="4"/>
      <c r="J39" s="4"/>
      <c r="K39" s="83" t="s">
        <v>498</v>
      </c>
      <c r="L39" s="83" t="s">
        <v>521</v>
      </c>
      <c r="M39" s="3">
        <f t="shared" si="0"/>
        <v>16</v>
      </c>
      <c r="N39" s="70">
        <v>3.6999999999999998E-2</v>
      </c>
      <c r="O39" s="71">
        <f t="shared" si="1"/>
        <v>0.59199999999999997</v>
      </c>
      <c r="P39" s="67"/>
      <c r="Q39" s="66">
        <f t="shared" si="2"/>
        <v>1125</v>
      </c>
      <c r="R39" s="66">
        <f t="shared" si="3"/>
        <v>18000</v>
      </c>
      <c r="S39" s="90" t="s">
        <v>483</v>
      </c>
      <c r="T39" s="81" t="s">
        <v>530</v>
      </c>
      <c r="U39" s="4"/>
    </row>
    <row r="40" spans="1:21" x14ac:dyDescent="0.25">
      <c r="A40" s="3">
        <v>39</v>
      </c>
      <c r="B40" s="3">
        <v>1</v>
      </c>
      <c r="C40" s="4" t="s">
        <v>171</v>
      </c>
      <c r="D40" s="4">
        <v>0.9</v>
      </c>
      <c r="E40" s="4" t="s">
        <v>398</v>
      </c>
      <c r="F40" s="4" t="s">
        <v>429</v>
      </c>
      <c r="G40" s="4" t="s">
        <v>139</v>
      </c>
      <c r="H40" s="4" t="s">
        <v>430</v>
      </c>
      <c r="I40" s="4"/>
      <c r="J40" s="4"/>
      <c r="K40" s="83" t="s">
        <v>498</v>
      </c>
      <c r="L40" s="83" t="s">
        <v>522</v>
      </c>
      <c r="M40" s="3">
        <f t="shared" si="0"/>
        <v>16</v>
      </c>
      <c r="N40" s="72">
        <v>0.28499999999999998</v>
      </c>
      <c r="O40" s="71">
        <f t="shared" si="1"/>
        <v>4.5599999999999996</v>
      </c>
      <c r="P40" s="68"/>
      <c r="Q40" s="66">
        <f t="shared" si="2"/>
        <v>8667</v>
      </c>
      <c r="R40" s="66">
        <f t="shared" si="3"/>
        <v>138672</v>
      </c>
      <c r="S40" s="90" t="s">
        <v>483</v>
      </c>
      <c r="T40" s="81" t="s">
        <v>530</v>
      </c>
      <c r="U40" s="4"/>
    </row>
    <row r="41" spans="1:21" x14ac:dyDescent="0.25">
      <c r="A41" s="3">
        <v>40</v>
      </c>
      <c r="B41" s="3">
        <v>4</v>
      </c>
      <c r="C41" s="4" t="s">
        <v>431</v>
      </c>
      <c r="D41" s="4">
        <v>22</v>
      </c>
      <c r="E41" s="4" t="s">
        <v>432</v>
      </c>
      <c r="F41" s="4" t="s">
        <v>433</v>
      </c>
      <c r="G41" s="4" t="s">
        <v>406</v>
      </c>
      <c r="H41" s="4" t="s">
        <v>434</v>
      </c>
      <c r="I41" s="4"/>
      <c r="J41" s="4"/>
      <c r="K41" s="4"/>
      <c r="L41" s="4"/>
      <c r="M41" s="3">
        <f t="shared" si="0"/>
        <v>64</v>
      </c>
      <c r="N41" s="73">
        <v>0.59199999999999997</v>
      </c>
      <c r="O41" s="71">
        <f t="shared" si="1"/>
        <v>37.887999999999998</v>
      </c>
      <c r="P41" s="67"/>
      <c r="Q41" s="66">
        <f t="shared" si="2"/>
        <v>18003</v>
      </c>
      <c r="R41" s="66">
        <f t="shared" si="3"/>
        <v>1152192</v>
      </c>
      <c r="S41" s="81" t="s">
        <v>484</v>
      </c>
      <c r="T41" s="80"/>
      <c r="U41" s="4"/>
    </row>
    <row r="42" spans="1:21" x14ac:dyDescent="0.25">
      <c r="A42" s="3">
        <v>41</v>
      </c>
      <c r="B42" s="3">
        <v>12</v>
      </c>
      <c r="C42" s="4" t="s">
        <v>435</v>
      </c>
      <c r="D42" s="4" t="s">
        <v>175</v>
      </c>
      <c r="E42" s="4" t="s">
        <v>147</v>
      </c>
      <c r="F42" s="4" t="s">
        <v>176</v>
      </c>
      <c r="G42" s="4" t="s">
        <v>139</v>
      </c>
      <c r="H42" s="4" t="s">
        <v>177</v>
      </c>
      <c r="I42" s="4"/>
      <c r="J42" s="4"/>
      <c r="K42" s="83" t="s">
        <v>498</v>
      </c>
      <c r="L42" s="83" t="s">
        <v>507</v>
      </c>
      <c r="M42" s="3">
        <f t="shared" si="0"/>
        <v>192</v>
      </c>
      <c r="N42" s="70">
        <v>6.7000000000000002E-3</v>
      </c>
      <c r="O42" s="71">
        <f t="shared" si="1"/>
        <v>1.2864</v>
      </c>
      <c r="P42" s="67"/>
      <c r="Q42" s="66">
        <f t="shared" si="2"/>
        <v>204</v>
      </c>
      <c r="R42" s="66">
        <f t="shared" si="3"/>
        <v>39168</v>
      </c>
      <c r="S42" s="90" t="s">
        <v>483</v>
      </c>
      <c r="T42" s="81" t="s">
        <v>530</v>
      </c>
      <c r="U42" s="4"/>
    </row>
    <row r="43" spans="1:21" x14ac:dyDescent="0.25">
      <c r="A43" s="3">
        <v>42</v>
      </c>
      <c r="B43" s="3">
        <v>4</v>
      </c>
      <c r="C43" s="4" t="s">
        <v>436</v>
      </c>
      <c r="D43" s="4" t="s">
        <v>134</v>
      </c>
      <c r="E43" s="4" t="s">
        <v>147</v>
      </c>
      <c r="F43" s="4" t="s">
        <v>437</v>
      </c>
      <c r="G43" s="4" t="s">
        <v>139</v>
      </c>
      <c r="H43" s="4" t="s">
        <v>438</v>
      </c>
      <c r="I43" s="4"/>
      <c r="J43" s="4"/>
      <c r="K43" s="83" t="s">
        <v>498</v>
      </c>
      <c r="L43" s="83" t="s">
        <v>523</v>
      </c>
      <c r="M43" s="3">
        <f t="shared" si="0"/>
        <v>64</v>
      </c>
      <c r="N43" s="70">
        <v>1.7000000000000001E-2</v>
      </c>
      <c r="O43" s="71">
        <f t="shared" si="1"/>
        <v>1.0880000000000001</v>
      </c>
      <c r="P43" s="67"/>
      <c r="Q43" s="66">
        <f t="shared" si="2"/>
        <v>517</v>
      </c>
      <c r="R43" s="66">
        <f t="shared" si="3"/>
        <v>33088</v>
      </c>
      <c r="S43" s="90" t="s">
        <v>483</v>
      </c>
      <c r="T43" s="81" t="s">
        <v>530</v>
      </c>
      <c r="U43" s="4"/>
    </row>
    <row r="44" spans="1:21" x14ac:dyDescent="0.25">
      <c r="A44" s="10">
        <v>43</v>
      </c>
      <c r="B44" s="10">
        <v>1</v>
      </c>
      <c r="C44" s="11" t="s">
        <v>439</v>
      </c>
      <c r="D44" s="11" t="s">
        <v>440</v>
      </c>
      <c r="E44" s="11" t="s">
        <v>441</v>
      </c>
      <c r="F44" s="11" t="s">
        <v>455</v>
      </c>
      <c r="G44" s="11" t="s">
        <v>456</v>
      </c>
      <c r="H44" s="11" t="s">
        <v>456</v>
      </c>
      <c r="I44" s="11"/>
      <c r="J44" s="11"/>
      <c r="K44" s="11"/>
      <c r="L44" s="11"/>
      <c r="M44" s="10">
        <f t="shared" si="0"/>
        <v>16</v>
      </c>
      <c r="N44" s="114">
        <v>6.52</v>
      </c>
      <c r="O44" s="71">
        <f t="shared" si="1"/>
        <v>104.32</v>
      </c>
      <c r="P44" s="67"/>
      <c r="Q44" s="66">
        <f t="shared" si="2"/>
        <v>198275</v>
      </c>
      <c r="R44" s="66">
        <f t="shared" si="3"/>
        <v>3172400</v>
      </c>
      <c r="S44" s="74" t="s">
        <v>606</v>
      </c>
      <c r="T44" s="82" t="s">
        <v>492</v>
      </c>
      <c r="U44" s="31" t="s">
        <v>528</v>
      </c>
    </row>
    <row r="45" spans="1:21" x14ac:dyDescent="0.25">
      <c r="A45" s="3">
        <v>44</v>
      </c>
      <c r="B45" s="3">
        <v>1</v>
      </c>
      <c r="C45" s="4" t="s">
        <v>215</v>
      </c>
      <c r="D45" s="4" t="s">
        <v>442</v>
      </c>
      <c r="E45" s="4" t="s">
        <v>443</v>
      </c>
      <c r="F45" s="4" t="s">
        <v>444</v>
      </c>
      <c r="G45" s="4" t="s">
        <v>445</v>
      </c>
      <c r="H45" s="4" t="s">
        <v>442</v>
      </c>
      <c r="I45" s="4"/>
      <c r="J45" s="4"/>
      <c r="K45" s="4"/>
      <c r="L45" s="4"/>
      <c r="M45" s="3">
        <f t="shared" si="0"/>
        <v>16</v>
      </c>
      <c r="N45" s="70">
        <v>1.0029999999999999</v>
      </c>
      <c r="O45" s="71">
        <f t="shared" si="1"/>
        <v>16.047999999999998</v>
      </c>
      <c r="P45" s="67"/>
      <c r="Q45" s="66">
        <f t="shared" si="2"/>
        <v>30502</v>
      </c>
      <c r="R45" s="66">
        <f t="shared" si="3"/>
        <v>488032</v>
      </c>
      <c r="S45" s="69" t="s">
        <v>483</v>
      </c>
      <c r="T45" s="80"/>
      <c r="U45" s="4"/>
    </row>
    <row r="46" spans="1:21" x14ac:dyDescent="0.25">
      <c r="A46" s="3">
        <v>45</v>
      </c>
      <c r="B46" s="3">
        <v>2</v>
      </c>
      <c r="C46" s="4" t="s">
        <v>446</v>
      </c>
      <c r="D46" s="4" t="s">
        <v>447</v>
      </c>
      <c r="E46" s="4" t="s">
        <v>448</v>
      </c>
      <c r="F46" s="4" t="s">
        <v>449</v>
      </c>
      <c r="G46" s="4" t="s">
        <v>70</v>
      </c>
      <c r="H46" s="4" t="s">
        <v>447</v>
      </c>
      <c r="I46" s="4"/>
      <c r="J46" s="4"/>
      <c r="K46" s="4"/>
      <c r="L46" s="4"/>
      <c r="M46" s="3">
        <f t="shared" si="0"/>
        <v>32</v>
      </c>
      <c r="N46" s="70">
        <v>0.57299999999999995</v>
      </c>
      <c r="O46" s="71">
        <f t="shared" si="1"/>
        <v>18.335999999999999</v>
      </c>
      <c r="P46" s="67"/>
      <c r="Q46" s="66">
        <f t="shared" si="2"/>
        <v>17425</v>
      </c>
      <c r="R46" s="66">
        <f t="shared" si="3"/>
        <v>557600</v>
      </c>
      <c r="S46" s="69" t="s">
        <v>483</v>
      </c>
      <c r="T46" s="80"/>
      <c r="U46" s="4"/>
    </row>
    <row r="47" spans="1:21" x14ac:dyDescent="0.25">
      <c r="A47" s="3">
        <v>46</v>
      </c>
      <c r="B47" s="3">
        <v>3</v>
      </c>
      <c r="C47" s="4" t="s">
        <v>450</v>
      </c>
      <c r="D47" s="4" t="s">
        <v>451</v>
      </c>
      <c r="E47" s="4" t="s">
        <v>452</v>
      </c>
      <c r="F47" s="4" t="s">
        <v>453</v>
      </c>
      <c r="G47" s="4" t="s">
        <v>454</v>
      </c>
      <c r="H47" s="4" t="s">
        <v>451</v>
      </c>
      <c r="I47" s="4"/>
      <c r="J47" s="4"/>
      <c r="K47" s="4"/>
      <c r="L47" s="4"/>
      <c r="M47" s="3">
        <f t="shared" si="0"/>
        <v>48</v>
      </c>
      <c r="N47" s="70">
        <v>0.89119999999999999</v>
      </c>
      <c r="O47" s="71">
        <f t="shared" si="1"/>
        <v>42.7776</v>
      </c>
      <c r="P47" s="67"/>
      <c r="Q47" s="66">
        <f t="shared" si="2"/>
        <v>27102</v>
      </c>
      <c r="R47" s="66">
        <f t="shared" si="3"/>
        <v>1300896</v>
      </c>
      <c r="S47" s="69" t="s">
        <v>483</v>
      </c>
      <c r="T47" s="80"/>
      <c r="U47" s="4"/>
    </row>
    <row r="48" spans="1:21" x14ac:dyDescent="0.25">
      <c r="N48" s="2" t="s">
        <v>478</v>
      </c>
      <c r="O48" s="2">
        <f>SUM(O2:O47)</f>
        <v>705.56319999999994</v>
      </c>
      <c r="Q48" s="78"/>
      <c r="R48" s="78"/>
    </row>
    <row r="49" spans="14:18" x14ac:dyDescent="0.25">
      <c r="N49" s="2" t="s">
        <v>493</v>
      </c>
      <c r="O49" s="2">
        <f>120*1</f>
        <v>120</v>
      </c>
      <c r="Q49" s="78"/>
      <c r="R49" s="115">
        <f>SUM(R2:R48)</f>
        <v>21725408</v>
      </c>
    </row>
    <row r="50" spans="14:18" x14ac:dyDescent="0.25">
      <c r="O50" s="78">
        <f>O49/O48</f>
        <v>0.17007689743456009</v>
      </c>
      <c r="Q50" s="78"/>
      <c r="R50" s="115">
        <f>R49*0.1</f>
        <v>2172540.8000000003</v>
      </c>
    </row>
    <row r="51" spans="14:18" x14ac:dyDescent="0.25">
      <c r="N51" s="2" t="s">
        <v>491</v>
      </c>
      <c r="O51" s="2">
        <v>23000</v>
      </c>
      <c r="Q51" s="78"/>
      <c r="R51" s="115">
        <f>R49+R50</f>
        <v>23897948.800000001</v>
      </c>
    </row>
    <row r="52" spans="14:18" x14ac:dyDescent="0.25">
      <c r="N52" s="2" t="s">
        <v>494</v>
      </c>
      <c r="O52" s="78">
        <v>0.13</v>
      </c>
      <c r="Q52" s="78"/>
      <c r="R52" s="77"/>
    </row>
  </sheetData>
  <sortState ref="A2:T65">
    <sortCondition ref="T2:T65"/>
  </sortState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85" zoomScaleNormal="85" workbookViewId="0">
      <selection activeCell="D24" sqref="D24"/>
    </sheetView>
  </sheetViews>
  <sheetFormatPr defaultRowHeight="15" x14ac:dyDescent="0.25"/>
  <cols>
    <col min="1" max="1" width="4.5703125" bestFit="1" customWidth="1"/>
    <col min="2" max="2" width="9" hidden="1" customWidth="1"/>
    <col min="3" max="3" width="41.85546875" customWidth="1"/>
    <col min="4" max="4" width="26.42578125" customWidth="1"/>
    <col min="5" max="5" width="24.7109375" bestFit="1" customWidth="1"/>
    <col min="6" max="6" width="18.28515625" style="2" bestFit="1" customWidth="1"/>
    <col min="7" max="7" width="11.7109375" style="2" customWidth="1"/>
    <col min="8" max="8" width="9.7109375" style="2" customWidth="1"/>
    <col min="9" max="9" width="10.140625" style="14" customWidth="1"/>
    <col min="10" max="10" width="14.28515625" style="19" bestFit="1" customWidth="1"/>
    <col min="11" max="11" width="16" style="16" bestFit="1" customWidth="1"/>
    <col min="12" max="13" width="43.5703125" customWidth="1"/>
  </cols>
  <sheetData>
    <row r="1" spans="1:13" s="1" customFormat="1" x14ac:dyDescent="0.25">
      <c r="A1" s="7" t="s">
        <v>266</v>
      </c>
      <c r="B1" s="7" t="s">
        <v>268</v>
      </c>
      <c r="C1" s="8" t="s">
        <v>3</v>
      </c>
      <c r="D1" s="8" t="s">
        <v>269</v>
      </c>
      <c r="E1" s="8" t="s">
        <v>270</v>
      </c>
      <c r="F1" s="7" t="s">
        <v>459</v>
      </c>
      <c r="G1" s="7" t="s">
        <v>472</v>
      </c>
      <c r="H1" s="7" t="s">
        <v>473</v>
      </c>
      <c r="I1" s="12" t="s">
        <v>475</v>
      </c>
      <c r="J1" s="18" t="s">
        <v>476</v>
      </c>
      <c r="K1" s="15" t="s">
        <v>477</v>
      </c>
      <c r="L1" s="7" t="s">
        <v>267</v>
      </c>
      <c r="M1" s="7" t="s">
        <v>495</v>
      </c>
    </row>
    <row r="2" spans="1:13" x14ac:dyDescent="0.25">
      <c r="A2" s="3">
        <v>1</v>
      </c>
      <c r="B2" s="3">
        <v>2</v>
      </c>
      <c r="C2" s="4" t="s">
        <v>271</v>
      </c>
      <c r="D2" s="5" t="s">
        <v>272</v>
      </c>
      <c r="E2" s="4" t="s">
        <v>273</v>
      </c>
      <c r="F2" s="3">
        <f>B2*15</f>
        <v>30</v>
      </c>
      <c r="G2" s="3">
        <v>0.21240000000000001</v>
      </c>
      <c r="H2" s="3">
        <f>F2*G2</f>
        <v>6.3719999999999999</v>
      </c>
      <c r="I2" s="13">
        <v>0.15</v>
      </c>
      <c r="J2" s="20">
        <f>ROUND(H2*(1+$H$18)*(1+I2)*(1+$H$19)*23000/F2,-1)</f>
        <v>6350</v>
      </c>
      <c r="K2" s="17">
        <f>J2*F2</f>
        <v>190500</v>
      </c>
      <c r="L2" s="4"/>
      <c r="M2" s="4"/>
    </row>
    <row r="3" spans="1:13" x14ac:dyDescent="0.25">
      <c r="A3" s="3">
        <v>2</v>
      </c>
      <c r="B3" s="3">
        <v>12</v>
      </c>
      <c r="C3" s="4" t="s">
        <v>274</v>
      </c>
      <c r="D3" s="5" t="s">
        <v>272</v>
      </c>
      <c r="E3" s="4" t="s">
        <v>275</v>
      </c>
      <c r="F3" s="3">
        <f t="shared" ref="F3:F4" si="0">B3*15</f>
        <v>180</v>
      </c>
      <c r="G3" s="3">
        <v>0.24560000000000001</v>
      </c>
      <c r="H3" s="3">
        <f t="shared" ref="H3:H14" si="1">F3*G3</f>
        <v>44.208000000000006</v>
      </c>
      <c r="I3" s="13">
        <v>0.15</v>
      </c>
      <c r="J3" s="20">
        <f t="shared" ref="J3:J14" si="2">ROUND(H3*(1+$H$18)*(1+I3)*(1+$H$19)*23000/F3,-1)</f>
        <v>7340</v>
      </c>
      <c r="K3" s="17">
        <f t="shared" ref="K3:K14" si="3">J3*F3</f>
        <v>1321200</v>
      </c>
      <c r="L3" s="4"/>
      <c r="M3" s="4"/>
    </row>
    <row r="4" spans="1:13" x14ac:dyDescent="0.25">
      <c r="A4" s="52">
        <v>3</v>
      </c>
      <c r="B4" s="52">
        <v>1</v>
      </c>
      <c r="C4" s="53" t="s">
        <v>276</v>
      </c>
      <c r="D4" s="53" t="s">
        <v>277</v>
      </c>
      <c r="E4" s="53" t="s">
        <v>278</v>
      </c>
      <c r="F4" s="52">
        <f t="shared" si="0"/>
        <v>15</v>
      </c>
      <c r="G4" s="52">
        <v>2.4</v>
      </c>
      <c r="H4" s="3">
        <f t="shared" si="1"/>
        <v>36</v>
      </c>
      <c r="I4" s="54"/>
      <c r="J4" s="20">
        <f t="shared" si="2"/>
        <v>62380</v>
      </c>
      <c r="K4" s="17">
        <f t="shared" si="3"/>
        <v>935700</v>
      </c>
      <c r="L4" s="31" t="s">
        <v>605</v>
      </c>
      <c r="M4" s="87" t="s">
        <v>525</v>
      </c>
    </row>
    <row r="5" spans="1:13" x14ac:dyDescent="0.25">
      <c r="A5" s="3">
        <v>4</v>
      </c>
      <c r="B5" s="3">
        <v>1</v>
      </c>
      <c r="C5" s="109" t="s">
        <v>538</v>
      </c>
      <c r="D5" s="109" t="s">
        <v>533</v>
      </c>
      <c r="E5" s="109" t="s">
        <v>539</v>
      </c>
      <c r="F5" s="3">
        <v>1</v>
      </c>
      <c r="G5" s="89">
        <v>8.9600000000000009</v>
      </c>
      <c r="H5" s="3">
        <f t="shared" si="1"/>
        <v>8.9600000000000009</v>
      </c>
      <c r="I5" s="13">
        <v>0.1</v>
      </c>
      <c r="J5" s="20">
        <f t="shared" si="2"/>
        <v>256160</v>
      </c>
      <c r="K5" s="17">
        <f t="shared" si="3"/>
        <v>256160</v>
      </c>
      <c r="L5" s="4"/>
      <c r="M5" s="4"/>
    </row>
    <row r="6" spans="1:13" s="105" customFormat="1" x14ac:dyDescent="0.25">
      <c r="A6" s="99">
        <v>5</v>
      </c>
      <c r="B6" s="99">
        <v>8</v>
      </c>
      <c r="C6" s="100" t="s">
        <v>460</v>
      </c>
      <c r="D6" s="101" t="s">
        <v>462</v>
      </c>
      <c r="E6" s="100" t="s">
        <v>461</v>
      </c>
      <c r="F6" s="102">
        <f>B6*15+30</f>
        <v>150</v>
      </c>
      <c r="G6" s="102"/>
      <c r="H6" s="3">
        <f t="shared" si="1"/>
        <v>0</v>
      </c>
      <c r="I6" s="103">
        <v>0.15</v>
      </c>
      <c r="J6" s="20">
        <f t="shared" si="2"/>
        <v>0</v>
      </c>
      <c r="K6" s="17">
        <f t="shared" si="3"/>
        <v>0</v>
      </c>
      <c r="L6" s="104"/>
      <c r="M6" s="104"/>
    </row>
    <row r="7" spans="1:13" s="105" customFormat="1" ht="30" x14ac:dyDescent="0.25">
      <c r="A7" s="99">
        <v>6</v>
      </c>
      <c r="B7" s="99">
        <v>2</v>
      </c>
      <c r="C7" s="100" t="s">
        <v>463</v>
      </c>
      <c r="D7" s="101" t="s">
        <v>465</v>
      </c>
      <c r="E7" s="100" t="s">
        <v>464</v>
      </c>
      <c r="F7" s="102">
        <f t="shared" ref="F7:F9" si="4">B7*15</f>
        <v>30</v>
      </c>
      <c r="G7" s="102"/>
      <c r="H7" s="3">
        <f t="shared" si="1"/>
        <v>0</v>
      </c>
      <c r="I7" s="103">
        <v>0.15</v>
      </c>
      <c r="J7" s="20">
        <f t="shared" si="2"/>
        <v>0</v>
      </c>
      <c r="K7" s="17">
        <f t="shared" si="3"/>
        <v>0</v>
      </c>
      <c r="L7" s="104"/>
      <c r="M7" s="104"/>
    </row>
    <row r="8" spans="1:13" s="105" customFormat="1" x14ac:dyDescent="0.25">
      <c r="A8" s="99">
        <v>7</v>
      </c>
      <c r="B8" s="99">
        <v>2</v>
      </c>
      <c r="C8" s="100" t="s">
        <v>466</v>
      </c>
      <c r="D8" s="101" t="s">
        <v>467</v>
      </c>
      <c r="E8" s="100" t="s">
        <v>468</v>
      </c>
      <c r="F8" s="102">
        <f t="shared" si="4"/>
        <v>30</v>
      </c>
      <c r="G8" s="102"/>
      <c r="H8" s="3">
        <f t="shared" si="1"/>
        <v>0</v>
      </c>
      <c r="I8" s="103">
        <v>0.1</v>
      </c>
      <c r="J8" s="20">
        <f t="shared" si="2"/>
        <v>0</v>
      </c>
      <c r="K8" s="17">
        <f t="shared" si="3"/>
        <v>0</v>
      </c>
      <c r="L8" s="104"/>
      <c r="M8" s="104"/>
    </row>
    <row r="9" spans="1:13" s="105" customFormat="1" x14ac:dyDescent="0.25">
      <c r="A9" s="99">
        <v>8</v>
      </c>
      <c r="B9" s="99">
        <v>1</v>
      </c>
      <c r="C9" s="100" t="s">
        <v>469</v>
      </c>
      <c r="D9" s="101" t="s">
        <v>471</v>
      </c>
      <c r="E9" s="100" t="s">
        <v>470</v>
      </c>
      <c r="F9" s="102">
        <f t="shared" si="4"/>
        <v>15</v>
      </c>
      <c r="G9" s="102"/>
      <c r="H9" s="3">
        <f t="shared" si="1"/>
        <v>0</v>
      </c>
      <c r="I9" s="103">
        <v>0.2</v>
      </c>
      <c r="J9" s="20">
        <f t="shared" si="2"/>
        <v>0</v>
      </c>
      <c r="K9" s="17">
        <f t="shared" si="3"/>
        <v>0</v>
      </c>
      <c r="L9" s="104" t="s">
        <v>474</v>
      </c>
      <c r="M9" s="104"/>
    </row>
    <row r="10" spans="1:13" ht="36.75" customHeight="1" x14ac:dyDescent="0.25">
      <c r="A10" s="93">
        <v>9</v>
      </c>
      <c r="B10" s="93"/>
      <c r="C10" s="110" t="s">
        <v>534</v>
      </c>
      <c r="D10" s="110"/>
      <c r="E10" s="110"/>
      <c r="F10" s="93">
        <v>30</v>
      </c>
      <c r="G10" s="3">
        <v>8.6999999999999993</v>
      </c>
      <c r="H10" s="3">
        <f t="shared" si="1"/>
        <v>261</v>
      </c>
      <c r="I10" s="13"/>
      <c r="J10" s="20">
        <f t="shared" si="2"/>
        <v>226110</v>
      </c>
      <c r="K10" s="17">
        <f t="shared" si="3"/>
        <v>6783300</v>
      </c>
      <c r="L10" s="4"/>
      <c r="M10" s="87" t="s">
        <v>535</v>
      </c>
    </row>
    <row r="11" spans="1:13" ht="36" customHeight="1" x14ac:dyDescent="0.25">
      <c r="A11" s="93">
        <v>10</v>
      </c>
      <c r="B11" s="93"/>
      <c r="C11" s="110" t="s">
        <v>542</v>
      </c>
      <c r="D11" s="110"/>
      <c r="E11" s="110"/>
      <c r="F11" s="93">
        <v>30</v>
      </c>
      <c r="G11" s="3">
        <v>0.87</v>
      </c>
      <c r="H11" s="3">
        <f t="shared" si="1"/>
        <v>26.1</v>
      </c>
      <c r="I11" s="13"/>
      <c r="J11" s="20">
        <f t="shared" si="2"/>
        <v>22610</v>
      </c>
      <c r="K11" s="17">
        <f t="shared" si="3"/>
        <v>678300</v>
      </c>
      <c r="L11" s="4"/>
      <c r="M11" s="87" t="s">
        <v>543</v>
      </c>
    </row>
    <row r="12" spans="1:13" ht="51" customHeight="1" x14ac:dyDescent="0.25">
      <c r="A12" s="93">
        <v>11</v>
      </c>
      <c r="B12" s="93"/>
      <c r="C12" s="110" t="s">
        <v>544</v>
      </c>
      <c r="D12" s="110"/>
      <c r="E12" s="110"/>
      <c r="F12" s="93">
        <v>1</v>
      </c>
      <c r="G12" s="3">
        <v>17.39</v>
      </c>
      <c r="H12" s="3">
        <f t="shared" si="1"/>
        <v>17.39</v>
      </c>
      <c r="I12" s="13"/>
      <c r="J12" s="20">
        <f t="shared" si="2"/>
        <v>451970</v>
      </c>
      <c r="K12" s="17">
        <f t="shared" si="3"/>
        <v>451970</v>
      </c>
      <c r="L12" s="4"/>
      <c r="M12" s="87" t="s">
        <v>536</v>
      </c>
    </row>
    <row r="13" spans="1:13" ht="23.25" customHeight="1" x14ac:dyDescent="0.25">
      <c r="A13" s="93">
        <v>12</v>
      </c>
      <c r="B13" s="109"/>
      <c r="C13" s="31" t="s">
        <v>603</v>
      </c>
      <c r="D13" s="109"/>
      <c r="E13" s="109"/>
      <c r="F13" s="93">
        <v>15</v>
      </c>
      <c r="G13" s="113">
        <v>1.1000000000000001</v>
      </c>
      <c r="H13" s="3">
        <f t="shared" si="1"/>
        <v>16.5</v>
      </c>
      <c r="I13" s="13"/>
      <c r="J13" s="20">
        <f t="shared" si="2"/>
        <v>28590</v>
      </c>
      <c r="K13" s="17">
        <f t="shared" si="3"/>
        <v>428850</v>
      </c>
      <c r="L13" s="4" t="s">
        <v>604</v>
      </c>
      <c r="M13" s="87" t="s">
        <v>537</v>
      </c>
    </row>
    <row r="14" spans="1:13" ht="33.75" customHeight="1" x14ac:dyDescent="0.25">
      <c r="A14" s="93">
        <v>13</v>
      </c>
      <c r="B14" s="109"/>
      <c r="C14" s="110" t="s">
        <v>540</v>
      </c>
      <c r="D14" s="109"/>
      <c r="E14" s="109"/>
      <c r="F14" s="93">
        <v>15</v>
      </c>
      <c r="G14" s="3">
        <v>0.22</v>
      </c>
      <c r="H14" s="3">
        <f t="shared" si="1"/>
        <v>3.3</v>
      </c>
      <c r="I14" s="13"/>
      <c r="J14" s="20">
        <f t="shared" si="2"/>
        <v>5720</v>
      </c>
      <c r="K14" s="17">
        <f t="shared" si="3"/>
        <v>85800</v>
      </c>
      <c r="L14" s="4"/>
      <c r="M14" s="87" t="s">
        <v>541</v>
      </c>
    </row>
    <row r="15" spans="1:13" x14ac:dyDescent="0.25">
      <c r="A15" s="95"/>
      <c r="B15" s="98"/>
      <c r="C15" s="98"/>
      <c r="D15" s="98"/>
      <c r="E15" s="98"/>
      <c r="F15" s="96"/>
      <c r="G15" s="96"/>
      <c r="H15" s="96"/>
      <c r="I15" s="97"/>
      <c r="J15" s="106"/>
      <c r="K15" s="107"/>
      <c r="L15" s="98"/>
      <c r="M15" s="108"/>
    </row>
    <row r="16" spans="1:13" x14ac:dyDescent="0.25">
      <c r="F16" s="150" t="s">
        <v>478</v>
      </c>
      <c r="G16" s="150"/>
      <c r="H16" s="21">
        <f>SUM(H2:H13)</f>
        <v>416.53000000000003</v>
      </c>
      <c r="I16" s="22"/>
      <c r="J16" s="23"/>
      <c r="K16" s="24">
        <f>SUM(K2:K14)</f>
        <v>11131780</v>
      </c>
    </row>
    <row r="17" spans="6:12" x14ac:dyDescent="0.25">
      <c r="F17" s="150" t="s">
        <v>479</v>
      </c>
      <c r="G17" s="150"/>
      <c r="H17" s="21">
        <v>0</v>
      </c>
      <c r="I17" s="22"/>
      <c r="J17" s="23"/>
      <c r="K17" s="24">
        <f>K16*0.1</f>
        <v>1113178</v>
      </c>
    </row>
    <row r="18" spans="6:12" x14ac:dyDescent="0.25">
      <c r="F18" s="21"/>
      <c r="G18" s="21"/>
      <c r="H18" s="22">
        <f>H17/H16</f>
        <v>0</v>
      </c>
      <c r="I18" s="22"/>
      <c r="J18" s="23"/>
      <c r="K18" s="24">
        <f>K16+K17</f>
        <v>12244958</v>
      </c>
    </row>
    <row r="19" spans="6:12" x14ac:dyDescent="0.25">
      <c r="F19" s="150" t="s">
        <v>480</v>
      </c>
      <c r="G19" s="150"/>
      <c r="H19" s="22">
        <v>0.13</v>
      </c>
      <c r="I19" s="22"/>
      <c r="J19" s="23"/>
      <c r="K19" s="25"/>
    </row>
    <row r="22" spans="6:12" x14ac:dyDescent="0.25">
      <c r="L22" s="112"/>
    </row>
  </sheetData>
  <mergeCells count="3">
    <mergeCell ref="F16:G16"/>
    <mergeCell ref="F17:G17"/>
    <mergeCell ref="F19:G19"/>
  </mergeCells>
  <hyperlinks>
    <hyperlink ref="M4" r:id="rId1"/>
    <hyperlink ref="M10" r:id="rId2"/>
    <hyperlink ref="M12" r:id="rId3"/>
    <hyperlink ref="M13" r:id="rId4"/>
    <hyperlink ref="M14" r:id="rId5"/>
    <hyperlink ref="M11" r:id="rId6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"/>
  <sheetViews>
    <sheetView workbookViewId="0">
      <selection activeCell="E25" sqref="E25"/>
    </sheetView>
  </sheetViews>
  <sheetFormatPr defaultRowHeight="15" x14ac:dyDescent="0.25"/>
  <cols>
    <col min="2" max="2" width="17.7109375" bestFit="1" customWidth="1"/>
  </cols>
  <sheetData>
    <row r="2" spans="2:5" x14ac:dyDescent="0.25">
      <c r="B2" t="s">
        <v>545</v>
      </c>
      <c r="C2">
        <v>2</v>
      </c>
      <c r="D2">
        <v>40.340000000000003</v>
      </c>
      <c r="E2">
        <f>C2*D2</f>
        <v>80.680000000000007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14"/>
  <sheetViews>
    <sheetView zoomScale="85" zoomScaleNormal="85" workbookViewId="0">
      <pane ySplit="2" topLeftCell="A21" activePane="bottomLeft" state="frozen"/>
      <selection pane="bottomLeft" activeCell="C38" sqref="A38:XFD38"/>
    </sheetView>
  </sheetViews>
  <sheetFormatPr defaultRowHeight="15" x14ac:dyDescent="0.25"/>
  <cols>
    <col min="1" max="1" width="3.85546875" bestFit="1" customWidth="1"/>
    <col min="2" max="2" width="50.42578125" customWidth="1"/>
    <col min="3" max="3" width="23.28515625" customWidth="1"/>
    <col min="4" max="4" width="22.5703125" bestFit="1" customWidth="1"/>
    <col min="5" max="5" width="15.140625" bestFit="1" customWidth="1"/>
    <col min="6" max="6" width="13.140625" bestFit="1" customWidth="1"/>
    <col min="7" max="7" width="11.85546875" customWidth="1"/>
    <col min="8" max="8" width="22.85546875" style="98" customWidth="1"/>
    <col min="9" max="9" width="24.7109375" style="98" bestFit="1" customWidth="1"/>
    <col min="10" max="10" width="9.42578125" style="98" hidden="1" customWidth="1"/>
    <col min="11" max="11" width="18.28515625" hidden="1" customWidth="1"/>
    <col min="12" max="12" width="28" bestFit="1" customWidth="1"/>
    <col min="13" max="13" width="26.85546875" bestFit="1" customWidth="1"/>
    <col min="14" max="14" width="18.28515625" bestFit="1" customWidth="1"/>
    <col min="15" max="15" width="17.5703125" style="2" customWidth="1"/>
    <col min="16" max="16" width="20.28515625" bestFit="1" customWidth="1"/>
  </cols>
  <sheetData>
    <row r="1" spans="1:16" s="1" customFormat="1" x14ac:dyDescent="0.25">
      <c r="B1" s="151" t="s">
        <v>607</v>
      </c>
      <c r="C1" s="151"/>
      <c r="D1" s="151"/>
      <c r="E1" s="151"/>
      <c r="F1" s="151"/>
      <c r="G1" s="151"/>
      <c r="H1" s="152" t="s">
        <v>608</v>
      </c>
      <c r="I1" s="152"/>
      <c r="J1" s="152"/>
      <c r="K1" s="152"/>
      <c r="L1" s="152"/>
      <c r="M1" s="152"/>
      <c r="N1" s="152"/>
      <c r="O1" s="152"/>
    </row>
    <row r="2" spans="1:16" s="1" customFormat="1" ht="15.75" thickBot="1" x14ac:dyDescent="0.3">
      <c r="A2" s="116" t="s">
        <v>609</v>
      </c>
      <c r="B2" s="116" t="s">
        <v>610</v>
      </c>
      <c r="C2" s="116" t="s">
        <v>611</v>
      </c>
      <c r="D2" s="116" t="s">
        <v>612</v>
      </c>
      <c r="E2" s="116" t="s">
        <v>613</v>
      </c>
      <c r="F2" s="116" t="s">
        <v>614</v>
      </c>
      <c r="G2" s="116" t="s">
        <v>615</v>
      </c>
      <c r="H2" s="117" t="s">
        <v>269</v>
      </c>
      <c r="I2" s="117" t="s">
        <v>270</v>
      </c>
      <c r="J2" s="117" t="s">
        <v>4</v>
      </c>
      <c r="K2" s="117" t="s">
        <v>5</v>
      </c>
      <c r="L2" s="117" t="s">
        <v>496</v>
      </c>
      <c r="M2" s="117" t="s">
        <v>497</v>
      </c>
      <c r="N2" s="117" t="s">
        <v>459</v>
      </c>
      <c r="O2" s="118" t="s">
        <v>616</v>
      </c>
      <c r="P2" s="119" t="s">
        <v>267</v>
      </c>
    </row>
    <row r="3" spans="1:16" x14ac:dyDescent="0.25">
      <c r="A3" s="120">
        <v>1</v>
      </c>
      <c r="B3" s="121" t="s">
        <v>9</v>
      </c>
      <c r="C3" s="122" t="s">
        <v>37</v>
      </c>
      <c r="D3" s="122" t="s">
        <v>600</v>
      </c>
      <c r="E3" s="121" t="s">
        <v>483</v>
      </c>
      <c r="F3" s="121" t="s">
        <v>617</v>
      </c>
      <c r="G3" s="121">
        <v>64</v>
      </c>
      <c r="H3" s="123" t="s">
        <v>10</v>
      </c>
      <c r="I3" s="123" t="s">
        <v>11</v>
      </c>
      <c r="J3" s="123"/>
      <c r="K3" s="123"/>
      <c r="L3" s="123"/>
      <c r="M3" s="123"/>
      <c r="N3" s="123">
        <v>64</v>
      </c>
      <c r="O3" s="124" t="str">
        <f>IF(G3&gt;=N3,"OK")</f>
        <v>OK</v>
      </c>
      <c r="P3" s="125"/>
    </row>
    <row r="4" spans="1:16" x14ac:dyDescent="0.25">
      <c r="A4" s="126">
        <v>2</v>
      </c>
      <c r="B4" s="4" t="s">
        <v>14</v>
      </c>
      <c r="C4" s="4" t="s">
        <v>10</v>
      </c>
      <c r="D4" s="4" t="s">
        <v>15</v>
      </c>
      <c r="E4" s="4" t="s">
        <v>483</v>
      </c>
      <c r="F4" s="4" t="s">
        <v>617</v>
      </c>
      <c r="G4" s="4">
        <v>500</v>
      </c>
      <c r="H4" s="127" t="s">
        <v>10</v>
      </c>
      <c r="I4" s="127" t="s">
        <v>15</v>
      </c>
      <c r="J4" s="127"/>
      <c r="K4" s="127"/>
      <c r="L4" s="127"/>
      <c r="M4" s="127"/>
      <c r="N4" s="127">
        <v>432</v>
      </c>
      <c r="O4" s="128" t="str">
        <f t="shared" ref="O4:O67" si="0">IF(G4&gt;=N4,"OK")</f>
        <v>OK</v>
      </c>
      <c r="P4" s="129"/>
    </row>
    <row r="5" spans="1:16" x14ac:dyDescent="0.25">
      <c r="A5" s="126">
        <v>3</v>
      </c>
      <c r="B5" s="4" t="s">
        <v>18</v>
      </c>
      <c r="C5" s="4" t="s">
        <v>10</v>
      </c>
      <c r="D5" s="4" t="s">
        <v>19</v>
      </c>
      <c r="E5" s="4" t="s">
        <v>483</v>
      </c>
      <c r="F5" s="4" t="s">
        <v>617</v>
      </c>
      <c r="G5" s="4">
        <v>32</v>
      </c>
      <c r="H5" s="127" t="s">
        <v>10</v>
      </c>
      <c r="I5" s="127" t="s">
        <v>19</v>
      </c>
      <c r="J5" s="127"/>
      <c r="K5" s="127"/>
      <c r="L5" s="127"/>
      <c r="M5" s="127"/>
      <c r="N5" s="127">
        <v>32</v>
      </c>
      <c r="O5" s="128" t="str">
        <f t="shared" si="0"/>
        <v>OK</v>
      </c>
      <c r="P5" s="129"/>
    </row>
    <row r="6" spans="1:16" x14ac:dyDescent="0.25">
      <c r="A6" s="126">
        <v>4</v>
      </c>
      <c r="B6" s="4" t="s">
        <v>22</v>
      </c>
      <c r="C6" s="4" t="s">
        <v>23</v>
      </c>
      <c r="D6" s="4" t="s">
        <v>24</v>
      </c>
      <c r="E6" s="4" t="s">
        <v>483</v>
      </c>
      <c r="F6" s="4" t="s">
        <v>617</v>
      </c>
      <c r="G6" s="4">
        <v>100</v>
      </c>
      <c r="H6" s="127" t="s">
        <v>23</v>
      </c>
      <c r="I6" s="127" t="s">
        <v>24</v>
      </c>
      <c r="J6" s="127"/>
      <c r="K6" s="127"/>
      <c r="L6" s="127"/>
      <c r="M6" s="127"/>
      <c r="N6" s="127">
        <v>64</v>
      </c>
      <c r="O6" s="128" t="str">
        <f t="shared" si="0"/>
        <v>OK</v>
      </c>
      <c r="P6" s="129"/>
    </row>
    <row r="7" spans="1:16" x14ac:dyDescent="0.25">
      <c r="A7" s="126">
        <v>5</v>
      </c>
      <c r="B7" s="4" t="s">
        <v>27</v>
      </c>
      <c r="C7" s="4" t="s">
        <v>23</v>
      </c>
      <c r="D7" s="4" t="s">
        <v>28</v>
      </c>
      <c r="E7" s="4" t="s">
        <v>483</v>
      </c>
      <c r="F7" s="4" t="s">
        <v>617</v>
      </c>
      <c r="G7" s="4">
        <v>100</v>
      </c>
      <c r="H7" s="127" t="s">
        <v>23</v>
      </c>
      <c r="I7" s="127" t="s">
        <v>28</v>
      </c>
      <c r="J7" s="127"/>
      <c r="K7" s="127"/>
      <c r="L7" s="127"/>
      <c r="M7" s="127"/>
      <c r="N7" s="127">
        <v>96</v>
      </c>
      <c r="O7" s="128" t="str">
        <f t="shared" si="0"/>
        <v>OK</v>
      </c>
      <c r="P7" s="129"/>
    </row>
    <row r="8" spans="1:16" x14ac:dyDescent="0.25">
      <c r="A8" s="126">
        <v>6</v>
      </c>
      <c r="B8" s="4" t="s">
        <v>31</v>
      </c>
      <c r="C8" s="4" t="s">
        <v>10</v>
      </c>
      <c r="D8" s="4" t="s">
        <v>32</v>
      </c>
      <c r="E8" s="4" t="s">
        <v>483</v>
      </c>
      <c r="F8" s="4" t="s">
        <v>617</v>
      </c>
      <c r="G8" s="4">
        <v>100</v>
      </c>
      <c r="H8" s="127" t="s">
        <v>10</v>
      </c>
      <c r="I8" s="127" t="s">
        <v>32</v>
      </c>
      <c r="J8" s="127"/>
      <c r="K8" s="127"/>
      <c r="L8" s="127"/>
      <c r="M8" s="127"/>
      <c r="N8" s="127">
        <v>32</v>
      </c>
      <c r="O8" s="128" t="str">
        <f t="shared" si="0"/>
        <v>OK</v>
      </c>
      <c r="P8" s="129"/>
    </row>
    <row r="9" spans="1:16" x14ac:dyDescent="0.25">
      <c r="A9" s="126">
        <v>7</v>
      </c>
      <c r="B9" s="4" t="s">
        <v>36</v>
      </c>
      <c r="C9" s="4" t="s">
        <v>37</v>
      </c>
      <c r="D9" s="4" t="s">
        <v>38</v>
      </c>
      <c r="E9" s="4" t="s">
        <v>483</v>
      </c>
      <c r="F9" s="4" t="s">
        <v>617</v>
      </c>
      <c r="G9" s="4">
        <v>16</v>
      </c>
      <c r="H9" s="127" t="s">
        <v>37</v>
      </c>
      <c r="I9" s="127" t="s">
        <v>38</v>
      </c>
      <c r="J9" s="127"/>
      <c r="K9" s="127"/>
      <c r="L9" s="127"/>
      <c r="M9" s="127"/>
      <c r="N9" s="127">
        <v>16</v>
      </c>
      <c r="O9" s="128" t="str">
        <f t="shared" si="0"/>
        <v>OK</v>
      </c>
      <c r="P9" s="129"/>
    </row>
    <row r="10" spans="1:16" x14ac:dyDescent="0.25">
      <c r="A10" s="126">
        <v>8</v>
      </c>
      <c r="B10" s="4" t="s">
        <v>42</v>
      </c>
      <c r="C10" s="130" t="s">
        <v>385</v>
      </c>
      <c r="D10" s="130" t="s">
        <v>601</v>
      </c>
      <c r="E10" s="4" t="s">
        <v>483</v>
      </c>
      <c r="F10" s="4" t="s">
        <v>617</v>
      </c>
      <c r="G10" s="4">
        <v>32</v>
      </c>
      <c r="H10" s="127" t="s">
        <v>10</v>
      </c>
      <c r="I10" s="127" t="s">
        <v>43</v>
      </c>
      <c r="J10" s="127"/>
      <c r="K10" s="127"/>
      <c r="L10" s="127"/>
      <c r="M10" s="127"/>
      <c r="N10" s="127">
        <v>32</v>
      </c>
      <c r="O10" s="128" t="str">
        <f t="shared" si="0"/>
        <v>OK</v>
      </c>
      <c r="P10" s="129"/>
    </row>
    <row r="11" spans="1:16" x14ac:dyDescent="0.25">
      <c r="A11" s="126">
        <v>9</v>
      </c>
      <c r="B11" s="4" t="s">
        <v>47</v>
      </c>
      <c r="C11" s="4" t="s">
        <v>48</v>
      </c>
      <c r="D11" s="4" t="s">
        <v>49</v>
      </c>
      <c r="E11" s="4" t="s">
        <v>483</v>
      </c>
      <c r="F11" s="4" t="s">
        <v>617</v>
      </c>
      <c r="G11" s="4">
        <v>16</v>
      </c>
      <c r="H11" s="127" t="s">
        <v>48</v>
      </c>
      <c r="I11" s="127" t="s">
        <v>49</v>
      </c>
      <c r="J11" s="127"/>
      <c r="K11" s="127"/>
      <c r="L11" s="127"/>
      <c r="M11" s="127"/>
      <c r="N11" s="127">
        <v>16</v>
      </c>
      <c r="O11" s="128" t="str">
        <f t="shared" si="0"/>
        <v>OK</v>
      </c>
      <c r="P11" s="129"/>
    </row>
    <row r="12" spans="1:16" x14ac:dyDescent="0.25">
      <c r="A12" s="126">
        <v>10</v>
      </c>
      <c r="B12" s="4" t="s">
        <v>52</v>
      </c>
      <c r="C12" s="4" t="s">
        <v>48</v>
      </c>
      <c r="D12" s="4" t="s">
        <v>53</v>
      </c>
      <c r="E12" s="4" t="s">
        <v>483</v>
      </c>
      <c r="F12" s="4" t="s">
        <v>617</v>
      </c>
      <c r="G12" s="4">
        <v>16</v>
      </c>
      <c r="H12" s="127" t="s">
        <v>48</v>
      </c>
      <c r="I12" s="127" t="s">
        <v>53</v>
      </c>
      <c r="J12" s="127"/>
      <c r="K12" s="127"/>
      <c r="L12" s="127"/>
      <c r="M12" s="127"/>
      <c r="N12" s="127">
        <v>16</v>
      </c>
      <c r="O12" s="128" t="str">
        <f t="shared" si="0"/>
        <v>OK</v>
      </c>
      <c r="P12" s="129"/>
    </row>
    <row r="13" spans="1:16" x14ac:dyDescent="0.25">
      <c r="A13" s="126">
        <v>11</v>
      </c>
      <c r="B13" s="4" t="s">
        <v>56</v>
      </c>
      <c r="C13" s="4" t="s">
        <v>48</v>
      </c>
      <c r="D13" s="4" t="s">
        <v>57</v>
      </c>
      <c r="E13" s="4" t="s">
        <v>483</v>
      </c>
      <c r="F13" s="4" t="s">
        <v>617</v>
      </c>
      <c r="G13" s="4">
        <v>16</v>
      </c>
      <c r="H13" s="127" t="s">
        <v>48</v>
      </c>
      <c r="I13" s="127" t="s">
        <v>57</v>
      </c>
      <c r="J13" s="127"/>
      <c r="K13" s="127"/>
      <c r="L13" s="127"/>
      <c r="M13" s="127"/>
      <c r="N13" s="127">
        <v>16</v>
      </c>
      <c r="O13" s="128" t="str">
        <f t="shared" si="0"/>
        <v>OK</v>
      </c>
      <c r="P13" s="129"/>
    </row>
    <row r="14" spans="1:16" x14ac:dyDescent="0.25">
      <c r="A14" s="126">
        <v>12</v>
      </c>
      <c r="B14" s="4" t="s">
        <v>61</v>
      </c>
      <c r="C14" s="4" t="s">
        <v>62</v>
      </c>
      <c r="D14" s="4" t="s">
        <v>59</v>
      </c>
      <c r="E14" s="4" t="s">
        <v>483</v>
      </c>
      <c r="F14" s="4" t="s">
        <v>617</v>
      </c>
      <c r="G14" s="4">
        <v>32</v>
      </c>
      <c r="H14" s="127" t="s">
        <v>62</v>
      </c>
      <c r="I14" s="127" t="s">
        <v>59</v>
      </c>
      <c r="J14" s="127"/>
      <c r="K14" s="127"/>
      <c r="L14" s="127"/>
      <c r="M14" s="127"/>
      <c r="N14" s="127">
        <v>32</v>
      </c>
      <c r="O14" s="128" t="str">
        <f t="shared" si="0"/>
        <v>OK</v>
      </c>
      <c r="P14" s="129"/>
    </row>
    <row r="15" spans="1:16" x14ac:dyDescent="0.25">
      <c r="A15" s="126">
        <v>13</v>
      </c>
      <c r="B15" s="4" t="s">
        <v>66</v>
      </c>
      <c r="C15" s="4" t="s">
        <v>67</v>
      </c>
      <c r="D15" s="4" t="s">
        <v>68</v>
      </c>
      <c r="E15" s="4" t="s">
        <v>483</v>
      </c>
      <c r="F15" s="4" t="s">
        <v>617</v>
      </c>
      <c r="G15" s="4">
        <v>100</v>
      </c>
      <c r="H15" s="127" t="s">
        <v>67</v>
      </c>
      <c r="I15" s="127" t="s">
        <v>68</v>
      </c>
      <c r="J15" s="127"/>
      <c r="K15" s="127"/>
      <c r="L15" s="127"/>
      <c r="M15" s="127"/>
      <c r="N15" s="127">
        <v>64</v>
      </c>
      <c r="O15" s="128" t="str">
        <f t="shared" si="0"/>
        <v>OK</v>
      </c>
      <c r="P15" s="129"/>
    </row>
    <row r="16" spans="1:16" x14ac:dyDescent="0.25">
      <c r="A16" s="126">
        <v>14</v>
      </c>
      <c r="B16" s="4" t="s">
        <v>74</v>
      </c>
      <c r="C16" s="4" t="s">
        <v>75</v>
      </c>
      <c r="D16" s="4" t="s">
        <v>72</v>
      </c>
      <c r="E16" s="4" t="s">
        <v>483</v>
      </c>
      <c r="F16" s="4" t="s">
        <v>617</v>
      </c>
      <c r="G16" s="4">
        <v>16</v>
      </c>
      <c r="H16" s="127" t="s">
        <v>75</v>
      </c>
      <c r="I16" s="127" t="s">
        <v>72</v>
      </c>
      <c r="J16" s="127"/>
      <c r="K16" s="127"/>
      <c r="L16" s="127"/>
      <c r="M16" s="127"/>
      <c r="N16" s="127">
        <v>16</v>
      </c>
      <c r="O16" s="128" t="str">
        <f t="shared" si="0"/>
        <v>OK</v>
      </c>
      <c r="P16" s="129"/>
    </row>
    <row r="17" spans="1:16" x14ac:dyDescent="0.25">
      <c r="A17" s="126">
        <v>15</v>
      </c>
      <c r="B17" s="4" t="s">
        <v>79</v>
      </c>
      <c r="C17" s="4" t="s">
        <v>80</v>
      </c>
      <c r="D17" s="4" t="s">
        <v>81</v>
      </c>
      <c r="E17" s="4" t="s">
        <v>483</v>
      </c>
      <c r="F17" s="4" t="s">
        <v>617</v>
      </c>
      <c r="G17" s="4">
        <v>16</v>
      </c>
      <c r="H17" s="127" t="s">
        <v>80</v>
      </c>
      <c r="I17" s="127" t="s">
        <v>81</v>
      </c>
      <c r="J17" s="127"/>
      <c r="K17" s="127"/>
      <c r="L17" s="127"/>
      <c r="M17" s="127"/>
      <c r="N17" s="127">
        <v>16</v>
      </c>
      <c r="O17" s="128" t="str">
        <f t="shared" si="0"/>
        <v>OK</v>
      </c>
      <c r="P17" s="129"/>
    </row>
    <row r="18" spans="1:16" x14ac:dyDescent="0.25">
      <c r="A18" s="126">
        <v>16</v>
      </c>
      <c r="B18" s="4" t="s">
        <v>85</v>
      </c>
      <c r="C18" s="4" t="s">
        <v>80</v>
      </c>
      <c r="D18" s="4" t="s">
        <v>86</v>
      </c>
      <c r="E18" s="4" t="s">
        <v>483</v>
      </c>
      <c r="F18" s="4" t="s">
        <v>617</v>
      </c>
      <c r="G18" s="4">
        <v>16</v>
      </c>
      <c r="H18" s="127" t="s">
        <v>80</v>
      </c>
      <c r="I18" s="127" t="s">
        <v>86</v>
      </c>
      <c r="J18" s="127"/>
      <c r="K18" s="127"/>
      <c r="L18" s="127"/>
      <c r="M18" s="127"/>
      <c r="N18" s="127">
        <v>16</v>
      </c>
      <c r="O18" s="128" t="str">
        <f t="shared" si="0"/>
        <v>OK</v>
      </c>
      <c r="P18" s="129"/>
    </row>
    <row r="19" spans="1:16" x14ac:dyDescent="0.25">
      <c r="A19" s="126">
        <v>17</v>
      </c>
      <c r="B19" s="4" t="s">
        <v>90</v>
      </c>
      <c r="C19" s="4" t="s">
        <v>91</v>
      </c>
      <c r="D19" s="4" t="s">
        <v>92</v>
      </c>
      <c r="E19" s="4" t="s">
        <v>484</v>
      </c>
      <c r="F19" s="4" t="s">
        <v>617</v>
      </c>
      <c r="G19" s="4">
        <v>16</v>
      </c>
      <c r="H19" s="127" t="s">
        <v>91</v>
      </c>
      <c r="I19" s="127" t="s">
        <v>92</v>
      </c>
      <c r="J19" s="127"/>
      <c r="K19" s="127"/>
      <c r="L19" s="127"/>
      <c r="M19" s="127"/>
      <c r="N19" s="127">
        <v>16</v>
      </c>
      <c r="O19" s="128" t="str">
        <f t="shared" si="0"/>
        <v>OK</v>
      </c>
      <c r="P19" s="129"/>
    </row>
    <row r="20" spans="1:16" x14ac:dyDescent="0.25">
      <c r="A20" s="126">
        <v>18</v>
      </c>
      <c r="B20" s="4" t="s">
        <v>96</v>
      </c>
      <c r="C20" s="4" t="s">
        <v>97</v>
      </c>
      <c r="D20" s="4" t="s">
        <v>94</v>
      </c>
      <c r="E20" s="4" t="s">
        <v>483</v>
      </c>
      <c r="F20" s="4" t="s">
        <v>617</v>
      </c>
      <c r="G20" s="4">
        <v>64</v>
      </c>
      <c r="H20" s="127" t="s">
        <v>97</v>
      </c>
      <c r="I20" s="127" t="s">
        <v>94</v>
      </c>
      <c r="J20" s="127"/>
      <c r="K20" s="127"/>
      <c r="L20" s="127"/>
      <c r="M20" s="127"/>
      <c r="N20" s="127">
        <v>64</v>
      </c>
      <c r="O20" s="128" t="str">
        <f t="shared" si="0"/>
        <v>OK</v>
      </c>
      <c r="P20" s="129"/>
    </row>
    <row r="21" spans="1:16" x14ac:dyDescent="0.25">
      <c r="A21" s="126">
        <v>19</v>
      </c>
      <c r="B21" s="4" t="s">
        <v>101</v>
      </c>
      <c r="C21" s="4" t="s">
        <v>102</v>
      </c>
      <c r="D21" s="4" t="s">
        <v>103</v>
      </c>
      <c r="E21" s="4" t="s">
        <v>483</v>
      </c>
      <c r="F21" s="4" t="s">
        <v>617</v>
      </c>
      <c r="G21" s="4">
        <v>32</v>
      </c>
      <c r="H21" s="127" t="s">
        <v>102</v>
      </c>
      <c r="I21" s="127" t="s">
        <v>103</v>
      </c>
      <c r="J21" s="127"/>
      <c r="K21" s="127"/>
      <c r="L21" s="127"/>
      <c r="M21" s="127"/>
      <c r="N21" s="127">
        <v>32</v>
      </c>
      <c r="O21" s="128" t="str">
        <f t="shared" si="0"/>
        <v>OK</v>
      </c>
      <c r="P21" s="129"/>
    </row>
    <row r="22" spans="1:16" x14ac:dyDescent="0.25">
      <c r="A22" s="126">
        <v>20</v>
      </c>
      <c r="B22" s="4" t="s">
        <v>107</v>
      </c>
      <c r="C22" s="4" t="s">
        <v>108</v>
      </c>
      <c r="D22" s="4" t="s">
        <v>109</v>
      </c>
      <c r="E22" s="4" t="s">
        <v>483</v>
      </c>
      <c r="F22" s="4" t="s">
        <v>617</v>
      </c>
      <c r="G22" s="4">
        <v>16</v>
      </c>
      <c r="H22" s="127" t="s">
        <v>108</v>
      </c>
      <c r="I22" s="127" t="s">
        <v>109</v>
      </c>
      <c r="J22" s="127"/>
      <c r="K22" s="127"/>
      <c r="L22" s="127"/>
      <c r="M22" s="127"/>
      <c r="N22" s="127">
        <v>16</v>
      </c>
      <c r="O22" s="128" t="str">
        <f t="shared" si="0"/>
        <v>OK</v>
      </c>
      <c r="P22" s="129"/>
    </row>
    <row r="23" spans="1:16" x14ac:dyDescent="0.25">
      <c r="A23" s="126">
        <v>21</v>
      </c>
      <c r="B23" s="4" t="s">
        <v>112</v>
      </c>
      <c r="C23" s="4" t="s">
        <v>113</v>
      </c>
      <c r="D23" s="4">
        <v>785260001</v>
      </c>
      <c r="E23" s="4" t="s">
        <v>483</v>
      </c>
      <c r="F23" s="4" t="s">
        <v>617</v>
      </c>
      <c r="G23" s="4">
        <v>16</v>
      </c>
      <c r="H23" s="127" t="s">
        <v>113</v>
      </c>
      <c r="I23" s="127">
        <v>785260001</v>
      </c>
      <c r="J23" s="127"/>
      <c r="K23" s="127"/>
      <c r="L23" s="127"/>
      <c r="M23" s="127"/>
      <c r="N23" s="127">
        <v>16</v>
      </c>
      <c r="O23" s="128" t="str">
        <f t="shared" si="0"/>
        <v>OK</v>
      </c>
      <c r="P23" s="129"/>
    </row>
    <row r="24" spans="1:16" x14ac:dyDescent="0.25">
      <c r="A24" s="126">
        <v>22</v>
      </c>
      <c r="B24" s="4" t="s">
        <v>117</v>
      </c>
      <c r="C24" s="4" t="s">
        <v>118</v>
      </c>
      <c r="D24" s="4" t="s">
        <v>115</v>
      </c>
      <c r="E24" s="4" t="s">
        <v>483</v>
      </c>
      <c r="F24" s="4" t="s">
        <v>617</v>
      </c>
      <c r="G24" s="4">
        <v>16</v>
      </c>
      <c r="H24" s="127" t="s">
        <v>118</v>
      </c>
      <c r="I24" s="127" t="s">
        <v>115</v>
      </c>
      <c r="J24" s="127"/>
      <c r="K24" s="127"/>
      <c r="L24" s="127"/>
      <c r="M24" s="127"/>
      <c r="N24" s="127">
        <v>16</v>
      </c>
      <c r="O24" s="128" t="str">
        <f t="shared" si="0"/>
        <v>OK</v>
      </c>
      <c r="P24" s="129"/>
    </row>
    <row r="25" spans="1:16" x14ac:dyDescent="0.25">
      <c r="A25" s="126">
        <v>23</v>
      </c>
      <c r="B25" s="4" t="s">
        <v>122</v>
      </c>
      <c r="C25" s="4" t="s">
        <v>118</v>
      </c>
      <c r="D25" s="4" t="s">
        <v>120</v>
      </c>
      <c r="E25" s="4" t="s">
        <v>483</v>
      </c>
      <c r="F25" s="4" t="s">
        <v>617</v>
      </c>
      <c r="G25" s="4">
        <v>16</v>
      </c>
      <c r="H25" s="127" t="s">
        <v>118</v>
      </c>
      <c r="I25" s="127" t="s">
        <v>120</v>
      </c>
      <c r="J25" s="127"/>
      <c r="K25" s="127"/>
      <c r="L25" s="127"/>
      <c r="M25" s="127"/>
      <c r="N25" s="127">
        <v>16</v>
      </c>
      <c r="O25" s="128" t="str">
        <f t="shared" si="0"/>
        <v>OK</v>
      </c>
      <c r="P25" s="129"/>
    </row>
    <row r="26" spans="1:16" x14ac:dyDescent="0.25">
      <c r="A26" s="126">
        <v>24</v>
      </c>
      <c r="B26" s="4" t="s">
        <v>126</v>
      </c>
      <c r="C26" s="4" t="s">
        <v>127</v>
      </c>
      <c r="D26" s="4" t="s">
        <v>124</v>
      </c>
      <c r="E26" s="4" t="s">
        <v>483</v>
      </c>
      <c r="F26" s="4" t="s">
        <v>617</v>
      </c>
      <c r="G26" s="4">
        <v>16</v>
      </c>
      <c r="H26" s="127" t="s">
        <v>127</v>
      </c>
      <c r="I26" s="127" t="s">
        <v>124</v>
      </c>
      <c r="J26" s="127"/>
      <c r="K26" s="127"/>
      <c r="L26" s="127"/>
      <c r="M26" s="127"/>
      <c r="N26" s="127">
        <v>16</v>
      </c>
      <c r="O26" s="128" t="str">
        <f t="shared" si="0"/>
        <v>OK</v>
      </c>
      <c r="P26" s="129"/>
    </row>
    <row r="27" spans="1:16" x14ac:dyDescent="0.25">
      <c r="A27" s="126">
        <v>25</v>
      </c>
      <c r="B27" s="4" t="s">
        <v>618</v>
      </c>
      <c r="C27" s="130" t="s">
        <v>132</v>
      </c>
      <c r="D27" s="130" t="s">
        <v>619</v>
      </c>
      <c r="E27" s="4" t="s">
        <v>483</v>
      </c>
      <c r="F27" s="4" t="s">
        <v>617</v>
      </c>
      <c r="G27" s="4">
        <v>32</v>
      </c>
      <c r="H27" s="127" t="s">
        <v>132</v>
      </c>
      <c r="I27" s="127" t="s">
        <v>129</v>
      </c>
      <c r="J27" s="127"/>
      <c r="K27" s="127"/>
      <c r="L27" s="127"/>
      <c r="M27" s="127"/>
      <c r="N27" s="127">
        <v>32</v>
      </c>
      <c r="O27" s="128" t="str">
        <f t="shared" si="0"/>
        <v>OK</v>
      </c>
      <c r="P27" s="129"/>
    </row>
    <row r="28" spans="1:16" x14ac:dyDescent="0.25">
      <c r="A28" s="126">
        <v>26</v>
      </c>
      <c r="B28" s="4" t="s">
        <v>136</v>
      </c>
      <c r="C28" s="130" t="s">
        <v>139</v>
      </c>
      <c r="D28" s="130" t="s">
        <v>140</v>
      </c>
      <c r="E28" s="4" t="s">
        <v>483</v>
      </c>
      <c r="F28" s="4" t="s">
        <v>617</v>
      </c>
      <c r="G28" s="4">
        <v>100</v>
      </c>
      <c r="H28" s="127" t="s">
        <v>137</v>
      </c>
      <c r="I28" s="127" t="s">
        <v>138</v>
      </c>
      <c r="J28" s="127" t="s">
        <v>139</v>
      </c>
      <c r="K28" s="127" t="s">
        <v>140</v>
      </c>
      <c r="L28" s="127" t="s">
        <v>498</v>
      </c>
      <c r="M28" s="127" t="s">
        <v>499</v>
      </c>
      <c r="N28" s="127">
        <v>64</v>
      </c>
      <c r="O28" s="128" t="str">
        <f t="shared" si="0"/>
        <v>OK</v>
      </c>
      <c r="P28" s="129"/>
    </row>
    <row r="29" spans="1:16" x14ac:dyDescent="0.25">
      <c r="A29" s="126">
        <v>27</v>
      </c>
      <c r="B29" s="4" t="s">
        <v>143</v>
      </c>
      <c r="C29" s="130" t="s">
        <v>139</v>
      </c>
      <c r="D29" s="130" t="s">
        <v>145</v>
      </c>
      <c r="E29" s="4" t="s">
        <v>483</v>
      </c>
      <c r="F29" s="4" t="s">
        <v>617</v>
      </c>
      <c r="G29" s="4">
        <v>100</v>
      </c>
      <c r="H29" s="127" t="s">
        <v>137</v>
      </c>
      <c r="I29" s="127" t="s">
        <v>144</v>
      </c>
      <c r="J29" s="127" t="s">
        <v>139</v>
      </c>
      <c r="K29" s="127" t="s">
        <v>145</v>
      </c>
      <c r="L29" s="127" t="s">
        <v>498</v>
      </c>
      <c r="M29" s="127" t="s">
        <v>500</v>
      </c>
      <c r="N29" s="127">
        <v>48</v>
      </c>
      <c r="O29" s="128" t="str">
        <f t="shared" si="0"/>
        <v>OK</v>
      </c>
      <c r="P29" s="129"/>
    </row>
    <row r="30" spans="1:16" x14ac:dyDescent="0.25">
      <c r="A30" s="126">
        <v>28</v>
      </c>
      <c r="B30" s="4" t="s">
        <v>148</v>
      </c>
      <c r="C30" s="4" t="s">
        <v>139</v>
      </c>
      <c r="D30" s="4" t="s">
        <v>149</v>
      </c>
      <c r="E30" s="4" t="s">
        <v>483</v>
      </c>
      <c r="F30" s="4" t="s">
        <v>617</v>
      </c>
      <c r="G30" s="4">
        <v>16</v>
      </c>
      <c r="H30" s="127" t="s">
        <v>139</v>
      </c>
      <c r="I30" s="127" t="s">
        <v>149</v>
      </c>
      <c r="J30" s="127"/>
      <c r="K30" s="127"/>
      <c r="L30" s="127" t="s">
        <v>498</v>
      </c>
      <c r="M30" s="127" t="s">
        <v>513</v>
      </c>
      <c r="N30" s="127">
        <v>16</v>
      </c>
      <c r="O30" s="128" t="str">
        <f t="shared" si="0"/>
        <v>OK</v>
      </c>
      <c r="P30" s="129"/>
    </row>
    <row r="31" spans="1:16" x14ac:dyDescent="0.25">
      <c r="A31" s="126">
        <v>29</v>
      </c>
      <c r="B31" s="4" t="s">
        <v>152</v>
      </c>
      <c r="C31" s="4" t="s">
        <v>139</v>
      </c>
      <c r="D31" s="4" t="s">
        <v>153</v>
      </c>
      <c r="E31" s="4" t="s">
        <v>483</v>
      </c>
      <c r="F31" s="4" t="s">
        <v>617</v>
      </c>
      <c r="G31" s="4">
        <v>100</v>
      </c>
      <c r="H31" s="127" t="s">
        <v>139</v>
      </c>
      <c r="I31" s="127" t="s">
        <v>153</v>
      </c>
      <c r="J31" s="127"/>
      <c r="K31" s="127"/>
      <c r="L31" s="127" t="s">
        <v>498</v>
      </c>
      <c r="M31" s="127" t="s">
        <v>501</v>
      </c>
      <c r="N31" s="127">
        <v>80</v>
      </c>
      <c r="O31" s="128" t="str">
        <f t="shared" si="0"/>
        <v>OK</v>
      </c>
      <c r="P31" s="129"/>
    </row>
    <row r="32" spans="1:16" x14ac:dyDescent="0.25">
      <c r="A32" s="126">
        <v>30</v>
      </c>
      <c r="B32" s="4" t="s">
        <v>155</v>
      </c>
      <c r="C32" s="4" t="s">
        <v>137</v>
      </c>
      <c r="D32" s="4" t="s">
        <v>156</v>
      </c>
      <c r="E32" s="4" t="s">
        <v>483</v>
      </c>
      <c r="F32" s="4" t="s">
        <v>617</v>
      </c>
      <c r="G32" s="4">
        <v>200</v>
      </c>
      <c r="H32" s="127" t="s">
        <v>137</v>
      </c>
      <c r="I32" s="127" t="s">
        <v>156</v>
      </c>
      <c r="J32" s="127"/>
      <c r="K32" s="127"/>
      <c r="L32" s="127" t="s">
        <v>498</v>
      </c>
      <c r="M32" s="127" t="s">
        <v>502</v>
      </c>
      <c r="N32" s="127">
        <v>64</v>
      </c>
      <c r="O32" s="128" t="str">
        <f t="shared" si="0"/>
        <v>OK</v>
      </c>
      <c r="P32" s="129"/>
    </row>
    <row r="33" spans="1:16" x14ac:dyDescent="0.25">
      <c r="A33" s="126">
        <v>31</v>
      </c>
      <c r="B33" s="4" t="s">
        <v>159</v>
      </c>
      <c r="C33" s="130" t="s">
        <v>139</v>
      </c>
      <c r="D33" s="130" t="s">
        <v>161</v>
      </c>
      <c r="E33" s="4" t="s">
        <v>483</v>
      </c>
      <c r="F33" s="4" t="s">
        <v>617</v>
      </c>
      <c r="G33" s="4">
        <v>16</v>
      </c>
      <c r="H33" s="127" t="s">
        <v>137</v>
      </c>
      <c r="I33" s="127" t="s">
        <v>160</v>
      </c>
      <c r="J33" s="127" t="s">
        <v>139</v>
      </c>
      <c r="K33" s="127" t="s">
        <v>161</v>
      </c>
      <c r="L33" s="127" t="s">
        <v>498</v>
      </c>
      <c r="M33" s="127" t="s">
        <v>503</v>
      </c>
      <c r="N33" s="127">
        <v>16</v>
      </c>
      <c r="O33" s="128" t="str">
        <f t="shared" si="0"/>
        <v>OK</v>
      </c>
      <c r="P33" s="129"/>
    </row>
    <row r="34" spans="1:16" x14ac:dyDescent="0.25">
      <c r="A34" s="126">
        <v>32</v>
      </c>
      <c r="B34" s="4" t="s">
        <v>164</v>
      </c>
      <c r="C34" s="130" t="s">
        <v>139</v>
      </c>
      <c r="D34" s="130" t="s">
        <v>166</v>
      </c>
      <c r="E34" s="4" t="s">
        <v>483</v>
      </c>
      <c r="F34" s="4" t="s">
        <v>617</v>
      </c>
      <c r="G34" s="4">
        <v>100</v>
      </c>
      <c r="H34" s="127" t="s">
        <v>137</v>
      </c>
      <c r="I34" s="127" t="s">
        <v>165</v>
      </c>
      <c r="J34" s="127" t="s">
        <v>139</v>
      </c>
      <c r="K34" s="127" t="s">
        <v>166</v>
      </c>
      <c r="L34" s="127" t="s">
        <v>498</v>
      </c>
      <c r="M34" s="127" t="s">
        <v>504</v>
      </c>
      <c r="N34" s="127">
        <v>32</v>
      </c>
      <c r="O34" s="128" t="str">
        <f t="shared" si="0"/>
        <v>OK</v>
      </c>
      <c r="P34" s="129"/>
    </row>
    <row r="35" spans="1:16" x14ac:dyDescent="0.25">
      <c r="A35" s="126">
        <v>33</v>
      </c>
      <c r="B35" s="4" t="s">
        <v>169</v>
      </c>
      <c r="C35" s="4" t="s">
        <v>139</v>
      </c>
      <c r="D35" s="4" t="s">
        <v>170</v>
      </c>
      <c r="E35" s="4" t="s">
        <v>483</v>
      </c>
      <c r="F35" s="4" t="s">
        <v>617</v>
      </c>
      <c r="G35" s="4">
        <v>100</v>
      </c>
      <c r="H35" s="127" t="s">
        <v>139</v>
      </c>
      <c r="I35" s="127" t="s">
        <v>170</v>
      </c>
      <c r="J35" s="127"/>
      <c r="K35" s="127"/>
      <c r="L35" s="127" t="s">
        <v>498</v>
      </c>
      <c r="M35" s="127" t="s">
        <v>505</v>
      </c>
      <c r="N35" s="127">
        <v>64</v>
      </c>
      <c r="O35" s="128" t="str">
        <f t="shared" si="0"/>
        <v>OK</v>
      </c>
      <c r="P35" s="129"/>
    </row>
    <row r="36" spans="1:16" x14ac:dyDescent="0.25">
      <c r="A36" s="126">
        <v>34</v>
      </c>
      <c r="B36" s="4" t="s">
        <v>172</v>
      </c>
      <c r="C36" s="4" t="s">
        <v>139</v>
      </c>
      <c r="D36" s="4" t="s">
        <v>173</v>
      </c>
      <c r="E36" s="4" t="s">
        <v>483</v>
      </c>
      <c r="F36" s="4" t="s">
        <v>617</v>
      </c>
      <c r="G36" s="4">
        <v>116</v>
      </c>
      <c r="H36" s="127" t="s">
        <v>139</v>
      </c>
      <c r="I36" s="127" t="s">
        <v>173</v>
      </c>
      <c r="J36" s="127"/>
      <c r="K36" s="127"/>
      <c r="L36" s="127" t="s">
        <v>498</v>
      </c>
      <c r="M36" s="127" t="s">
        <v>506</v>
      </c>
      <c r="N36" s="127">
        <v>16</v>
      </c>
      <c r="O36" s="128" t="str">
        <f t="shared" si="0"/>
        <v>OK</v>
      </c>
      <c r="P36" s="129"/>
    </row>
    <row r="37" spans="1:16" x14ac:dyDescent="0.25">
      <c r="A37" s="126">
        <v>35</v>
      </c>
      <c r="B37" s="4" t="s">
        <v>176</v>
      </c>
      <c r="C37" s="4" t="s">
        <v>139</v>
      </c>
      <c r="D37" s="4" t="s">
        <v>177</v>
      </c>
      <c r="E37" s="4" t="s">
        <v>483</v>
      </c>
      <c r="F37" s="4" t="s">
        <v>617</v>
      </c>
      <c r="G37" s="4">
        <v>256</v>
      </c>
      <c r="H37" s="127" t="s">
        <v>139</v>
      </c>
      <c r="I37" s="127" t="s">
        <v>177</v>
      </c>
      <c r="J37" s="127"/>
      <c r="K37" s="127"/>
      <c r="L37" s="127" t="s">
        <v>498</v>
      </c>
      <c r="M37" s="127" t="s">
        <v>507</v>
      </c>
      <c r="N37" s="127">
        <v>256</v>
      </c>
      <c r="O37" s="128" t="str">
        <f t="shared" si="0"/>
        <v>OK</v>
      </c>
      <c r="P37" s="131" t="s">
        <v>620</v>
      </c>
    </row>
    <row r="38" spans="1:16" x14ac:dyDescent="0.25">
      <c r="A38" s="126">
        <v>36</v>
      </c>
      <c r="B38" s="4" t="s">
        <v>179</v>
      </c>
      <c r="C38" s="130" t="s">
        <v>139</v>
      </c>
      <c r="D38" s="130" t="s">
        <v>621</v>
      </c>
      <c r="E38" s="4" t="s">
        <v>484</v>
      </c>
      <c r="F38" s="4" t="s">
        <v>617</v>
      </c>
      <c r="G38" s="4">
        <v>100</v>
      </c>
      <c r="H38" s="127" t="s">
        <v>137</v>
      </c>
      <c r="I38" s="127" t="s">
        <v>180</v>
      </c>
      <c r="J38" s="127"/>
      <c r="K38" s="127"/>
      <c r="L38" s="127" t="s">
        <v>498</v>
      </c>
      <c r="M38" s="127" t="s">
        <v>508</v>
      </c>
      <c r="N38" s="127">
        <v>32</v>
      </c>
      <c r="O38" s="128" t="str">
        <f t="shared" si="0"/>
        <v>OK</v>
      </c>
      <c r="P38" s="129"/>
    </row>
    <row r="39" spans="1:16" x14ac:dyDescent="0.25">
      <c r="A39" s="126">
        <v>37</v>
      </c>
      <c r="B39" s="4" t="s">
        <v>182</v>
      </c>
      <c r="C39" s="4" t="s">
        <v>137</v>
      </c>
      <c r="D39" s="4" t="s">
        <v>183</v>
      </c>
      <c r="E39" s="4" t="s">
        <v>483</v>
      </c>
      <c r="F39" s="4" t="s">
        <v>617</v>
      </c>
      <c r="G39" s="4">
        <v>116</v>
      </c>
      <c r="H39" s="127" t="s">
        <v>137</v>
      </c>
      <c r="I39" s="127" t="s">
        <v>183</v>
      </c>
      <c r="J39" s="127" t="s">
        <v>139</v>
      </c>
      <c r="K39" s="127" t="s">
        <v>184</v>
      </c>
      <c r="L39" s="127" t="s">
        <v>509</v>
      </c>
      <c r="M39" s="127" t="s">
        <v>510</v>
      </c>
      <c r="N39" s="127">
        <v>16</v>
      </c>
      <c r="O39" s="128" t="str">
        <f t="shared" si="0"/>
        <v>OK</v>
      </c>
      <c r="P39" s="129"/>
    </row>
    <row r="40" spans="1:16" x14ac:dyDescent="0.25">
      <c r="A40" s="126">
        <v>38</v>
      </c>
      <c r="B40" s="4" t="s">
        <v>187</v>
      </c>
      <c r="C40" s="4" t="s">
        <v>188</v>
      </c>
      <c r="D40" s="4" t="s">
        <v>189</v>
      </c>
      <c r="E40" s="4" t="s">
        <v>483</v>
      </c>
      <c r="F40" s="4" t="s">
        <v>617</v>
      </c>
      <c r="G40" s="4">
        <v>16</v>
      </c>
      <c r="H40" s="127" t="s">
        <v>188</v>
      </c>
      <c r="I40" s="127" t="s">
        <v>189</v>
      </c>
      <c r="J40" s="127"/>
      <c r="K40" s="127"/>
      <c r="L40" s="127" t="s">
        <v>498</v>
      </c>
      <c r="M40" s="127" t="s">
        <v>511</v>
      </c>
      <c r="N40" s="127">
        <v>16</v>
      </c>
      <c r="O40" s="128" t="str">
        <f t="shared" si="0"/>
        <v>OK</v>
      </c>
      <c r="P40" s="129"/>
    </row>
    <row r="41" spans="1:16" x14ac:dyDescent="0.25">
      <c r="A41" s="126">
        <v>39</v>
      </c>
      <c r="B41" s="4" t="s">
        <v>192</v>
      </c>
      <c r="C41" s="4" t="s">
        <v>137</v>
      </c>
      <c r="D41" s="4" t="s">
        <v>193</v>
      </c>
      <c r="E41" s="4" t="s">
        <v>483</v>
      </c>
      <c r="F41" s="4" t="s">
        <v>617</v>
      </c>
      <c r="G41" s="4">
        <v>16</v>
      </c>
      <c r="H41" s="127" t="s">
        <v>137</v>
      </c>
      <c r="I41" s="127" t="s">
        <v>193</v>
      </c>
      <c r="J41" s="127" t="s">
        <v>139</v>
      </c>
      <c r="K41" s="127" t="s">
        <v>194</v>
      </c>
      <c r="L41" s="127" t="s">
        <v>498</v>
      </c>
      <c r="M41" s="127" t="s">
        <v>512</v>
      </c>
      <c r="N41" s="127">
        <v>16</v>
      </c>
      <c r="O41" s="128" t="str">
        <f t="shared" si="0"/>
        <v>OK</v>
      </c>
      <c r="P41" s="129"/>
    </row>
    <row r="42" spans="1:16" x14ac:dyDescent="0.25">
      <c r="A42" s="126">
        <v>40</v>
      </c>
      <c r="B42" s="4" t="s">
        <v>196</v>
      </c>
      <c r="C42" s="130" t="s">
        <v>139</v>
      </c>
      <c r="D42" s="130" t="s">
        <v>198</v>
      </c>
      <c r="E42" s="4" t="s">
        <v>483</v>
      </c>
      <c r="F42" s="4" t="s">
        <v>617</v>
      </c>
      <c r="G42" s="4">
        <v>200</v>
      </c>
      <c r="H42" s="127" t="s">
        <v>137</v>
      </c>
      <c r="I42" s="127" t="s">
        <v>197</v>
      </c>
      <c r="J42" s="127" t="s">
        <v>139</v>
      </c>
      <c r="K42" s="127" t="s">
        <v>198</v>
      </c>
      <c r="L42" s="127" t="s">
        <v>531</v>
      </c>
      <c r="M42" s="127" t="s">
        <v>532</v>
      </c>
      <c r="N42" s="127">
        <v>32</v>
      </c>
      <c r="O42" s="128" t="str">
        <f t="shared" si="0"/>
        <v>OK</v>
      </c>
      <c r="P42" s="129"/>
    </row>
    <row r="43" spans="1:16" x14ac:dyDescent="0.25">
      <c r="A43" s="126">
        <v>41</v>
      </c>
      <c r="B43" s="4" t="s">
        <v>201</v>
      </c>
      <c r="C43" s="4" t="s">
        <v>202</v>
      </c>
      <c r="D43" s="4" t="s">
        <v>200</v>
      </c>
      <c r="E43" s="4" t="s">
        <v>483</v>
      </c>
      <c r="F43" s="4" t="s">
        <v>617</v>
      </c>
      <c r="G43" s="4">
        <v>32</v>
      </c>
      <c r="H43" s="127" t="s">
        <v>202</v>
      </c>
      <c r="I43" s="127" t="s">
        <v>200</v>
      </c>
      <c r="J43" s="127"/>
      <c r="K43" s="127"/>
      <c r="L43" s="127"/>
      <c r="M43" s="127"/>
      <c r="N43" s="127">
        <v>32</v>
      </c>
      <c r="O43" s="128" t="str">
        <f t="shared" si="0"/>
        <v>OK</v>
      </c>
      <c r="P43" s="129"/>
    </row>
    <row r="44" spans="1:16" x14ac:dyDescent="0.25">
      <c r="A44" s="126">
        <v>42</v>
      </c>
      <c r="B44" s="4" t="s">
        <v>206</v>
      </c>
      <c r="C44" s="4" t="s">
        <v>62</v>
      </c>
      <c r="D44" s="4" t="s">
        <v>204</v>
      </c>
      <c r="E44" s="4" t="s">
        <v>483</v>
      </c>
      <c r="F44" s="4" t="s">
        <v>617</v>
      </c>
      <c r="G44" s="4">
        <v>64</v>
      </c>
      <c r="H44" s="127" t="s">
        <v>62</v>
      </c>
      <c r="I44" s="127" t="s">
        <v>204</v>
      </c>
      <c r="J44" s="127"/>
      <c r="K44" s="127"/>
      <c r="L44" s="127"/>
      <c r="M44" s="127"/>
      <c r="N44" s="127">
        <v>64</v>
      </c>
      <c r="O44" s="128" t="str">
        <f t="shared" si="0"/>
        <v>OK</v>
      </c>
      <c r="P44" s="129"/>
    </row>
    <row r="45" spans="1:16" x14ac:dyDescent="0.25">
      <c r="A45" s="126">
        <v>43</v>
      </c>
      <c r="B45" s="4" t="s">
        <v>210</v>
      </c>
      <c r="C45" s="4" t="s">
        <v>70</v>
      </c>
      <c r="D45" s="4" t="s">
        <v>208</v>
      </c>
      <c r="E45" s="4" t="s">
        <v>483</v>
      </c>
      <c r="F45" s="4" t="s">
        <v>617</v>
      </c>
      <c r="G45" s="4">
        <v>16</v>
      </c>
      <c r="H45" s="127" t="s">
        <v>70</v>
      </c>
      <c r="I45" s="127" t="s">
        <v>208</v>
      </c>
      <c r="J45" s="127"/>
      <c r="K45" s="127"/>
      <c r="L45" s="127"/>
      <c r="M45" s="127"/>
      <c r="N45" s="127">
        <v>16</v>
      </c>
      <c r="O45" s="128" t="str">
        <f t="shared" si="0"/>
        <v>OK</v>
      </c>
      <c r="P45" s="129"/>
    </row>
    <row r="46" spans="1:16" x14ac:dyDescent="0.25">
      <c r="A46" s="126">
        <v>44</v>
      </c>
      <c r="B46" s="4" t="s">
        <v>622</v>
      </c>
      <c r="C46" s="130" t="s">
        <v>118</v>
      </c>
      <c r="D46" s="130" t="s">
        <v>623</v>
      </c>
      <c r="E46" s="4" t="s">
        <v>483</v>
      </c>
      <c r="F46" s="4" t="s">
        <v>617</v>
      </c>
      <c r="G46" s="4">
        <v>16</v>
      </c>
      <c r="H46" s="127" t="s">
        <v>70</v>
      </c>
      <c r="I46" s="127" t="s">
        <v>212</v>
      </c>
      <c r="J46" s="127"/>
      <c r="K46" s="127"/>
      <c r="L46" s="127"/>
      <c r="M46" s="127"/>
      <c r="N46" s="127">
        <v>16</v>
      </c>
      <c r="O46" s="128" t="str">
        <f t="shared" si="0"/>
        <v>OK</v>
      </c>
      <c r="P46" s="129"/>
    </row>
    <row r="47" spans="1:16" x14ac:dyDescent="0.25">
      <c r="A47" s="126">
        <v>45</v>
      </c>
      <c r="B47" s="4" t="s">
        <v>218</v>
      </c>
      <c r="C47" s="4" t="s">
        <v>219</v>
      </c>
      <c r="D47" s="4" t="s">
        <v>457</v>
      </c>
      <c r="E47" s="4"/>
      <c r="F47" s="4" t="s">
        <v>617</v>
      </c>
      <c r="G47" s="4">
        <v>17</v>
      </c>
      <c r="H47" s="127" t="s">
        <v>219</v>
      </c>
      <c r="I47" s="127" t="s">
        <v>457</v>
      </c>
      <c r="J47" s="127"/>
      <c r="K47" s="127"/>
      <c r="L47" s="127"/>
      <c r="M47" s="127"/>
      <c r="N47" s="127">
        <v>16</v>
      </c>
      <c r="O47" s="128" t="str">
        <f t="shared" si="0"/>
        <v>OK</v>
      </c>
      <c r="P47" s="129"/>
    </row>
    <row r="48" spans="1:16" x14ac:dyDescent="0.25">
      <c r="A48" s="126">
        <v>46</v>
      </c>
      <c r="B48" s="4" t="s">
        <v>223</v>
      </c>
      <c r="C48" s="4" t="s">
        <v>224</v>
      </c>
      <c r="D48" s="4" t="s">
        <v>221</v>
      </c>
      <c r="E48" s="4" t="s">
        <v>483</v>
      </c>
      <c r="F48" s="4" t="s">
        <v>617</v>
      </c>
      <c r="G48" s="4">
        <v>16</v>
      </c>
      <c r="H48" s="127" t="s">
        <v>224</v>
      </c>
      <c r="I48" s="127" t="s">
        <v>221</v>
      </c>
      <c r="J48" s="127"/>
      <c r="K48" s="127"/>
      <c r="L48" s="127"/>
      <c r="M48" s="127"/>
      <c r="N48" s="127">
        <v>16</v>
      </c>
      <c r="O48" s="128" t="str">
        <f t="shared" si="0"/>
        <v>OK</v>
      </c>
      <c r="P48" s="129"/>
    </row>
    <row r="49" spans="1:16" x14ac:dyDescent="0.25">
      <c r="A49" s="126">
        <v>47</v>
      </c>
      <c r="B49" s="4" t="s">
        <v>228</v>
      </c>
      <c r="C49" s="4" t="s">
        <v>219</v>
      </c>
      <c r="D49" s="4" t="s">
        <v>226</v>
      </c>
      <c r="E49" s="4" t="s">
        <v>483</v>
      </c>
      <c r="F49" s="4" t="s">
        <v>617</v>
      </c>
      <c r="G49" s="4">
        <v>16</v>
      </c>
      <c r="H49" s="127" t="s">
        <v>219</v>
      </c>
      <c r="I49" s="127" t="s">
        <v>226</v>
      </c>
      <c r="J49" s="127"/>
      <c r="K49" s="127"/>
      <c r="L49" s="127"/>
      <c r="M49" s="127"/>
      <c r="N49" s="127">
        <v>16</v>
      </c>
      <c r="O49" s="128" t="str">
        <f t="shared" si="0"/>
        <v>OK</v>
      </c>
      <c r="P49" s="129"/>
    </row>
    <row r="50" spans="1:16" x14ac:dyDescent="0.25">
      <c r="A50" s="126">
        <v>48</v>
      </c>
      <c r="B50" s="4" t="s">
        <v>232</v>
      </c>
      <c r="C50" s="4" t="s">
        <v>233</v>
      </c>
      <c r="D50" s="4" t="s">
        <v>230</v>
      </c>
      <c r="E50" s="4" t="s">
        <v>483</v>
      </c>
      <c r="F50" s="4" t="s">
        <v>617</v>
      </c>
      <c r="G50" s="4">
        <v>16</v>
      </c>
      <c r="H50" s="127" t="s">
        <v>233</v>
      </c>
      <c r="I50" s="127" t="s">
        <v>230</v>
      </c>
      <c r="J50" s="127"/>
      <c r="K50" s="127"/>
      <c r="L50" s="127"/>
      <c r="M50" s="127"/>
      <c r="N50" s="127">
        <v>16</v>
      </c>
      <c r="O50" s="128" t="str">
        <f t="shared" si="0"/>
        <v>OK</v>
      </c>
      <c r="P50" s="129"/>
    </row>
    <row r="51" spans="1:16" x14ac:dyDescent="0.25">
      <c r="A51" s="132">
        <v>49</v>
      </c>
      <c r="B51" s="109" t="s">
        <v>237</v>
      </c>
      <c r="C51" s="109" t="s">
        <v>238</v>
      </c>
      <c r="D51" s="109" t="s">
        <v>235</v>
      </c>
      <c r="E51" s="109" t="s">
        <v>624</v>
      </c>
      <c r="F51" s="109" t="s">
        <v>617</v>
      </c>
      <c r="G51" s="109">
        <v>17</v>
      </c>
      <c r="H51" s="109" t="s">
        <v>238</v>
      </c>
      <c r="I51" s="109" t="s">
        <v>235</v>
      </c>
      <c r="J51" s="109"/>
      <c r="K51" s="109"/>
      <c r="L51" s="109"/>
      <c r="M51" s="109"/>
      <c r="N51" s="109">
        <v>16</v>
      </c>
      <c r="O51" s="93" t="str">
        <f t="shared" si="0"/>
        <v>OK</v>
      </c>
      <c r="P51" s="133" t="s">
        <v>625</v>
      </c>
    </row>
    <row r="52" spans="1:16" x14ac:dyDescent="0.25">
      <c r="A52" s="126">
        <v>50</v>
      </c>
      <c r="B52" s="4" t="s">
        <v>242</v>
      </c>
      <c r="C52" s="4" t="s">
        <v>243</v>
      </c>
      <c r="D52" s="4" t="s">
        <v>240</v>
      </c>
      <c r="E52" s="4" t="s">
        <v>483</v>
      </c>
      <c r="F52" s="4" t="s">
        <v>617</v>
      </c>
      <c r="G52" s="4">
        <v>32</v>
      </c>
      <c r="H52" s="127" t="s">
        <v>243</v>
      </c>
      <c r="I52" s="127" t="s">
        <v>240</v>
      </c>
      <c r="J52" s="127"/>
      <c r="K52" s="127"/>
      <c r="L52" s="127"/>
      <c r="M52" s="127"/>
      <c r="N52" s="127">
        <v>32</v>
      </c>
      <c r="O52" s="128" t="str">
        <f t="shared" si="0"/>
        <v>OK</v>
      </c>
      <c r="P52" s="129"/>
    </row>
    <row r="53" spans="1:16" x14ac:dyDescent="0.25">
      <c r="A53" s="126">
        <v>51</v>
      </c>
      <c r="B53" s="4" t="s">
        <v>247</v>
      </c>
      <c r="C53" s="4" t="s">
        <v>248</v>
      </c>
      <c r="D53" s="4" t="s">
        <v>245</v>
      </c>
      <c r="E53" s="4" t="s">
        <v>484</v>
      </c>
      <c r="F53" s="4" t="s">
        <v>617</v>
      </c>
      <c r="G53" s="4">
        <v>16</v>
      </c>
      <c r="H53" s="127" t="s">
        <v>248</v>
      </c>
      <c r="I53" s="127" t="s">
        <v>245</v>
      </c>
      <c r="J53" s="127"/>
      <c r="K53" s="127"/>
      <c r="L53" s="127"/>
      <c r="M53" s="127"/>
      <c r="N53" s="127">
        <v>16</v>
      </c>
      <c r="O53" s="128" t="str">
        <f t="shared" si="0"/>
        <v>OK</v>
      </c>
      <c r="P53" s="129"/>
    </row>
    <row r="54" spans="1:16" x14ac:dyDescent="0.25">
      <c r="A54" s="126">
        <v>52</v>
      </c>
      <c r="B54" s="4" t="s">
        <v>252</v>
      </c>
      <c r="C54" s="4" t="s">
        <v>253</v>
      </c>
      <c r="D54" s="4" t="s">
        <v>250</v>
      </c>
      <c r="E54" s="4" t="s">
        <v>483</v>
      </c>
      <c r="F54" s="4" t="s">
        <v>617</v>
      </c>
      <c r="G54" s="4">
        <v>16</v>
      </c>
      <c r="H54" s="127" t="s">
        <v>253</v>
      </c>
      <c r="I54" s="127" t="s">
        <v>250</v>
      </c>
      <c r="J54" s="127"/>
      <c r="K54" s="127"/>
      <c r="L54" s="127"/>
      <c r="M54" s="127"/>
      <c r="N54" s="127">
        <v>16</v>
      </c>
      <c r="O54" s="128" t="str">
        <f t="shared" si="0"/>
        <v>OK</v>
      </c>
      <c r="P54" s="129"/>
    </row>
    <row r="55" spans="1:16" x14ac:dyDescent="0.25">
      <c r="A55" s="126">
        <v>53</v>
      </c>
      <c r="B55" s="4" t="s">
        <v>257</v>
      </c>
      <c r="C55" s="4" t="s">
        <v>258</v>
      </c>
      <c r="D55" s="4" t="s">
        <v>259</v>
      </c>
      <c r="E55" s="4" t="s">
        <v>483</v>
      </c>
      <c r="F55" s="4" t="s">
        <v>617</v>
      </c>
      <c r="G55" s="4">
        <v>16</v>
      </c>
      <c r="H55" s="127" t="s">
        <v>258</v>
      </c>
      <c r="I55" s="127" t="s">
        <v>259</v>
      </c>
      <c r="J55" s="127"/>
      <c r="K55" s="127"/>
      <c r="L55" s="127"/>
      <c r="M55" s="127"/>
      <c r="N55" s="127">
        <v>16</v>
      </c>
      <c r="O55" s="128" t="str">
        <f t="shared" si="0"/>
        <v>OK</v>
      </c>
      <c r="P55" s="129"/>
    </row>
    <row r="56" spans="1:16" ht="15.75" thickBot="1" x14ac:dyDescent="0.3">
      <c r="A56" s="134">
        <v>54</v>
      </c>
      <c r="B56" s="135" t="s">
        <v>263</v>
      </c>
      <c r="C56" s="135" t="s">
        <v>264</v>
      </c>
      <c r="D56" s="135" t="s">
        <v>265</v>
      </c>
      <c r="E56" s="135" t="s">
        <v>483</v>
      </c>
      <c r="F56" s="135" t="s">
        <v>617</v>
      </c>
      <c r="G56" s="135">
        <v>16</v>
      </c>
      <c r="H56" s="136" t="s">
        <v>264</v>
      </c>
      <c r="I56" s="136" t="s">
        <v>265</v>
      </c>
      <c r="J56" s="136"/>
      <c r="K56" s="136"/>
      <c r="L56" s="136"/>
      <c r="M56" s="136"/>
      <c r="N56" s="136">
        <v>16</v>
      </c>
      <c r="O56" s="137" t="str">
        <f t="shared" si="0"/>
        <v>OK</v>
      </c>
      <c r="P56" s="138"/>
    </row>
    <row r="57" spans="1:16" x14ac:dyDescent="0.25">
      <c r="A57" s="120">
        <v>55</v>
      </c>
      <c r="B57" s="121" t="s">
        <v>281</v>
      </c>
      <c r="C57" s="121" t="s">
        <v>282</v>
      </c>
      <c r="D57" s="121" t="s">
        <v>283</v>
      </c>
      <c r="E57" s="121" t="s">
        <v>483</v>
      </c>
      <c r="F57" s="121" t="s">
        <v>617</v>
      </c>
      <c r="G57" s="121">
        <v>32</v>
      </c>
      <c r="H57" s="123" t="s">
        <v>282</v>
      </c>
      <c r="I57" s="123" t="s">
        <v>283</v>
      </c>
      <c r="J57" s="123"/>
      <c r="K57" s="123"/>
      <c r="L57" s="123"/>
      <c r="M57" s="123"/>
      <c r="N57" s="123">
        <v>32</v>
      </c>
      <c r="O57" s="124" t="str">
        <f t="shared" si="0"/>
        <v>OK</v>
      </c>
      <c r="P57" s="125"/>
    </row>
    <row r="58" spans="1:16" x14ac:dyDescent="0.25">
      <c r="A58" s="126">
        <v>56</v>
      </c>
      <c r="B58" s="4" t="s">
        <v>287</v>
      </c>
      <c r="C58" s="4" t="s">
        <v>288</v>
      </c>
      <c r="D58" s="4" t="s">
        <v>289</v>
      </c>
      <c r="E58" s="4" t="s">
        <v>483</v>
      </c>
      <c r="F58" s="4" t="s">
        <v>617</v>
      </c>
      <c r="G58" s="4">
        <v>32</v>
      </c>
      <c r="H58" s="127" t="s">
        <v>288</v>
      </c>
      <c r="I58" s="127" t="s">
        <v>289</v>
      </c>
      <c r="J58" s="127"/>
      <c r="K58" s="127"/>
      <c r="L58" s="127"/>
      <c r="M58" s="127"/>
      <c r="N58" s="127">
        <v>32</v>
      </c>
      <c r="O58" s="128" t="str">
        <f t="shared" si="0"/>
        <v>OK</v>
      </c>
      <c r="P58" s="129"/>
    </row>
    <row r="59" spans="1:16" x14ac:dyDescent="0.25">
      <c r="A59" s="126">
        <v>57</v>
      </c>
      <c r="B59" s="4" t="s">
        <v>292</v>
      </c>
      <c r="C59" s="4" t="s">
        <v>293</v>
      </c>
      <c r="D59" s="4" t="s">
        <v>294</v>
      </c>
      <c r="E59" s="4" t="s">
        <v>483</v>
      </c>
      <c r="F59" s="4" t="s">
        <v>617</v>
      </c>
      <c r="G59" s="4">
        <v>16</v>
      </c>
      <c r="H59" s="127" t="s">
        <v>293</v>
      </c>
      <c r="I59" s="127" t="s">
        <v>294</v>
      </c>
      <c r="J59" s="127"/>
      <c r="K59" s="127"/>
      <c r="L59" s="127"/>
      <c r="M59" s="127"/>
      <c r="N59" s="127">
        <v>16</v>
      </c>
      <c r="O59" s="128" t="str">
        <f t="shared" si="0"/>
        <v>OK</v>
      </c>
      <c r="P59" s="129"/>
    </row>
    <row r="60" spans="1:16" x14ac:dyDescent="0.25">
      <c r="A60" s="126">
        <v>58</v>
      </c>
      <c r="B60" s="4" t="s">
        <v>298</v>
      </c>
      <c r="C60" s="4" t="s">
        <v>293</v>
      </c>
      <c r="D60" s="4" t="s">
        <v>299</v>
      </c>
      <c r="E60" s="4" t="s">
        <v>483</v>
      </c>
      <c r="F60" s="4" t="s">
        <v>617</v>
      </c>
      <c r="G60" s="4">
        <v>16</v>
      </c>
      <c r="H60" s="127" t="s">
        <v>293</v>
      </c>
      <c r="I60" s="127" t="s">
        <v>299</v>
      </c>
      <c r="J60" s="127"/>
      <c r="K60" s="127"/>
      <c r="L60" s="127"/>
      <c r="M60" s="127"/>
      <c r="N60" s="127">
        <v>16</v>
      </c>
      <c r="O60" s="128" t="str">
        <f t="shared" si="0"/>
        <v>OK</v>
      </c>
      <c r="P60" s="129"/>
    </row>
    <row r="61" spans="1:16" x14ac:dyDescent="0.25">
      <c r="A61" s="126">
        <v>59</v>
      </c>
      <c r="B61" s="4" t="s">
        <v>303</v>
      </c>
      <c r="C61" s="4" t="s">
        <v>293</v>
      </c>
      <c r="D61" s="4" t="s">
        <v>304</v>
      </c>
      <c r="E61" s="4" t="s">
        <v>483</v>
      </c>
      <c r="F61" s="4" t="s">
        <v>617</v>
      </c>
      <c r="G61" s="4">
        <v>48</v>
      </c>
      <c r="H61" s="127" t="s">
        <v>293</v>
      </c>
      <c r="I61" s="127" t="s">
        <v>304</v>
      </c>
      <c r="J61" s="127"/>
      <c r="K61" s="127"/>
      <c r="L61" s="127"/>
      <c r="M61" s="127"/>
      <c r="N61" s="127">
        <v>48</v>
      </c>
      <c r="O61" s="128" t="str">
        <f t="shared" si="0"/>
        <v>OK</v>
      </c>
      <c r="P61" s="129"/>
    </row>
    <row r="62" spans="1:16" x14ac:dyDescent="0.25">
      <c r="A62" s="126">
        <v>60</v>
      </c>
      <c r="B62" s="4" t="s">
        <v>307</v>
      </c>
      <c r="C62" s="4" t="s">
        <v>188</v>
      </c>
      <c r="D62" s="4" t="s">
        <v>308</v>
      </c>
      <c r="E62" s="4" t="s">
        <v>483</v>
      </c>
      <c r="F62" s="4" t="s">
        <v>617</v>
      </c>
      <c r="G62" s="4">
        <v>16</v>
      </c>
      <c r="H62" s="127" t="s">
        <v>188</v>
      </c>
      <c r="I62" s="127" t="s">
        <v>308</v>
      </c>
      <c r="J62" s="127"/>
      <c r="K62" s="127"/>
      <c r="L62" s="127"/>
      <c r="M62" s="127"/>
      <c r="N62" s="127">
        <v>16</v>
      </c>
      <c r="O62" s="128" t="str">
        <f t="shared" si="0"/>
        <v>OK</v>
      </c>
      <c r="P62" s="129"/>
    </row>
    <row r="63" spans="1:16" x14ac:dyDescent="0.25">
      <c r="A63" s="126">
        <v>61</v>
      </c>
      <c r="B63" s="4" t="s">
        <v>312</v>
      </c>
      <c r="C63" s="4" t="s">
        <v>188</v>
      </c>
      <c r="D63" s="4" t="s">
        <v>313</v>
      </c>
      <c r="E63" s="4" t="s">
        <v>483</v>
      </c>
      <c r="F63" s="4" t="s">
        <v>617</v>
      </c>
      <c r="G63" s="4">
        <v>16</v>
      </c>
      <c r="H63" s="127" t="s">
        <v>188</v>
      </c>
      <c r="I63" s="127" t="s">
        <v>313</v>
      </c>
      <c r="J63" s="127"/>
      <c r="K63" s="127"/>
      <c r="L63" s="127"/>
      <c r="M63" s="127"/>
      <c r="N63" s="127">
        <v>16</v>
      </c>
      <c r="O63" s="128" t="str">
        <f t="shared" si="0"/>
        <v>OK</v>
      </c>
      <c r="P63" s="129"/>
    </row>
    <row r="64" spans="1:16" x14ac:dyDescent="0.25">
      <c r="A64" s="126">
        <v>62</v>
      </c>
      <c r="B64" s="4" t="s">
        <v>317</v>
      </c>
      <c r="C64" s="4" t="s">
        <v>318</v>
      </c>
      <c r="D64" s="4" t="s">
        <v>319</v>
      </c>
      <c r="E64" s="4" t="s">
        <v>483</v>
      </c>
      <c r="F64" s="4" t="s">
        <v>617</v>
      </c>
      <c r="G64" s="4">
        <v>48</v>
      </c>
      <c r="H64" s="127" t="s">
        <v>318</v>
      </c>
      <c r="I64" s="127" t="s">
        <v>319</v>
      </c>
      <c r="J64" s="127"/>
      <c r="K64" s="127"/>
      <c r="L64" s="127"/>
      <c r="M64" s="127"/>
      <c r="N64" s="127">
        <v>48</v>
      </c>
      <c r="O64" s="128" t="str">
        <f t="shared" si="0"/>
        <v>OK</v>
      </c>
      <c r="P64" s="129"/>
    </row>
    <row r="65" spans="1:16" x14ac:dyDescent="0.25">
      <c r="A65" s="126">
        <v>63</v>
      </c>
      <c r="B65" s="4" t="s">
        <v>321</v>
      </c>
      <c r="C65" s="130" t="s">
        <v>509</v>
      </c>
      <c r="D65" s="130" t="s">
        <v>626</v>
      </c>
      <c r="E65" s="4" t="s">
        <v>484</v>
      </c>
      <c r="F65" s="4" t="s">
        <v>617</v>
      </c>
      <c r="G65" s="4">
        <v>100</v>
      </c>
      <c r="H65" s="127" t="s">
        <v>188</v>
      </c>
      <c r="I65" s="127" t="s">
        <v>322</v>
      </c>
      <c r="J65" s="127"/>
      <c r="K65" s="127"/>
      <c r="L65" s="127"/>
      <c r="M65" s="127"/>
      <c r="N65" s="127">
        <v>64</v>
      </c>
      <c r="O65" s="128" t="str">
        <f t="shared" si="0"/>
        <v>OK</v>
      </c>
      <c r="P65" s="129"/>
    </row>
    <row r="66" spans="1:16" x14ac:dyDescent="0.25">
      <c r="A66" s="126">
        <v>64</v>
      </c>
      <c r="B66" s="4" t="s">
        <v>325</v>
      </c>
      <c r="C66" s="4" t="s">
        <v>293</v>
      </c>
      <c r="D66" s="4" t="s">
        <v>326</v>
      </c>
      <c r="E66" s="4" t="s">
        <v>483</v>
      </c>
      <c r="F66" s="4" t="s">
        <v>617</v>
      </c>
      <c r="G66" s="4">
        <v>16</v>
      </c>
      <c r="H66" s="127" t="s">
        <v>293</v>
      </c>
      <c r="I66" s="127" t="s">
        <v>326</v>
      </c>
      <c r="J66" s="127"/>
      <c r="K66" s="127"/>
      <c r="L66" s="127"/>
      <c r="M66" s="127"/>
      <c r="N66" s="127">
        <v>16</v>
      </c>
      <c r="O66" s="128" t="str">
        <f t="shared" si="0"/>
        <v>OK</v>
      </c>
      <c r="P66" s="129"/>
    </row>
    <row r="67" spans="1:16" x14ac:dyDescent="0.25">
      <c r="A67" s="126">
        <v>65</v>
      </c>
      <c r="B67" s="4" t="s">
        <v>329</v>
      </c>
      <c r="C67" s="4" t="s">
        <v>188</v>
      </c>
      <c r="D67" s="4" t="s">
        <v>330</v>
      </c>
      <c r="E67" s="4" t="s">
        <v>483</v>
      </c>
      <c r="F67" s="4" t="s">
        <v>617</v>
      </c>
      <c r="G67" s="4">
        <v>16</v>
      </c>
      <c r="H67" s="127" t="s">
        <v>188</v>
      </c>
      <c r="I67" s="127" t="s">
        <v>330</v>
      </c>
      <c r="J67" s="127"/>
      <c r="K67" s="127"/>
      <c r="L67" s="127"/>
      <c r="M67" s="127"/>
      <c r="N67" s="127">
        <v>16</v>
      </c>
      <c r="O67" s="128" t="str">
        <f t="shared" si="0"/>
        <v>OK</v>
      </c>
      <c r="P67" s="129"/>
    </row>
    <row r="68" spans="1:16" x14ac:dyDescent="0.25">
      <c r="A68" s="126">
        <v>66</v>
      </c>
      <c r="B68" s="4" t="s">
        <v>332</v>
      </c>
      <c r="C68" s="4" t="s">
        <v>10</v>
      </c>
      <c r="D68" s="4" t="s">
        <v>333</v>
      </c>
      <c r="E68" s="4" t="s">
        <v>483</v>
      </c>
      <c r="F68" s="4" t="s">
        <v>617</v>
      </c>
      <c r="G68" s="4">
        <v>16</v>
      </c>
      <c r="H68" s="127" t="s">
        <v>10</v>
      </c>
      <c r="I68" s="127" t="s">
        <v>333</v>
      </c>
      <c r="J68" s="127"/>
      <c r="K68" s="127"/>
      <c r="L68" s="127"/>
      <c r="M68" s="127"/>
      <c r="N68" s="127">
        <v>16</v>
      </c>
      <c r="O68" s="128" t="str">
        <f t="shared" ref="O68:O111" si="1">IF(G68&gt;=N68,"OK")</f>
        <v>OK</v>
      </c>
      <c r="P68" s="129"/>
    </row>
    <row r="69" spans="1:16" x14ac:dyDescent="0.25">
      <c r="A69" s="126">
        <v>67</v>
      </c>
      <c r="B69" s="4" t="s">
        <v>336</v>
      </c>
      <c r="C69" s="4" t="s">
        <v>23</v>
      </c>
      <c r="D69" s="4" t="s">
        <v>337</v>
      </c>
      <c r="E69" s="4" t="s">
        <v>483</v>
      </c>
      <c r="F69" s="4" t="s">
        <v>617</v>
      </c>
      <c r="G69" s="4">
        <v>100</v>
      </c>
      <c r="H69" s="127" t="s">
        <v>23</v>
      </c>
      <c r="I69" s="127" t="s">
        <v>337</v>
      </c>
      <c r="J69" s="127"/>
      <c r="K69" s="127"/>
      <c r="L69" s="127"/>
      <c r="M69" s="127"/>
      <c r="N69" s="127">
        <v>64</v>
      </c>
      <c r="O69" s="128" t="str">
        <f t="shared" si="1"/>
        <v>OK</v>
      </c>
      <c r="P69" s="129"/>
    </row>
    <row r="70" spans="1:16" x14ac:dyDescent="0.25">
      <c r="A70" s="126">
        <v>68</v>
      </c>
      <c r="B70" s="4" t="s">
        <v>339</v>
      </c>
      <c r="C70" s="4" t="s">
        <v>188</v>
      </c>
      <c r="D70" s="4" t="s">
        <v>340</v>
      </c>
      <c r="E70" s="4" t="s">
        <v>483</v>
      </c>
      <c r="F70" s="4" t="s">
        <v>617</v>
      </c>
      <c r="G70" s="4">
        <v>16</v>
      </c>
      <c r="H70" s="127" t="s">
        <v>188</v>
      </c>
      <c r="I70" s="127" t="s">
        <v>340</v>
      </c>
      <c r="J70" s="127"/>
      <c r="K70" s="127"/>
      <c r="L70" s="127"/>
      <c r="M70" s="127"/>
      <c r="N70" s="127">
        <v>16</v>
      </c>
      <c r="O70" s="128" t="str">
        <f t="shared" si="1"/>
        <v>OK</v>
      </c>
      <c r="P70" s="129"/>
    </row>
    <row r="71" spans="1:16" x14ac:dyDescent="0.25">
      <c r="A71" s="126">
        <v>69</v>
      </c>
      <c r="B71" s="4" t="s">
        <v>344</v>
      </c>
      <c r="C71" s="4" t="s">
        <v>345</v>
      </c>
      <c r="D71" s="4" t="s">
        <v>346</v>
      </c>
      <c r="E71" s="4" t="s">
        <v>483</v>
      </c>
      <c r="F71" s="4" t="s">
        <v>617</v>
      </c>
      <c r="G71" s="4">
        <v>64</v>
      </c>
      <c r="H71" s="127" t="s">
        <v>345</v>
      </c>
      <c r="I71" s="127" t="s">
        <v>346</v>
      </c>
      <c r="J71" s="127"/>
      <c r="K71" s="127"/>
      <c r="L71" s="127"/>
      <c r="M71" s="127"/>
      <c r="N71" s="127">
        <v>64</v>
      </c>
      <c r="O71" s="128" t="str">
        <f t="shared" si="1"/>
        <v>OK</v>
      </c>
      <c r="P71" s="129"/>
    </row>
    <row r="72" spans="1:16" x14ac:dyDescent="0.25">
      <c r="A72" s="126">
        <v>70</v>
      </c>
      <c r="B72" s="4" t="s">
        <v>350</v>
      </c>
      <c r="C72" s="4" t="s">
        <v>70</v>
      </c>
      <c r="D72" s="4" t="s">
        <v>348</v>
      </c>
      <c r="E72" s="4" t="s">
        <v>483</v>
      </c>
      <c r="F72" s="4" t="s">
        <v>617</v>
      </c>
      <c r="G72" s="4">
        <v>144</v>
      </c>
      <c r="H72" s="127" t="s">
        <v>70</v>
      </c>
      <c r="I72" s="127" t="s">
        <v>348</v>
      </c>
      <c r="J72" s="127"/>
      <c r="K72" s="127"/>
      <c r="L72" s="127"/>
      <c r="M72" s="127"/>
      <c r="N72" s="127">
        <v>144</v>
      </c>
      <c r="O72" s="128" t="str">
        <f t="shared" si="1"/>
        <v>OK</v>
      </c>
      <c r="P72" s="129"/>
    </row>
    <row r="73" spans="1:16" x14ac:dyDescent="0.25">
      <c r="A73" s="126">
        <v>71</v>
      </c>
      <c r="B73" s="4" t="s">
        <v>354</v>
      </c>
      <c r="C73" s="4" t="s">
        <v>355</v>
      </c>
      <c r="D73" s="4" t="s">
        <v>352</v>
      </c>
      <c r="E73" s="4" t="s">
        <v>483</v>
      </c>
      <c r="F73" s="4" t="s">
        <v>617</v>
      </c>
      <c r="G73" s="4">
        <v>16</v>
      </c>
      <c r="H73" s="127" t="s">
        <v>355</v>
      </c>
      <c r="I73" s="127" t="s">
        <v>352</v>
      </c>
      <c r="J73" s="127"/>
      <c r="K73" s="127"/>
      <c r="L73" s="127"/>
      <c r="M73" s="127"/>
      <c r="N73" s="127">
        <v>16</v>
      </c>
      <c r="O73" s="128" t="str">
        <f t="shared" si="1"/>
        <v>OK</v>
      </c>
      <c r="P73" s="129"/>
    </row>
    <row r="74" spans="1:16" x14ac:dyDescent="0.25">
      <c r="A74" s="126">
        <v>72</v>
      </c>
      <c r="B74" s="4" t="s">
        <v>358</v>
      </c>
      <c r="C74" s="4" t="s">
        <v>70</v>
      </c>
      <c r="D74" s="4" t="s">
        <v>357</v>
      </c>
      <c r="E74" s="4" t="s">
        <v>484</v>
      </c>
      <c r="F74" s="4" t="s">
        <v>617</v>
      </c>
      <c r="G74" s="4">
        <v>16</v>
      </c>
      <c r="H74" s="127" t="s">
        <v>70</v>
      </c>
      <c r="I74" s="127" t="s">
        <v>357</v>
      </c>
      <c r="J74" s="127"/>
      <c r="K74" s="127"/>
      <c r="L74" s="127"/>
      <c r="M74" s="127"/>
      <c r="N74" s="127">
        <v>16</v>
      </c>
      <c r="O74" s="128" t="str">
        <f t="shared" si="1"/>
        <v>OK</v>
      </c>
      <c r="P74" s="129"/>
    </row>
    <row r="75" spans="1:16" ht="14.25" customHeight="1" x14ac:dyDescent="0.25">
      <c r="A75" s="126">
        <v>73</v>
      </c>
      <c r="B75" s="4" t="s">
        <v>361</v>
      </c>
      <c r="C75" s="4" t="s">
        <v>362</v>
      </c>
      <c r="D75" s="4" t="s">
        <v>363</v>
      </c>
      <c r="E75" s="4" t="s">
        <v>484</v>
      </c>
      <c r="F75" s="4" t="s">
        <v>617</v>
      </c>
      <c r="G75" s="4">
        <v>32</v>
      </c>
      <c r="H75" s="127" t="s">
        <v>362</v>
      </c>
      <c r="I75" s="127" t="s">
        <v>363</v>
      </c>
      <c r="J75" s="127"/>
      <c r="K75" s="127"/>
      <c r="L75" s="127"/>
      <c r="M75" s="127"/>
      <c r="N75" s="127">
        <v>32</v>
      </c>
      <c r="O75" s="128" t="str">
        <f t="shared" si="1"/>
        <v>OK</v>
      </c>
      <c r="P75" s="129"/>
    </row>
    <row r="76" spans="1:16" x14ac:dyDescent="0.25">
      <c r="A76" s="126">
        <v>74</v>
      </c>
      <c r="B76" s="4" t="s">
        <v>367</v>
      </c>
      <c r="C76" s="4" t="s">
        <v>118</v>
      </c>
      <c r="D76" s="4" t="s">
        <v>524</v>
      </c>
      <c r="E76" s="4" t="s">
        <v>483</v>
      </c>
      <c r="F76" s="4" t="s">
        <v>617</v>
      </c>
      <c r="G76" s="4">
        <v>16</v>
      </c>
      <c r="H76" s="127" t="s">
        <v>70</v>
      </c>
      <c r="I76" s="127" t="s">
        <v>368</v>
      </c>
      <c r="J76" s="127"/>
      <c r="K76" s="127"/>
      <c r="L76" s="127" t="s">
        <v>118</v>
      </c>
      <c r="M76" s="127" t="s">
        <v>524</v>
      </c>
      <c r="N76" s="127">
        <v>16</v>
      </c>
      <c r="O76" s="128" t="str">
        <f t="shared" si="1"/>
        <v>OK</v>
      </c>
      <c r="P76" s="129"/>
    </row>
    <row r="77" spans="1:16" x14ac:dyDescent="0.25">
      <c r="A77" s="126">
        <v>75</v>
      </c>
      <c r="B77" s="4" t="s">
        <v>66</v>
      </c>
      <c r="C77" s="4" t="s">
        <v>67</v>
      </c>
      <c r="D77" s="4" t="s">
        <v>68</v>
      </c>
      <c r="E77" s="4" t="s">
        <v>483</v>
      </c>
      <c r="F77" s="4" t="s">
        <v>617</v>
      </c>
      <c r="G77" s="4">
        <v>100</v>
      </c>
      <c r="H77" s="127" t="s">
        <v>67</v>
      </c>
      <c r="I77" s="127" t="s">
        <v>68</v>
      </c>
      <c r="J77" s="127"/>
      <c r="K77" s="127"/>
      <c r="L77" s="127"/>
      <c r="M77" s="127"/>
      <c r="N77" s="127">
        <v>64</v>
      </c>
      <c r="O77" s="128" t="str">
        <f t="shared" si="1"/>
        <v>OK</v>
      </c>
      <c r="P77" s="129"/>
    </row>
    <row r="78" spans="1:16" x14ac:dyDescent="0.25">
      <c r="A78" s="126">
        <v>76</v>
      </c>
      <c r="B78" s="4" t="s">
        <v>372</v>
      </c>
      <c r="C78" s="4" t="s">
        <v>373</v>
      </c>
      <c r="D78" s="4">
        <v>744862250</v>
      </c>
      <c r="E78" s="4" t="s">
        <v>483</v>
      </c>
      <c r="F78" s="4" t="s">
        <v>617</v>
      </c>
      <c r="G78" s="4">
        <v>16</v>
      </c>
      <c r="H78" s="127" t="s">
        <v>373</v>
      </c>
      <c r="I78" s="127">
        <v>744862250</v>
      </c>
      <c r="J78" s="127"/>
      <c r="K78" s="127"/>
      <c r="L78" s="127"/>
      <c r="M78" s="127"/>
      <c r="N78" s="127">
        <v>16</v>
      </c>
      <c r="O78" s="128" t="str">
        <f t="shared" si="1"/>
        <v>OK</v>
      </c>
      <c r="P78" s="129"/>
    </row>
    <row r="79" spans="1:16" x14ac:dyDescent="0.25">
      <c r="A79" s="126">
        <v>77</v>
      </c>
      <c r="B79" s="4" t="s">
        <v>74</v>
      </c>
      <c r="C79" s="4" t="s">
        <v>75</v>
      </c>
      <c r="D79" s="4" t="s">
        <v>72</v>
      </c>
      <c r="E79" s="4" t="s">
        <v>483</v>
      </c>
      <c r="F79" s="4" t="s">
        <v>617</v>
      </c>
      <c r="G79" s="4">
        <v>16</v>
      </c>
      <c r="H79" s="127" t="s">
        <v>75</v>
      </c>
      <c r="I79" s="127" t="s">
        <v>72</v>
      </c>
      <c r="J79" s="127"/>
      <c r="K79" s="127"/>
      <c r="L79" s="127"/>
      <c r="M79" s="127"/>
      <c r="N79" s="127">
        <v>16</v>
      </c>
      <c r="O79" s="128" t="str">
        <f t="shared" si="1"/>
        <v>OK</v>
      </c>
      <c r="P79" s="129"/>
    </row>
    <row r="80" spans="1:16" x14ac:dyDescent="0.25">
      <c r="A80" s="126">
        <v>78</v>
      </c>
      <c r="B80" s="4" t="s">
        <v>96</v>
      </c>
      <c r="C80" s="4" t="s">
        <v>97</v>
      </c>
      <c r="D80" s="4" t="s">
        <v>94</v>
      </c>
      <c r="E80" s="4" t="s">
        <v>483</v>
      </c>
      <c r="F80" s="4" t="s">
        <v>617</v>
      </c>
      <c r="G80" s="4">
        <v>48</v>
      </c>
      <c r="H80" s="127" t="s">
        <v>97</v>
      </c>
      <c r="I80" s="127" t="s">
        <v>94</v>
      </c>
      <c r="J80" s="127"/>
      <c r="K80" s="127"/>
      <c r="L80" s="127"/>
      <c r="M80" s="127"/>
      <c r="N80" s="127">
        <v>48</v>
      </c>
      <c r="O80" s="128" t="str">
        <f t="shared" si="1"/>
        <v>OK</v>
      </c>
      <c r="P80" s="129"/>
    </row>
    <row r="81" spans="1:16" x14ac:dyDescent="0.25">
      <c r="A81" s="126">
        <v>79</v>
      </c>
      <c r="B81" s="4" t="s">
        <v>378</v>
      </c>
      <c r="C81" s="4" t="s">
        <v>379</v>
      </c>
      <c r="D81" s="4" t="s">
        <v>380</v>
      </c>
      <c r="E81" s="4" t="s">
        <v>483</v>
      </c>
      <c r="F81" s="4" t="s">
        <v>617</v>
      </c>
      <c r="G81" s="4">
        <v>16</v>
      </c>
      <c r="H81" s="127" t="s">
        <v>379</v>
      </c>
      <c r="I81" s="127" t="s">
        <v>380</v>
      </c>
      <c r="J81" s="127"/>
      <c r="K81" s="127"/>
      <c r="L81" s="127"/>
      <c r="M81" s="127"/>
      <c r="N81" s="127">
        <v>16</v>
      </c>
      <c r="O81" s="128" t="str">
        <f t="shared" si="1"/>
        <v>OK</v>
      </c>
      <c r="P81" s="129"/>
    </row>
    <row r="82" spans="1:16" x14ac:dyDescent="0.25">
      <c r="A82" s="126">
        <v>80</v>
      </c>
      <c r="B82" s="4" t="s">
        <v>384</v>
      </c>
      <c r="C82" s="4" t="s">
        <v>385</v>
      </c>
      <c r="D82" s="4" t="s">
        <v>386</v>
      </c>
      <c r="E82" s="4" t="s">
        <v>483</v>
      </c>
      <c r="F82" s="4" t="s">
        <v>617</v>
      </c>
      <c r="G82" s="4">
        <v>16</v>
      </c>
      <c r="H82" s="127" t="s">
        <v>385</v>
      </c>
      <c r="I82" s="127" t="s">
        <v>386</v>
      </c>
      <c r="J82" s="127"/>
      <c r="K82" s="127"/>
      <c r="L82" s="127"/>
      <c r="M82" s="127"/>
      <c r="N82" s="127">
        <v>16</v>
      </c>
      <c r="O82" s="128" t="str">
        <f t="shared" si="1"/>
        <v>OK</v>
      </c>
      <c r="P82" s="129"/>
    </row>
    <row r="83" spans="1:16" x14ac:dyDescent="0.25">
      <c r="A83" s="126">
        <v>81</v>
      </c>
      <c r="B83" s="4" t="s">
        <v>526</v>
      </c>
      <c r="C83" s="4" t="s">
        <v>219</v>
      </c>
      <c r="D83" s="4" t="s">
        <v>527</v>
      </c>
      <c r="E83" s="4" t="s">
        <v>483</v>
      </c>
      <c r="F83" s="4" t="s">
        <v>617</v>
      </c>
      <c r="G83" s="4">
        <v>16</v>
      </c>
      <c r="H83" s="127" t="s">
        <v>219</v>
      </c>
      <c r="I83" s="127" t="s">
        <v>527</v>
      </c>
      <c r="J83" s="127"/>
      <c r="K83" s="127"/>
      <c r="L83" s="127"/>
      <c r="M83" s="127"/>
      <c r="N83" s="127">
        <v>16</v>
      </c>
      <c r="O83" s="128" t="str">
        <f t="shared" si="1"/>
        <v>OK</v>
      </c>
      <c r="P83" s="129"/>
    </row>
    <row r="84" spans="1:16" x14ac:dyDescent="0.25">
      <c r="A84" s="126">
        <v>82</v>
      </c>
      <c r="B84" s="4" t="s">
        <v>392</v>
      </c>
      <c r="C84" s="4" t="s">
        <v>108</v>
      </c>
      <c r="D84" s="4" t="s">
        <v>390</v>
      </c>
      <c r="E84" s="4" t="s">
        <v>483</v>
      </c>
      <c r="F84" s="4" t="s">
        <v>617</v>
      </c>
      <c r="G84" s="4">
        <v>64</v>
      </c>
      <c r="H84" s="127" t="s">
        <v>108</v>
      </c>
      <c r="I84" s="127" t="s">
        <v>390</v>
      </c>
      <c r="J84" s="127"/>
      <c r="K84" s="127"/>
      <c r="L84" s="127"/>
      <c r="M84" s="127"/>
      <c r="N84" s="127">
        <v>64</v>
      </c>
      <c r="O84" s="128" t="str">
        <f t="shared" si="1"/>
        <v>OK</v>
      </c>
      <c r="P84" s="129"/>
    </row>
    <row r="85" spans="1:16" x14ac:dyDescent="0.25">
      <c r="A85" s="126">
        <v>83</v>
      </c>
      <c r="B85" s="4" t="s">
        <v>395</v>
      </c>
      <c r="C85" s="4" t="s">
        <v>379</v>
      </c>
      <c r="D85" s="4" t="s">
        <v>396</v>
      </c>
      <c r="E85" s="4" t="s">
        <v>484</v>
      </c>
      <c r="F85" s="4" t="s">
        <v>617</v>
      </c>
      <c r="G85" s="4">
        <v>50</v>
      </c>
      <c r="H85" s="127" t="s">
        <v>379</v>
      </c>
      <c r="I85" s="127" t="s">
        <v>396</v>
      </c>
      <c r="J85" s="127"/>
      <c r="K85" s="127"/>
      <c r="L85" s="127"/>
      <c r="M85" s="127"/>
      <c r="N85" s="127">
        <v>48</v>
      </c>
      <c r="O85" s="128" t="str">
        <f t="shared" si="1"/>
        <v>OK</v>
      </c>
      <c r="P85" s="129"/>
    </row>
    <row r="86" spans="1:16" x14ac:dyDescent="0.25">
      <c r="A86" s="126">
        <v>84</v>
      </c>
      <c r="B86" s="4" t="s">
        <v>399</v>
      </c>
      <c r="C86" s="4" t="s">
        <v>139</v>
      </c>
      <c r="D86" s="4" t="s">
        <v>400</v>
      </c>
      <c r="E86" s="4" t="s">
        <v>484</v>
      </c>
      <c r="F86" s="4" t="s">
        <v>617</v>
      </c>
      <c r="G86" s="4">
        <v>100</v>
      </c>
      <c r="H86" s="127" t="s">
        <v>139</v>
      </c>
      <c r="I86" s="127" t="s">
        <v>400</v>
      </c>
      <c r="J86" s="127"/>
      <c r="K86" s="127"/>
      <c r="L86" s="127" t="s">
        <v>498</v>
      </c>
      <c r="M86" s="127" t="s">
        <v>514</v>
      </c>
      <c r="N86" s="127">
        <v>32</v>
      </c>
      <c r="O86" s="128" t="str">
        <f t="shared" si="1"/>
        <v>OK</v>
      </c>
      <c r="P86" s="129"/>
    </row>
    <row r="87" spans="1:16" x14ac:dyDescent="0.25">
      <c r="A87" s="126">
        <v>85</v>
      </c>
      <c r="B87" s="4" t="s">
        <v>403</v>
      </c>
      <c r="C87" s="4" t="s">
        <v>139</v>
      </c>
      <c r="D87" s="4" t="s">
        <v>404</v>
      </c>
      <c r="E87" s="4" t="s">
        <v>484</v>
      </c>
      <c r="F87" s="4" t="s">
        <v>617</v>
      </c>
      <c r="G87" s="4">
        <v>100</v>
      </c>
      <c r="H87" s="127" t="s">
        <v>139</v>
      </c>
      <c r="I87" s="127" t="s">
        <v>404</v>
      </c>
      <c r="J87" s="127"/>
      <c r="K87" s="127"/>
      <c r="L87" s="127" t="s">
        <v>498</v>
      </c>
      <c r="M87" s="127" t="s">
        <v>515</v>
      </c>
      <c r="N87" s="127">
        <v>48</v>
      </c>
      <c r="O87" s="128" t="str">
        <f t="shared" si="1"/>
        <v>OK</v>
      </c>
      <c r="P87" s="129"/>
    </row>
    <row r="88" spans="1:16" x14ac:dyDescent="0.25">
      <c r="A88" s="126">
        <v>86</v>
      </c>
      <c r="B88" s="148" t="s">
        <v>405</v>
      </c>
      <c r="C88" s="148" t="s">
        <v>406</v>
      </c>
      <c r="D88" s="148" t="s">
        <v>407</v>
      </c>
      <c r="E88" s="148" t="s">
        <v>484</v>
      </c>
      <c r="F88" s="148" t="s">
        <v>617</v>
      </c>
      <c r="G88" s="148">
        <v>16</v>
      </c>
      <c r="H88" s="127" t="s">
        <v>406</v>
      </c>
      <c r="I88" s="127" t="s">
        <v>407</v>
      </c>
      <c r="J88" s="127"/>
      <c r="K88" s="127"/>
      <c r="L88" s="127"/>
      <c r="M88" s="127"/>
      <c r="N88" s="127">
        <v>16</v>
      </c>
      <c r="O88" s="128" t="s">
        <v>675</v>
      </c>
      <c r="P88" s="149"/>
    </row>
    <row r="89" spans="1:16" x14ac:dyDescent="0.25">
      <c r="A89" s="126">
        <v>87</v>
      </c>
      <c r="B89" s="4" t="s">
        <v>409</v>
      </c>
      <c r="C89" s="4" t="s">
        <v>139</v>
      </c>
      <c r="D89" s="4" t="s">
        <v>410</v>
      </c>
      <c r="E89" s="4" t="s">
        <v>483</v>
      </c>
      <c r="F89" s="4" t="s">
        <v>617</v>
      </c>
      <c r="G89" s="4">
        <v>100</v>
      </c>
      <c r="H89" s="127" t="s">
        <v>139</v>
      </c>
      <c r="I89" s="127" t="s">
        <v>410</v>
      </c>
      <c r="J89" s="127"/>
      <c r="K89" s="127"/>
      <c r="L89" s="127" t="s">
        <v>498</v>
      </c>
      <c r="M89" s="127" t="s">
        <v>516</v>
      </c>
      <c r="N89" s="127">
        <v>48</v>
      </c>
      <c r="O89" s="128" t="str">
        <f t="shared" si="1"/>
        <v>OK</v>
      </c>
      <c r="P89" s="129"/>
    </row>
    <row r="90" spans="1:16" x14ac:dyDescent="0.25">
      <c r="A90" s="126">
        <v>88</v>
      </c>
      <c r="B90" s="4" t="s">
        <v>412</v>
      </c>
      <c r="C90" s="4" t="s">
        <v>139</v>
      </c>
      <c r="D90" s="4" t="s">
        <v>413</v>
      </c>
      <c r="E90" s="4" t="s">
        <v>484</v>
      </c>
      <c r="F90" s="4" t="s">
        <v>617</v>
      </c>
      <c r="G90" s="4">
        <v>16</v>
      </c>
      <c r="H90" s="127" t="s">
        <v>139</v>
      </c>
      <c r="I90" s="127" t="s">
        <v>413</v>
      </c>
      <c r="J90" s="127"/>
      <c r="K90" s="127"/>
      <c r="L90" s="127" t="s">
        <v>498</v>
      </c>
      <c r="M90" s="127" t="s">
        <v>517</v>
      </c>
      <c r="N90" s="127">
        <v>16</v>
      </c>
      <c r="O90" s="128" t="str">
        <f t="shared" si="1"/>
        <v>OK</v>
      </c>
      <c r="P90" s="129"/>
    </row>
    <row r="91" spans="1:16" x14ac:dyDescent="0.25">
      <c r="A91" s="126">
        <v>89</v>
      </c>
      <c r="B91" s="4" t="s">
        <v>416</v>
      </c>
      <c r="C91" s="4" t="s">
        <v>139</v>
      </c>
      <c r="D91" s="4" t="s">
        <v>417</v>
      </c>
      <c r="E91" s="4" t="s">
        <v>484</v>
      </c>
      <c r="F91" s="4" t="s">
        <v>617</v>
      </c>
      <c r="G91" s="4">
        <v>16</v>
      </c>
      <c r="H91" s="127" t="s">
        <v>139</v>
      </c>
      <c r="I91" s="127" t="s">
        <v>417</v>
      </c>
      <c r="J91" s="127"/>
      <c r="K91" s="127"/>
      <c r="L91" s="127" t="s">
        <v>498</v>
      </c>
      <c r="M91" s="127" t="s">
        <v>518</v>
      </c>
      <c r="N91" s="127">
        <v>16</v>
      </c>
      <c r="O91" s="128" t="str">
        <f t="shared" si="1"/>
        <v>OK</v>
      </c>
      <c r="P91" s="129"/>
    </row>
    <row r="92" spans="1:16" x14ac:dyDescent="0.25">
      <c r="A92" s="126">
        <v>90</v>
      </c>
      <c r="B92" s="4" t="s">
        <v>420</v>
      </c>
      <c r="C92" s="4" t="s">
        <v>139</v>
      </c>
      <c r="D92" s="4" t="s">
        <v>421</v>
      </c>
      <c r="E92" s="4" t="s">
        <v>484</v>
      </c>
      <c r="F92" s="4" t="s">
        <v>617</v>
      </c>
      <c r="G92" s="4">
        <v>16</v>
      </c>
      <c r="H92" s="127" t="s">
        <v>139</v>
      </c>
      <c r="I92" s="127" t="s">
        <v>421</v>
      </c>
      <c r="J92" s="127"/>
      <c r="K92" s="127"/>
      <c r="L92" s="127" t="s">
        <v>498</v>
      </c>
      <c r="M92" s="127" t="s">
        <v>519</v>
      </c>
      <c r="N92" s="127">
        <v>16</v>
      </c>
      <c r="O92" s="128" t="str">
        <f t="shared" si="1"/>
        <v>OK</v>
      </c>
      <c r="P92" s="129"/>
    </row>
    <row r="93" spans="1:16" x14ac:dyDescent="0.25">
      <c r="A93" s="126">
        <v>91</v>
      </c>
      <c r="B93" s="4" t="s">
        <v>423</v>
      </c>
      <c r="C93" s="4" t="s">
        <v>139</v>
      </c>
      <c r="D93" s="4" t="s">
        <v>424</v>
      </c>
      <c r="E93" s="4" t="s">
        <v>484</v>
      </c>
      <c r="F93" s="4" t="s">
        <v>617</v>
      </c>
      <c r="G93" s="4">
        <v>16</v>
      </c>
      <c r="H93" s="127" t="s">
        <v>139</v>
      </c>
      <c r="I93" s="127" t="s">
        <v>424</v>
      </c>
      <c r="J93" s="127"/>
      <c r="K93" s="127"/>
      <c r="L93" s="127" t="s">
        <v>498</v>
      </c>
      <c r="M93" s="127" t="s">
        <v>520</v>
      </c>
      <c r="N93" s="127">
        <v>16</v>
      </c>
      <c r="O93" s="128" t="str">
        <f t="shared" si="1"/>
        <v>OK</v>
      </c>
      <c r="P93" s="129"/>
    </row>
    <row r="94" spans="1:16" x14ac:dyDescent="0.25">
      <c r="A94" s="126">
        <v>92</v>
      </c>
      <c r="B94" s="4" t="s">
        <v>427</v>
      </c>
      <c r="C94" s="4" t="s">
        <v>139</v>
      </c>
      <c r="D94" s="4" t="s">
        <v>428</v>
      </c>
      <c r="E94" s="4" t="s">
        <v>484</v>
      </c>
      <c r="F94" s="4" t="s">
        <v>617</v>
      </c>
      <c r="G94" s="4">
        <v>16</v>
      </c>
      <c r="H94" s="127" t="s">
        <v>139</v>
      </c>
      <c r="I94" s="127" t="s">
        <v>428</v>
      </c>
      <c r="J94" s="127"/>
      <c r="K94" s="127"/>
      <c r="L94" s="127" t="s">
        <v>498</v>
      </c>
      <c r="M94" s="127" t="s">
        <v>521</v>
      </c>
      <c r="N94" s="127">
        <v>16</v>
      </c>
      <c r="O94" s="128" t="str">
        <f t="shared" si="1"/>
        <v>OK</v>
      </c>
      <c r="P94" s="129"/>
    </row>
    <row r="95" spans="1:16" x14ac:dyDescent="0.25">
      <c r="A95" s="126">
        <v>93</v>
      </c>
      <c r="B95" s="4" t="s">
        <v>429</v>
      </c>
      <c r="C95" s="130" t="s">
        <v>498</v>
      </c>
      <c r="D95" s="130" t="s">
        <v>522</v>
      </c>
      <c r="E95" s="4" t="s">
        <v>483</v>
      </c>
      <c r="F95" s="4" t="s">
        <v>617</v>
      </c>
      <c r="G95" s="4">
        <v>16</v>
      </c>
      <c r="H95" s="127" t="s">
        <v>139</v>
      </c>
      <c r="I95" s="127" t="s">
        <v>430</v>
      </c>
      <c r="J95" s="127"/>
      <c r="K95" s="127"/>
      <c r="L95" s="127" t="s">
        <v>498</v>
      </c>
      <c r="M95" s="127" t="s">
        <v>522</v>
      </c>
      <c r="N95" s="127">
        <v>16</v>
      </c>
      <c r="O95" s="128" t="str">
        <f t="shared" si="1"/>
        <v>OK</v>
      </c>
      <c r="P95" s="129"/>
    </row>
    <row r="96" spans="1:16" x14ac:dyDescent="0.25">
      <c r="A96" s="126">
        <v>94</v>
      </c>
      <c r="B96" s="148" t="s">
        <v>433</v>
      </c>
      <c r="C96" s="148" t="s">
        <v>406</v>
      </c>
      <c r="D96" s="148" t="s">
        <v>434</v>
      </c>
      <c r="E96" s="148" t="s">
        <v>484</v>
      </c>
      <c r="F96" s="148" t="s">
        <v>617</v>
      </c>
      <c r="G96" s="148">
        <v>64</v>
      </c>
      <c r="H96" s="127" t="s">
        <v>406</v>
      </c>
      <c r="I96" s="127" t="s">
        <v>434</v>
      </c>
      <c r="J96" s="127"/>
      <c r="K96" s="127"/>
      <c r="L96" s="127"/>
      <c r="M96" s="127"/>
      <c r="N96" s="127">
        <v>64</v>
      </c>
      <c r="O96" s="128" t="s">
        <v>675</v>
      </c>
      <c r="P96" s="149"/>
    </row>
    <row r="97" spans="1:16" x14ac:dyDescent="0.25">
      <c r="A97" s="126">
        <v>95</v>
      </c>
      <c r="B97" s="4" t="s">
        <v>176</v>
      </c>
      <c r="C97" s="4" t="s">
        <v>139</v>
      </c>
      <c r="D97" s="4" t="s">
        <v>177</v>
      </c>
      <c r="E97" s="4" t="s">
        <v>483</v>
      </c>
      <c r="F97" s="4" t="s">
        <v>617</v>
      </c>
      <c r="G97" s="4">
        <v>193</v>
      </c>
      <c r="H97" s="127" t="s">
        <v>139</v>
      </c>
      <c r="I97" s="127" t="s">
        <v>177</v>
      </c>
      <c r="J97" s="127"/>
      <c r="K97" s="127"/>
      <c r="L97" s="127" t="s">
        <v>498</v>
      </c>
      <c r="M97" s="127" t="s">
        <v>507</v>
      </c>
      <c r="N97" s="127">
        <v>192</v>
      </c>
      <c r="O97" s="128" t="str">
        <f t="shared" si="1"/>
        <v>OK</v>
      </c>
      <c r="P97" s="131" t="s">
        <v>620</v>
      </c>
    </row>
    <row r="98" spans="1:16" x14ac:dyDescent="0.25">
      <c r="A98" s="126">
        <v>96</v>
      </c>
      <c r="B98" s="4" t="s">
        <v>437</v>
      </c>
      <c r="C98" s="4" t="s">
        <v>139</v>
      </c>
      <c r="D98" s="4" t="s">
        <v>438</v>
      </c>
      <c r="E98" s="4" t="s">
        <v>484</v>
      </c>
      <c r="F98" s="4" t="s">
        <v>617</v>
      </c>
      <c r="G98" s="4">
        <v>100</v>
      </c>
      <c r="H98" s="127" t="s">
        <v>139</v>
      </c>
      <c r="I98" s="127" t="s">
        <v>438</v>
      </c>
      <c r="J98" s="127"/>
      <c r="K98" s="127"/>
      <c r="L98" s="127" t="s">
        <v>498</v>
      </c>
      <c r="M98" s="127" t="s">
        <v>523</v>
      </c>
      <c r="N98" s="127">
        <v>64</v>
      </c>
      <c r="O98" s="128" t="str">
        <f t="shared" si="1"/>
        <v>OK</v>
      </c>
      <c r="P98" s="129"/>
    </row>
    <row r="99" spans="1:16" x14ac:dyDescent="0.25">
      <c r="A99" s="132">
        <v>97</v>
      </c>
      <c r="B99" s="109" t="s">
        <v>455</v>
      </c>
      <c r="C99" s="109"/>
      <c r="D99" s="109"/>
      <c r="E99" s="109" t="s">
        <v>627</v>
      </c>
      <c r="F99" s="109" t="s">
        <v>617</v>
      </c>
      <c r="G99" s="88">
        <v>15</v>
      </c>
      <c r="H99" s="109" t="s">
        <v>456</v>
      </c>
      <c r="I99" s="109" t="s">
        <v>456</v>
      </c>
      <c r="J99" s="109"/>
      <c r="K99" s="109"/>
      <c r="L99" s="109"/>
      <c r="M99" s="109"/>
      <c r="N99" s="109">
        <v>16</v>
      </c>
      <c r="O99" s="89" t="b">
        <f t="shared" si="1"/>
        <v>0</v>
      </c>
      <c r="P99" s="139" t="s">
        <v>628</v>
      </c>
    </row>
    <row r="100" spans="1:16" x14ac:dyDescent="0.25">
      <c r="A100" s="126">
        <v>98</v>
      </c>
      <c r="B100" s="4" t="s">
        <v>444</v>
      </c>
      <c r="C100" s="4" t="s">
        <v>445</v>
      </c>
      <c r="D100" s="4" t="s">
        <v>442</v>
      </c>
      <c r="E100" s="4" t="s">
        <v>483</v>
      </c>
      <c r="F100" s="4" t="s">
        <v>617</v>
      </c>
      <c r="G100" s="4">
        <v>16</v>
      </c>
      <c r="H100" s="127" t="s">
        <v>445</v>
      </c>
      <c r="I100" s="127" t="s">
        <v>442</v>
      </c>
      <c r="J100" s="127"/>
      <c r="K100" s="127"/>
      <c r="L100" s="127"/>
      <c r="M100" s="127"/>
      <c r="N100" s="127">
        <v>16</v>
      </c>
      <c r="O100" s="128" t="str">
        <f t="shared" si="1"/>
        <v>OK</v>
      </c>
      <c r="P100" s="129"/>
    </row>
    <row r="101" spans="1:16" x14ac:dyDescent="0.25">
      <c r="A101" s="126">
        <v>99</v>
      </c>
      <c r="B101" s="4" t="s">
        <v>449</v>
      </c>
      <c r="C101" s="4" t="s">
        <v>70</v>
      </c>
      <c r="D101" s="4" t="s">
        <v>447</v>
      </c>
      <c r="E101" s="4" t="s">
        <v>483</v>
      </c>
      <c r="F101" s="4" t="s">
        <v>617</v>
      </c>
      <c r="G101" s="4">
        <v>32</v>
      </c>
      <c r="H101" s="127" t="s">
        <v>70</v>
      </c>
      <c r="I101" s="127" t="s">
        <v>447</v>
      </c>
      <c r="J101" s="127"/>
      <c r="K101" s="127"/>
      <c r="L101" s="127"/>
      <c r="M101" s="127"/>
      <c r="N101" s="127">
        <v>32</v>
      </c>
      <c r="O101" s="128" t="str">
        <f t="shared" si="1"/>
        <v>OK</v>
      </c>
      <c r="P101" s="129"/>
    </row>
    <row r="102" spans="1:16" ht="15.75" thickBot="1" x14ac:dyDescent="0.3">
      <c r="A102" s="134">
        <v>100</v>
      </c>
      <c r="B102" s="135" t="s">
        <v>453</v>
      </c>
      <c r="C102" s="135" t="s">
        <v>454</v>
      </c>
      <c r="D102" s="135" t="s">
        <v>451</v>
      </c>
      <c r="E102" s="135" t="s">
        <v>483</v>
      </c>
      <c r="F102" s="135" t="s">
        <v>617</v>
      </c>
      <c r="G102" s="135">
        <v>48</v>
      </c>
      <c r="H102" s="136" t="s">
        <v>454</v>
      </c>
      <c r="I102" s="136" t="s">
        <v>451</v>
      </c>
      <c r="J102" s="136"/>
      <c r="K102" s="136"/>
      <c r="L102" s="136"/>
      <c r="M102" s="136"/>
      <c r="N102" s="136">
        <v>48</v>
      </c>
      <c r="O102" s="137" t="str">
        <f t="shared" si="1"/>
        <v>OK</v>
      </c>
      <c r="P102" s="138"/>
    </row>
    <row r="103" spans="1:16" x14ac:dyDescent="0.25">
      <c r="A103" s="120">
        <v>101</v>
      </c>
      <c r="B103" s="121" t="s">
        <v>271</v>
      </c>
      <c r="C103" s="121" t="s">
        <v>272</v>
      </c>
      <c r="D103" s="121" t="s">
        <v>273</v>
      </c>
      <c r="E103" s="121" t="s">
        <v>483</v>
      </c>
      <c r="F103" s="121" t="s">
        <v>617</v>
      </c>
      <c r="G103" s="121">
        <v>30</v>
      </c>
      <c r="H103" s="123" t="s">
        <v>272</v>
      </c>
      <c r="I103" s="123" t="s">
        <v>273</v>
      </c>
      <c r="J103" s="123"/>
      <c r="K103" s="123"/>
      <c r="L103" s="123"/>
      <c r="M103" s="123"/>
      <c r="N103" s="123">
        <v>30</v>
      </c>
      <c r="O103" s="124" t="str">
        <f t="shared" si="1"/>
        <v>OK</v>
      </c>
      <c r="P103" s="125"/>
    </row>
    <row r="104" spans="1:16" x14ac:dyDescent="0.25">
      <c r="A104" s="126">
        <v>102</v>
      </c>
      <c r="B104" s="4" t="s">
        <v>274</v>
      </c>
      <c r="C104" s="4" t="s">
        <v>272</v>
      </c>
      <c r="D104" s="4" t="s">
        <v>275</v>
      </c>
      <c r="E104" s="4" t="s">
        <v>483</v>
      </c>
      <c r="F104" s="4" t="s">
        <v>617</v>
      </c>
      <c r="G104" s="4">
        <v>180</v>
      </c>
      <c r="H104" s="127" t="s">
        <v>272</v>
      </c>
      <c r="I104" s="127" t="s">
        <v>275</v>
      </c>
      <c r="J104" s="127"/>
      <c r="K104" s="127"/>
      <c r="L104" s="127"/>
      <c r="M104" s="127"/>
      <c r="N104" s="127">
        <v>180</v>
      </c>
      <c r="O104" s="128" t="str">
        <f t="shared" si="1"/>
        <v>OK</v>
      </c>
      <c r="P104" s="129"/>
    </row>
    <row r="105" spans="1:16" x14ac:dyDescent="0.25">
      <c r="A105" s="126">
        <v>103</v>
      </c>
      <c r="B105" s="148" t="s">
        <v>276</v>
      </c>
      <c r="C105" s="148" t="s">
        <v>277</v>
      </c>
      <c r="D105" s="148" t="s">
        <v>278</v>
      </c>
      <c r="E105" s="148" t="s">
        <v>629</v>
      </c>
      <c r="F105" s="148" t="s">
        <v>617</v>
      </c>
      <c r="G105" s="148">
        <v>15</v>
      </c>
      <c r="H105" s="127" t="s">
        <v>277</v>
      </c>
      <c r="I105" s="127" t="s">
        <v>278</v>
      </c>
      <c r="J105" s="127"/>
      <c r="K105" s="127"/>
      <c r="L105" s="127"/>
      <c r="M105" s="127"/>
      <c r="N105" s="127">
        <v>15</v>
      </c>
      <c r="O105" s="128" t="s">
        <v>675</v>
      </c>
      <c r="P105" s="149"/>
    </row>
    <row r="106" spans="1:16" x14ac:dyDescent="0.25">
      <c r="A106" s="126">
        <v>104</v>
      </c>
      <c r="B106" s="4" t="s">
        <v>538</v>
      </c>
      <c r="C106" s="4" t="s">
        <v>533</v>
      </c>
      <c r="D106" s="4" t="s">
        <v>539</v>
      </c>
      <c r="E106" s="4" t="s">
        <v>483</v>
      </c>
      <c r="F106" s="4" t="s">
        <v>617</v>
      </c>
      <c r="G106" s="4">
        <v>1</v>
      </c>
      <c r="H106" s="127" t="s">
        <v>533</v>
      </c>
      <c r="I106" s="127" t="s">
        <v>539</v>
      </c>
      <c r="J106" s="127"/>
      <c r="K106" s="127"/>
      <c r="L106" s="127"/>
      <c r="M106" s="127"/>
      <c r="N106" s="127">
        <v>1</v>
      </c>
      <c r="O106" s="128" t="str">
        <f t="shared" si="1"/>
        <v>OK</v>
      </c>
      <c r="P106" s="129"/>
    </row>
    <row r="107" spans="1:16" x14ac:dyDescent="0.25">
      <c r="A107" s="126">
        <v>105</v>
      </c>
      <c r="B107" s="4" t="s">
        <v>534</v>
      </c>
      <c r="C107" s="4"/>
      <c r="D107" s="4"/>
      <c r="E107" s="4" t="s">
        <v>630</v>
      </c>
      <c r="F107" s="4" t="s">
        <v>617</v>
      </c>
      <c r="G107" s="4">
        <v>30</v>
      </c>
      <c r="H107" s="127"/>
      <c r="I107" s="127"/>
      <c r="J107" s="127"/>
      <c r="K107" s="127"/>
      <c r="L107" s="127"/>
      <c r="M107" s="127"/>
      <c r="N107" s="127">
        <v>30</v>
      </c>
      <c r="O107" s="128" t="str">
        <f t="shared" si="1"/>
        <v>OK</v>
      </c>
      <c r="P107" s="129"/>
    </row>
    <row r="108" spans="1:16" x14ac:dyDescent="0.25">
      <c r="A108" s="126">
        <v>106</v>
      </c>
      <c r="B108" s="4" t="s">
        <v>542</v>
      </c>
      <c r="C108" s="4"/>
      <c r="D108" s="4"/>
      <c r="E108" s="4" t="s">
        <v>630</v>
      </c>
      <c r="F108" s="4" t="s">
        <v>617</v>
      </c>
      <c r="G108" s="4">
        <v>30</v>
      </c>
      <c r="H108" s="127"/>
      <c r="I108" s="127"/>
      <c r="J108" s="127"/>
      <c r="K108" s="127"/>
      <c r="L108" s="127"/>
      <c r="M108" s="127"/>
      <c r="N108" s="127">
        <v>30</v>
      </c>
      <c r="O108" s="128" t="str">
        <f t="shared" si="1"/>
        <v>OK</v>
      </c>
      <c r="P108" s="129"/>
    </row>
    <row r="109" spans="1:16" x14ac:dyDescent="0.25">
      <c r="A109" s="126">
        <v>107</v>
      </c>
      <c r="B109" s="4" t="s">
        <v>544</v>
      </c>
      <c r="C109" s="4"/>
      <c r="D109" s="4"/>
      <c r="E109" s="4" t="s">
        <v>630</v>
      </c>
      <c r="F109" s="4" t="s">
        <v>617</v>
      </c>
      <c r="G109" s="4">
        <v>100</v>
      </c>
      <c r="H109" s="127"/>
      <c r="I109" s="127"/>
      <c r="J109" s="127"/>
      <c r="K109" s="127"/>
      <c r="L109" s="127"/>
      <c r="M109" s="127"/>
      <c r="N109" s="127">
        <v>100</v>
      </c>
      <c r="O109" s="128" t="str">
        <f t="shared" si="1"/>
        <v>OK</v>
      </c>
      <c r="P109" s="129"/>
    </row>
    <row r="110" spans="1:16" x14ac:dyDescent="0.25">
      <c r="A110" s="126">
        <v>108</v>
      </c>
      <c r="B110" s="4" t="s">
        <v>603</v>
      </c>
      <c r="C110" s="4"/>
      <c r="D110" s="4"/>
      <c r="E110" s="4" t="s">
        <v>631</v>
      </c>
      <c r="F110" s="4" t="s">
        <v>617</v>
      </c>
      <c r="G110" s="4">
        <v>15</v>
      </c>
      <c r="H110" s="127"/>
      <c r="I110" s="127"/>
      <c r="J110" s="127"/>
      <c r="K110" s="127"/>
      <c r="L110" s="127"/>
      <c r="M110" s="127"/>
      <c r="N110" s="127">
        <v>15</v>
      </c>
      <c r="O110" s="128" t="str">
        <f t="shared" si="1"/>
        <v>OK</v>
      </c>
      <c r="P110" s="129"/>
    </row>
    <row r="111" spans="1:16" ht="15.75" thickBot="1" x14ac:dyDescent="0.3">
      <c r="A111" s="134">
        <v>109</v>
      </c>
      <c r="B111" s="135" t="s">
        <v>540</v>
      </c>
      <c r="C111" s="135"/>
      <c r="D111" s="135"/>
      <c r="E111" s="135" t="s">
        <v>631</v>
      </c>
      <c r="F111" s="135" t="s">
        <v>632</v>
      </c>
      <c r="G111" s="135">
        <v>15</v>
      </c>
      <c r="H111" s="136"/>
      <c r="I111" s="136"/>
      <c r="J111" s="136"/>
      <c r="K111" s="136"/>
      <c r="L111" s="136"/>
      <c r="M111" s="136"/>
      <c r="N111" s="136">
        <v>15</v>
      </c>
      <c r="O111" s="137" t="str">
        <f t="shared" si="1"/>
        <v>OK</v>
      </c>
      <c r="P111" s="138"/>
    </row>
    <row r="114" spans="1:16" s="98" customFormat="1" x14ac:dyDescent="0.25">
      <c r="A114"/>
      <c r="B114"/>
      <c r="C114" s="140"/>
      <c r="D114" t="s">
        <v>634</v>
      </c>
      <c r="E114"/>
      <c r="F114"/>
      <c r="G114"/>
      <c r="K114"/>
      <c r="L114"/>
      <c r="M114"/>
      <c r="N114"/>
      <c r="O114" s="2"/>
      <c r="P114"/>
    </row>
  </sheetData>
  <mergeCells count="2">
    <mergeCell ref="B1:G1"/>
    <mergeCell ref="H1:O1"/>
  </mergeCells>
  <pageMargins left="0.7" right="0.7" top="0.75" bottom="0.75" header="0.3" footer="0.3"/>
  <pageSetup paperSize="9" orientation="portrait" horizontalDpi="30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M114"/>
  <sheetViews>
    <sheetView tabSelected="1" zoomScale="85" zoomScaleNormal="85" workbookViewId="0">
      <pane ySplit="1" topLeftCell="A113" activePane="bottomLeft" state="frozen"/>
      <selection pane="bottomLeft" activeCell="G131" sqref="G131"/>
    </sheetView>
  </sheetViews>
  <sheetFormatPr defaultRowHeight="15" x14ac:dyDescent="0.25"/>
  <cols>
    <col min="1" max="1" width="3.85546875" bestFit="1" customWidth="1"/>
    <col min="2" max="2" width="11.42578125" style="2" customWidth="1"/>
    <col min="3" max="3" width="36.5703125" customWidth="1"/>
    <col min="4" max="4" width="17.140625" customWidth="1"/>
    <col min="5" max="5" width="21" customWidth="1"/>
    <col min="6" max="6" width="9.140625" customWidth="1"/>
    <col min="7" max="7" width="8.140625" style="2" customWidth="1"/>
    <col min="8" max="8" width="6.28515625" customWidth="1"/>
    <col min="9" max="9" width="4.85546875" customWidth="1"/>
    <col min="10" max="10" width="14.28515625" bestFit="1" customWidth="1"/>
    <col min="11" max="12" width="11.85546875" style="156" customWidth="1"/>
    <col min="13" max="13" width="29.42578125" bestFit="1" customWidth="1"/>
  </cols>
  <sheetData>
    <row r="1" spans="1:13" s="1" customFormat="1" ht="45" x14ac:dyDescent="0.25">
      <c r="A1" s="141" t="s">
        <v>635</v>
      </c>
      <c r="B1" s="141" t="s">
        <v>636</v>
      </c>
      <c r="C1" s="141" t="s">
        <v>610</v>
      </c>
      <c r="D1" s="141" t="s">
        <v>611</v>
      </c>
      <c r="E1" s="141" t="s">
        <v>637</v>
      </c>
      <c r="F1" s="141" t="s">
        <v>613</v>
      </c>
      <c r="G1" s="141" t="s">
        <v>614</v>
      </c>
      <c r="H1" s="141" t="s">
        <v>638</v>
      </c>
      <c r="I1" s="141" t="s">
        <v>639</v>
      </c>
      <c r="J1" s="141" t="s">
        <v>640</v>
      </c>
      <c r="K1" s="153" t="s">
        <v>641</v>
      </c>
      <c r="L1" s="153" t="s">
        <v>642</v>
      </c>
      <c r="M1" s="161" t="s">
        <v>684</v>
      </c>
    </row>
    <row r="2" spans="1:13" x14ac:dyDescent="0.25">
      <c r="A2" s="5">
        <v>1</v>
      </c>
      <c r="B2" s="144" t="s">
        <v>643</v>
      </c>
      <c r="C2" s="143" t="s">
        <v>9</v>
      </c>
      <c r="D2" s="143" t="s">
        <v>37</v>
      </c>
      <c r="E2" s="143" t="s">
        <v>600</v>
      </c>
      <c r="F2" s="144" t="s">
        <v>644</v>
      </c>
      <c r="G2" s="144" t="s">
        <v>645</v>
      </c>
      <c r="H2" s="144">
        <v>4</v>
      </c>
      <c r="I2" s="144">
        <v>64</v>
      </c>
      <c r="J2" s="144" t="s">
        <v>646</v>
      </c>
      <c r="K2" s="154">
        <v>2999</v>
      </c>
      <c r="L2" s="154">
        <f>K2*I2</f>
        <v>191936</v>
      </c>
      <c r="M2" s="162"/>
    </row>
    <row r="3" spans="1:13" ht="30" x14ac:dyDescent="0.25">
      <c r="A3" s="5">
        <v>2</v>
      </c>
      <c r="B3" s="144" t="s">
        <v>643</v>
      </c>
      <c r="C3" s="143" t="s">
        <v>14</v>
      </c>
      <c r="D3" s="143" t="s">
        <v>10</v>
      </c>
      <c r="E3" s="143" t="s">
        <v>15</v>
      </c>
      <c r="F3" s="144" t="s">
        <v>644</v>
      </c>
      <c r="G3" s="144" t="s">
        <v>645</v>
      </c>
      <c r="H3" s="144">
        <v>27</v>
      </c>
      <c r="I3" s="144">
        <v>432</v>
      </c>
      <c r="J3" s="144" t="s">
        <v>646</v>
      </c>
      <c r="K3" s="154">
        <v>1320</v>
      </c>
      <c r="L3" s="154">
        <f t="shared" ref="L3:L66" si="0">K3*I3</f>
        <v>570240</v>
      </c>
      <c r="M3" s="162"/>
    </row>
    <row r="4" spans="1:13" x14ac:dyDescent="0.25">
      <c r="A4" s="5">
        <v>3</v>
      </c>
      <c r="B4" s="144" t="s">
        <v>643</v>
      </c>
      <c r="C4" s="143" t="s">
        <v>18</v>
      </c>
      <c r="D4" s="143" t="s">
        <v>10</v>
      </c>
      <c r="E4" s="143" t="s">
        <v>19</v>
      </c>
      <c r="F4" s="144" t="s">
        <v>644</v>
      </c>
      <c r="G4" s="144" t="s">
        <v>645</v>
      </c>
      <c r="H4" s="144">
        <v>2</v>
      </c>
      <c r="I4" s="144">
        <v>32</v>
      </c>
      <c r="J4" s="144" t="s">
        <v>646</v>
      </c>
      <c r="K4" s="154">
        <v>5931</v>
      </c>
      <c r="L4" s="154">
        <f t="shared" si="0"/>
        <v>189792</v>
      </c>
      <c r="M4" s="162"/>
    </row>
    <row r="5" spans="1:13" ht="30" x14ac:dyDescent="0.25">
      <c r="A5" s="5">
        <v>4</v>
      </c>
      <c r="B5" s="144" t="s">
        <v>643</v>
      </c>
      <c r="C5" s="143" t="s">
        <v>22</v>
      </c>
      <c r="D5" s="143" t="s">
        <v>23</v>
      </c>
      <c r="E5" s="143" t="s">
        <v>24</v>
      </c>
      <c r="F5" s="144" t="s">
        <v>644</v>
      </c>
      <c r="G5" s="144" t="s">
        <v>645</v>
      </c>
      <c r="H5" s="144">
        <v>4</v>
      </c>
      <c r="I5" s="144">
        <v>64</v>
      </c>
      <c r="J5" s="144" t="s">
        <v>646</v>
      </c>
      <c r="K5" s="154">
        <v>2366</v>
      </c>
      <c r="L5" s="154">
        <f t="shared" si="0"/>
        <v>151424</v>
      </c>
      <c r="M5" s="162"/>
    </row>
    <row r="6" spans="1:13" ht="30" x14ac:dyDescent="0.25">
      <c r="A6" s="5">
        <v>5</v>
      </c>
      <c r="B6" s="144" t="s">
        <v>643</v>
      </c>
      <c r="C6" s="143" t="s">
        <v>27</v>
      </c>
      <c r="D6" s="143" t="s">
        <v>23</v>
      </c>
      <c r="E6" s="143" t="s">
        <v>28</v>
      </c>
      <c r="F6" s="144" t="s">
        <v>644</v>
      </c>
      <c r="G6" s="144" t="s">
        <v>645</v>
      </c>
      <c r="H6" s="144">
        <v>6</v>
      </c>
      <c r="I6" s="144">
        <v>96</v>
      </c>
      <c r="J6" s="144" t="s">
        <v>646</v>
      </c>
      <c r="K6" s="154">
        <v>2366</v>
      </c>
      <c r="L6" s="154">
        <f t="shared" si="0"/>
        <v>227136</v>
      </c>
      <c r="M6" s="162"/>
    </row>
    <row r="7" spans="1:13" ht="30" x14ac:dyDescent="0.25">
      <c r="A7" s="5">
        <v>6</v>
      </c>
      <c r="B7" s="144" t="s">
        <v>643</v>
      </c>
      <c r="C7" s="143" t="s">
        <v>31</v>
      </c>
      <c r="D7" s="143" t="s">
        <v>10</v>
      </c>
      <c r="E7" s="143" t="s">
        <v>32</v>
      </c>
      <c r="F7" s="144" t="s">
        <v>644</v>
      </c>
      <c r="G7" s="144" t="s">
        <v>645</v>
      </c>
      <c r="H7" s="144">
        <v>2</v>
      </c>
      <c r="I7" s="144">
        <v>32</v>
      </c>
      <c r="J7" s="144" t="s">
        <v>646</v>
      </c>
      <c r="K7" s="154">
        <v>1899</v>
      </c>
      <c r="L7" s="154">
        <f t="shared" si="0"/>
        <v>60768</v>
      </c>
      <c r="M7" s="162"/>
    </row>
    <row r="8" spans="1:13" x14ac:dyDescent="0.25">
      <c r="A8" s="5">
        <v>7</v>
      </c>
      <c r="B8" s="144" t="s">
        <v>643</v>
      </c>
      <c r="C8" s="143" t="s">
        <v>36</v>
      </c>
      <c r="D8" s="143" t="s">
        <v>37</v>
      </c>
      <c r="E8" s="143" t="s">
        <v>38</v>
      </c>
      <c r="F8" s="144" t="s">
        <v>644</v>
      </c>
      <c r="G8" s="144" t="s">
        <v>645</v>
      </c>
      <c r="H8" s="144">
        <v>1</v>
      </c>
      <c r="I8" s="144">
        <v>16</v>
      </c>
      <c r="J8" s="144" t="s">
        <v>646</v>
      </c>
      <c r="K8" s="154">
        <v>22292</v>
      </c>
      <c r="L8" s="154">
        <f t="shared" si="0"/>
        <v>356672</v>
      </c>
      <c r="M8" s="162"/>
    </row>
    <row r="9" spans="1:13" ht="30" x14ac:dyDescent="0.25">
      <c r="A9" s="5">
        <v>8</v>
      </c>
      <c r="B9" s="144" t="s">
        <v>643</v>
      </c>
      <c r="C9" s="143" t="s">
        <v>42</v>
      </c>
      <c r="D9" s="143" t="s">
        <v>385</v>
      </c>
      <c r="E9" s="143" t="s">
        <v>601</v>
      </c>
      <c r="F9" s="144" t="s">
        <v>644</v>
      </c>
      <c r="G9" s="144" t="s">
        <v>645</v>
      </c>
      <c r="H9" s="144">
        <v>2</v>
      </c>
      <c r="I9" s="144">
        <v>32</v>
      </c>
      <c r="J9" s="144" t="s">
        <v>646</v>
      </c>
      <c r="K9" s="154">
        <v>14695</v>
      </c>
      <c r="L9" s="154">
        <f t="shared" si="0"/>
        <v>470240</v>
      </c>
      <c r="M9" s="162"/>
    </row>
    <row r="10" spans="1:13" x14ac:dyDescent="0.25">
      <c r="A10" s="5">
        <v>9</v>
      </c>
      <c r="B10" s="144" t="s">
        <v>647</v>
      </c>
      <c r="C10" s="143" t="s">
        <v>47</v>
      </c>
      <c r="D10" s="143" t="s">
        <v>48</v>
      </c>
      <c r="E10" s="143" t="s">
        <v>49</v>
      </c>
      <c r="F10" s="144" t="s">
        <v>644</v>
      </c>
      <c r="G10" s="144" t="s">
        <v>645</v>
      </c>
      <c r="H10" s="144">
        <v>1</v>
      </c>
      <c r="I10" s="144">
        <v>16</v>
      </c>
      <c r="J10" s="144" t="s">
        <v>646</v>
      </c>
      <c r="K10" s="154">
        <v>7997</v>
      </c>
      <c r="L10" s="154">
        <f t="shared" si="0"/>
        <v>127952</v>
      </c>
      <c r="M10" s="162"/>
    </row>
    <row r="11" spans="1:13" x14ac:dyDescent="0.25">
      <c r="A11" s="5">
        <v>10</v>
      </c>
      <c r="B11" s="144" t="s">
        <v>647</v>
      </c>
      <c r="C11" s="143" t="s">
        <v>52</v>
      </c>
      <c r="D11" s="143" t="s">
        <v>48</v>
      </c>
      <c r="E11" s="143" t="s">
        <v>53</v>
      </c>
      <c r="F11" s="144" t="s">
        <v>644</v>
      </c>
      <c r="G11" s="144" t="s">
        <v>645</v>
      </c>
      <c r="H11" s="144">
        <v>1</v>
      </c>
      <c r="I11" s="144">
        <v>16</v>
      </c>
      <c r="J11" s="144" t="s">
        <v>646</v>
      </c>
      <c r="K11" s="154">
        <v>7997</v>
      </c>
      <c r="L11" s="154">
        <f t="shared" si="0"/>
        <v>127952</v>
      </c>
      <c r="M11" s="162"/>
    </row>
    <row r="12" spans="1:13" ht="30" x14ac:dyDescent="0.25">
      <c r="A12" s="5">
        <v>11</v>
      </c>
      <c r="B12" s="144" t="s">
        <v>647</v>
      </c>
      <c r="C12" s="143" t="s">
        <v>56</v>
      </c>
      <c r="D12" s="143" t="s">
        <v>48</v>
      </c>
      <c r="E12" s="143" t="s">
        <v>57</v>
      </c>
      <c r="F12" s="144" t="s">
        <v>644</v>
      </c>
      <c r="G12" s="144" t="s">
        <v>645</v>
      </c>
      <c r="H12" s="144">
        <v>1</v>
      </c>
      <c r="I12" s="144">
        <v>16</v>
      </c>
      <c r="J12" s="144" t="s">
        <v>646</v>
      </c>
      <c r="K12" s="154">
        <v>7997</v>
      </c>
      <c r="L12" s="154">
        <f t="shared" si="0"/>
        <v>127952</v>
      </c>
      <c r="M12" s="162"/>
    </row>
    <row r="13" spans="1:13" ht="30" x14ac:dyDescent="0.25">
      <c r="A13" s="5">
        <v>12</v>
      </c>
      <c r="B13" s="144" t="s">
        <v>648</v>
      </c>
      <c r="C13" s="143" t="s">
        <v>61</v>
      </c>
      <c r="D13" s="143" t="s">
        <v>62</v>
      </c>
      <c r="E13" s="143" t="s">
        <v>59</v>
      </c>
      <c r="F13" s="144" t="s">
        <v>644</v>
      </c>
      <c r="G13" s="144" t="s">
        <v>645</v>
      </c>
      <c r="H13" s="144">
        <v>2</v>
      </c>
      <c r="I13" s="144">
        <v>32</v>
      </c>
      <c r="J13" s="144" t="s">
        <v>646</v>
      </c>
      <c r="K13" s="154">
        <v>9823</v>
      </c>
      <c r="L13" s="154">
        <f t="shared" si="0"/>
        <v>314336</v>
      </c>
      <c r="M13" s="162"/>
    </row>
    <row r="14" spans="1:13" ht="30" x14ac:dyDescent="0.25">
      <c r="A14" s="5">
        <v>13</v>
      </c>
      <c r="B14" s="144" t="s">
        <v>648</v>
      </c>
      <c r="C14" s="143" t="s">
        <v>66</v>
      </c>
      <c r="D14" s="143" t="s">
        <v>67</v>
      </c>
      <c r="E14" s="143" t="s">
        <v>68</v>
      </c>
      <c r="F14" s="144" t="s">
        <v>644</v>
      </c>
      <c r="G14" s="144" t="s">
        <v>645</v>
      </c>
      <c r="H14" s="144">
        <v>4</v>
      </c>
      <c r="I14" s="144">
        <v>64</v>
      </c>
      <c r="J14" s="144" t="s">
        <v>646</v>
      </c>
      <c r="K14" s="154">
        <v>5698</v>
      </c>
      <c r="L14" s="154">
        <f t="shared" si="0"/>
        <v>364672</v>
      </c>
      <c r="M14" s="162" t="s">
        <v>677</v>
      </c>
    </row>
    <row r="15" spans="1:13" ht="30" x14ac:dyDescent="0.25">
      <c r="A15" s="5">
        <v>14</v>
      </c>
      <c r="B15" s="144" t="s">
        <v>649</v>
      </c>
      <c r="C15" s="143" t="s">
        <v>74</v>
      </c>
      <c r="D15" s="143" t="s">
        <v>75</v>
      </c>
      <c r="E15" s="143" t="s">
        <v>72</v>
      </c>
      <c r="F15" s="144" t="s">
        <v>644</v>
      </c>
      <c r="G15" s="144" t="s">
        <v>645</v>
      </c>
      <c r="H15" s="144">
        <v>1</v>
      </c>
      <c r="I15" s="144">
        <v>16</v>
      </c>
      <c r="J15" s="144" t="s">
        <v>646</v>
      </c>
      <c r="K15" s="154">
        <v>19045</v>
      </c>
      <c r="L15" s="154">
        <f t="shared" si="0"/>
        <v>304720</v>
      </c>
      <c r="M15" s="162" t="s">
        <v>677</v>
      </c>
    </row>
    <row r="16" spans="1:13" ht="30" x14ac:dyDescent="0.25">
      <c r="A16" s="5">
        <v>15</v>
      </c>
      <c r="B16" s="144" t="s">
        <v>649</v>
      </c>
      <c r="C16" s="143" t="s">
        <v>79</v>
      </c>
      <c r="D16" s="143" t="s">
        <v>80</v>
      </c>
      <c r="E16" s="143" t="s">
        <v>81</v>
      </c>
      <c r="F16" s="144" t="s">
        <v>644</v>
      </c>
      <c r="G16" s="144" t="s">
        <v>645</v>
      </c>
      <c r="H16" s="144">
        <v>1</v>
      </c>
      <c r="I16" s="144">
        <v>16</v>
      </c>
      <c r="J16" s="144" t="s">
        <v>646</v>
      </c>
      <c r="K16" s="154">
        <v>54529</v>
      </c>
      <c r="L16" s="154">
        <f t="shared" si="0"/>
        <v>872464</v>
      </c>
      <c r="M16" s="162"/>
    </row>
    <row r="17" spans="1:13" ht="30" x14ac:dyDescent="0.25">
      <c r="A17" s="5">
        <v>16</v>
      </c>
      <c r="B17" s="144" t="s">
        <v>649</v>
      </c>
      <c r="C17" s="143" t="s">
        <v>85</v>
      </c>
      <c r="D17" s="143" t="s">
        <v>80</v>
      </c>
      <c r="E17" s="143" t="s">
        <v>86</v>
      </c>
      <c r="F17" s="144" t="s">
        <v>644</v>
      </c>
      <c r="G17" s="144" t="s">
        <v>645</v>
      </c>
      <c r="H17" s="144">
        <v>1</v>
      </c>
      <c r="I17" s="144">
        <v>16</v>
      </c>
      <c r="J17" s="144" t="s">
        <v>646</v>
      </c>
      <c r="K17" s="154">
        <v>45945</v>
      </c>
      <c r="L17" s="154">
        <f t="shared" si="0"/>
        <v>735120</v>
      </c>
      <c r="M17" s="162"/>
    </row>
    <row r="18" spans="1:13" x14ac:dyDescent="0.25">
      <c r="A18" s="5">
        <v>17</v>
      </c>
      <c r="B18" s="144" t="s">
        <v>649</v>
      </c>
      <c r="C18" s="143" t="s">
        <v>90</v>
      </c>
      <c r="D18" s="143" t="s">
        <v>91</v>
      </c>
      <c r="E18" s="143" t="s">
        <v>92</v>
      </c>
      <c r="F18" s="144" t="s">
        <v>644</v>
      </c>
      <c r="G18" s="144" t="s">
        <v>645</v>
      </c>
      <c r="H18" s="144">
        <v>1</v>
      </c>
      <c r="I18" s="144">
        <v>16</v>
      </c>
      <c r="J18" s="144" t="s">
        <v>646</v>
      </c>
      <c r="K18" s="154">
        <v>5710</v>
      </c>
      <c r="L18" s="154">
        <f t="shared" si="0"/>
        <v>91360</v>
      </c>
      <c r="M18" s="162"/>
    </row>
    <row r="19" spans="1:13" x14ac:dyDescent="0.25">
      <c r="A19" s="5">
        <v>18</v>
      </c>
      <c r="B19" s="144" t="s">
        <v>671</v>
      </c>
      <c r="C19" s="143" t="s">
        <v>96</v>
      </c>
      <c r="D19" s="143" t="s">
        <v>97</v>
      </c>
      <c r="E19" s="143" t="s">
        <v>94</v>
      </c>
      <c r="F19" s="144" t="s">
        <v>644</v>
      </c>
      <c r="G19" s="144" t="s">
        <v>645</v>
      </c>
      <c r="H19" s="144">
        <v>4</v>
      </c>
      <c r="I19" s="144">
        <v>64</v>
      </c>
      <c r="J19" s="144" t="s">
        <v>646</v>
      </c>
      <c r="K19" s="154">
        <v>9300</v>
      </c>
      <c r="L19" s="154">
        <f t="shared" si="0"/>
        <v>595200</v>
      </c>
      <c r="M19" s="162" t="s">
        <v>677</v>
      </c>
    </row>
    <row r="20" spans="1:13" ht="30" x14ac:dyDescent="0.25">
      <c r="A20" s="5">
        <v>19</v>
      </c>
      <c r="B20" s="144" t="s">
        <v>649</v>
      </c>
      <c r="C20" s="143" t="s">
        <v>101</v>
      </c>
      <c r="D20" s="143" t="s">
        <v>102</v>
      </c>
      <c r="E20" s="143" t="s">
        <v>103</v>
      </c>
      <c r="F20" s="144" t="s">
        <v>644</v>
      </c>
      <c r="G20" s="144" t="s">
        <v>645</v>
      </c>
      <c r="H20" s="144">
        <v>2</v>
      </c>
      <c r="I20" s="144">
        <v>32</v>
      </c>
      <c r="J20" s="144" t="s">
        <v>646</v>
      </c>
      <c r="K20" s="154">
        <v>13458</v>
      </c>
      <c r="L20" s="154">
        <f t="shared" si="0"/>
        <v>430656</v>
      </c>
      <c r="M20" s="162"/>
    </row>
    <row r="21" spans="1:13" x14ac:dyDescent="0.25">
      <c r="A21" s="5">
        <v>20</v>
      </c>
      <c r="B21" s="144" t="s">
        <v>649</v>
      </c>
      <c r="C21" s="143" t="s">
        <v>107</v>
      </c>
      <c r="D21" s="143" t="s">
        <v>108</v>
      </c>
      <c r="E21" s="143" t="s">
        <v>109</v>
      </c>
      <c r="F21" s="144" t="s">
        <v>644</v>
      </c>
      <c r="G21" s="144" t="s">
        <v>645</v>
      </c>
      <c r="H21" s="144">
        <v>1</v>
      </c>
      <c r="I21" s="144">
        <v>16</v>
      </c>
      <c r="J21" s="144" t="s">
        <v>646</v>
      </c>
      <c r="K21" s="154">
        <v>122317</v>
      </c>
      <c r="L21" s="154">
        <f t="shared" si="0"/>
        <v>1957072</v>
      </c>
      <c r="M21" s="162"/>
    </row>
    <row r="22" spans="1:13" x14ac:dyDescent="0.25">
      <c r="A22" s="5">
        <v>21</v>
      </c>
      <c r="B22" s="144" t="s">
        <v>649</v>
      </c>
      <c r="C22" s="143" t="s">
        <v>112</v>
      </c>
      <c r="D22" s="143" t="s">
        <v>113</v>
      </c>
      <c r="E22" s="145">
        <v>785260001</v>
      </c>
      <c r="F22" s="144" t="s">
        <v>644</v>
      </c>
      <c r="G22" s="144" t="s">
        <v>645</v>
      </c>
      <c r="H22" s="144">
        <v>1</v>
      </c>
      <c r="I22" s="144">
        <v>16</v>
      </c>
      <c r="J22" s="144" t="s">
        <v>646</v>
      </c>
      <c r="K22" s="154">
        <v>54682</v>
      </c>
      <c r="L22" s="154">
        <f t="shared" si="0"/>
        <v>874912</v>
      </c>
      <c r="M22" s="162"/>
    </row>
    <row r="23" spans="1:13" x14ac:dyDescent="0.25">
      <c r="A23" s="5">
        <v>22</v>
      </c>
      <c r="B23" s="144" t="s">
        <v>650</v>
      </c>
      <c r="C23" s="143" t="s">
        <v>117</v>
      </c>
      <c r="D23" s="143" t="s">
        <v>118</v>
      </c>
      <c r="E23" s="143" t="s">
        <v>115</v>
      </c>
      <c r="F23" s="144" t="s">
        <v>644</v>
      </c>
      <c r="G23" s="144" t="s">
        <v>645</v>
      </c>
      <c r="H23" s="144">
        <v>1</v>
      </c>
      <c r="I23" s="144">
        <v>16</v>
      </c>
      <c r="J23" s="144" t="s">
        <v>646</v>
      </c>
      <c r="K23" s="154">
        <v>4732</v>
      </c>
      <c r="L23" s="154">
        <f t="shared" si="0"/>
        <v>75712</v>
      </c>
      <c r="M23" s="162"/>
    </row>
    <row r="24" spans="1:13" x14ac:dyDescent="0.25">
      <c r="A24" s="5">
        <v>23</v>
      </c>
      <c r="B24" s="144" t="s">
        <v>650</v>
      </c>
      <c r="C24" s="143" t="s">
        <v>122</v>
      </c>
      <c r="D24" s="143" t="s">
        <v>118</v>
      </c>
      <c r="E24" s="143" t="s">
        <v>120</v>
      </c>
      <c r="F24" s="144" t="s">
        <v>644</v>
      </c>
      <c r="G24" s="144" t="s">
        <v>645</v>
      </c>
      <c r="H24" s="144">
        <v>1</v>
      </c>
      <c r="I24" s="144">
        <v>16</v>
      </c>
      <c r="J24" s="144" t="s">
        <v>646</v>
      </c>
      <c r="K24" s="154">
        <v>3799</v>
      </c>
      <c r="L24" s="154">
        <f t="shared" si="0"/>
        <v>60784</v>
      </c>
      <c r="M24" s="162"/>
    </row>
    <row r="25" spans="1:13" x14ac:dyDescent="0.25">
      <c r="A25" s="5">
        <v>24</v>
      </c>
      <c r="B25" s="144" t="s">
        <v>674</v>
      </c>
      <c r="C25" s="143" t="s">
        <v>126</v>
      </c>
      <c r="D25" s="143" t="s">
        <v>127</v>
      </c>
      <c r="E25" s="143" t="s">
        <v>124</v>
      </c>
      <c r="F25" s="144" t="s">
        <v>644</v>
      </c>
      <c r="G25" s="144" t="s">
        <v>645</v>
      </c>
      <c r="H25" s="144">
        <v>1</v>
      </c>
      <c r="I25" s="144">
        <v>16</v>
      </c>
      <c r="J25" s="144" t="s">
        <v>646</v>
      </c>
      <c r="K25" s="154">
        <v>11396</v>
      </c>
      <c r="L25" s="154">
        <f t="shared" si="0"/>
        <v>182336</v>
      </c>
      <c r="M25" s="162"/>
    </row>
    <row r="26" spans="1:13" x14ac:dyDescent="0.25">
      <c r="A26" s="5">
        <v>25</v>
      </c>
      <c r="B26" s="144" t="s">
        <v>674</v>
      </c>
      <c r="C26" s="143" t="s">
        <v>618</v>
      </c>
      <c r="D26" s="143" t="s">
        <v>132</v>
      </c>
      <c r="E26" s="143" t="s">
        <v>619</v>
      </c>
      <c r="F26" s="144" t="s">
        <v>644</v>
      </c>
      <c r="G26" s="144" t="s">
        <v>645</v>
      </c>
      <c r="H26" s="144">
        <v>2</v>
      </c>
      <c r="I26" s="144">
        <v>32</v>
      </c>
      <c r="J26" s="144" t="s">
        <v>646</v>
      </c>
      <c r="K26" s="154">
        <v>8730</v>
      </c>
      <c r="L26" s="154">
        <f t="shared" si="0"/>
        <v>279360</v>
      </c>
      <c r="M26" s="162"/>
    </row>
    <row r="27" spans="1:13" x14ac:dyDescent="0.25">
      <c r="A27" s="5">
        <v>26</v>
      </c>
      <c r="B27" s="144" t="s">
        <v>651</v>
      </c>
      <c r="C27" s="143" t="s">
        <v>136</v>
      </c>
      <c r="D27" s="143" t="s">
        <v>139</v>
      </c>
      <c r="E27" s="143" t="s">
        <v>140</v>
      </c>
      <c r="F27" s="144" t="s">
        <v>644</v>
      </c>
      <c r="G27" s="144" t="s">
        <v>645</v>
      </c>
      <c r="H27" s="144">
        <v>4</v>
      </c>
      <c r="I27" s="144">
        <v>64</v>
      </c>
      <c r="J27" s="144" t="s">
        <v>646</v>
      </c>
      <c r="K27" s="154">
        <v>433</v>
      </c>
      <c r="L27" s="154">
        <f t="shared" si="0"/>
        <v>27712</v>
      </c>
      <c r="M27" s="162"/>
    </row>
    <row r="28" spans="1:13" x14ac:dyDescent="0.25">
      <c r="A28" s="5">
        <v>27</v>
      </c>
      <c r="B28" s="144" t="s">
        <v>651</v>
      </c>
      <c r="C28" s="143" t="s">
        <v>143</v>
      </c>
      <c r="D28" s="143" t="s">
        <v>139</v>
      </c>
      <c r="E28" s="143" t="s">
        <v>145</v>
      </c>
      <c r="F28" s="144" t="s">
        <v>644</v>
      </c>
      <c r="G28" s="144" t="s">
        <v>645</v>
      </c>
      <c r="H28" s="144">
        <v>3</v>
      </c>
      <c r="I28" s="144">
        <v>48</v>
      </c>
      <c r="J28" s="144" t="s">
        <v>646</v>
      </c>
      <c r="K28" s="154">
        <v>433</v>
      </c>
      <c r="L28" s="154">
        <f t="shared" si="0"/>
        <v>20784</v>
      </c>
      <c r="M28" s="162"/>
    </row>
    <row r="29" spans="1:13" x14ac:dyDescent="0.25">
      <c r="A29" s="5">
        <v>28</v>
      </c>
      <c r="B29" s="144" t="s">
        <v>651</v>
      </c>
      <c r="C29" s="143" t="s">
        <v>148</v>
      </c>
      <c r="D29" s="143" t="s">
        <v>139</v>
      </c>
      <c r="E29" s="143" t="s">
        <v>149</v>
      </c>
      <c r="F29" s="144" t="s">
        <v>644</v>
      </c>
      <c r="G29" s="144" t="s">
        <v>645</v>
      </c>
      <c r="H29" s="144">
        <v>1</v>
      </c>
      <c r="I29" s="144">
        <v>16</v>
      </c>
      <c r="J29" s="144" t="s">
        <v>646</v>
      </c>
      <c r="K29" s="154">
        <v>566</v>
      </c>
      <c r="L29" s="154">
        <f t="shared" si="0"/>
        <v>9056</v>
      </c>
      <c r="M29" s="162"/>
    </row>
    <row r="30" spans="1:13" x14ac:dyDescent="0.25">
      <c r="A30" s="5">
        <v>29</v>
      </c>
      <c r="B30" s="144" t="s">
        <v>651</v>
      </c>
      <c r="C30" s="143" t="s">
        <v>152</v>
      </c>
      <c r="D30" s="143" t="s">
        <v>139</v>
      </c>
      <c r="E30" s="143" t="s">
        <v>153</v>
      </c>
      <c r="F30" s="144" t="s">
        <v>644</v>
      </c>
      <c r="G30" s="144" t="s">
        <v>645</v>
      </c>
      <c r="H30" s="144">
        <v>5</v>
      </c>
      <c r="I30" s="144">
        <v>80</v>
      </c>
      <c r="J30" s="144" t="s">
        <v>646</v>
      </c>
      <c r="K30" s="154">
        <v>433</v>
      </c>
      <c r="L30" s="154">
        <f t="shared" si="0"/>
        <v>34640</v>
      </c>
      <c r="M30" s="162"/>
    </row>
    <row r="31" spans="1:13" x14ac:dyDescent="0.25">
      <c r="A31" s="5">
        <v>30</v>
      </c>
      <c r="B31" s="144" t="s">
        <v>651</v>
      </c>
      <c r="C31" s="143" t="s">
        <v>155</v>
      </c>
      <c r="D31" s="143" t="s">
        <v>137</v>
      </c>
      <c r="E31" s="143" t="s">
        <v>156</v>
      </c>
      <c r="F31" s="144" t="s">
        <v>644</v>
      </c>
      <c r="G31" s="144" t="s">
        <v>645</v>
      </c>
      <c r="H31" s="144">
        <v>4</v>
      </c>
      <c r="I31" s="144">
        <v>64</v>
      </c>
      <c r="J31" s="144" t="s">
        <v>646</v>
      </c>
      <c r="K31" s="154">
        <v>227</v>
      </c>
      <c r="L31" s="154">
        <f t="shared" si="0"/>
        <v>14528</v>
      </c>
      <c r="M31" s="162"/>
    </row>
    <row r="32" spans="1:13" x14ac:dyDescent="0.25">
      <c r="A32" s="5">
        <v>31</v>
      </c>
      <c r="B32" s="144" t="s">
        <v>651</v>
      </c>
      <c r="C32" s="143" t="s">
        <v>159</v>
      </c>
      <c r="D32" s="143" t="s">
        <v>139</v>
      </c>
      <c r="E32" s="143" t="s">
        <v>161</v>
      </c>
      <c r="F32" s="144" t="s">
        <v>644</v>
      </c>
      <c r="G32" s="144" t="s">
        <v>645</v>
      </c>
      <c r="H32" s="144">
        <v>1</v>
      </c>
      <c r="I32" s="144">
        <v>16</v>
      </c>
      <c r="J32" s="144" t="s">
        <v>646</v>
      </c>
      <c r="K32" s="154">
        <v>433</v>
      </c>
      <c r="L32" s="154">
        <f t="shared" si="0"/>
        <v>6928</v>
      </c>
      <c r="M32" s="162"/>
    </row>
    <row r="33" spans="1:13" x14ac:dyDescent="0.25">
      <c r="A33" s="5">
        <v>32</v>
      </c>
      <c r="B33" s="144" t="s">
        <v>651</v>
      </c>
      <c r="C33" s="143" t="s">
        <v>164</v>
      </c>
      <c r="D33" s="143" t="s">
        <v>139</v>
      </c>
      <c r="E33" s="143" t="s">
        <v>166</v>
      </c>
      <c r="F33" s="144" t="s">
        <v>644</v>
      </c>
      <c r="G33" s="144" t="s">
        <v>645</v>
      </c>
      <c r="H33" s="144">
        <v>2</v>
      </c>
      <c r="I33" s="144">
        <v>32</v>
      </c>
      <c r="J33" s="144" t="s">
        <v>646</v>
      </c>
      <c r="K33" s="154">
        <v>433</v>
      </c>
      <c r="L33" s="154">
        <f t="shared" si="0"/>
        <v>13856</v>
      </c>
      <c r="M33" s="162"/>
    </row>
    <row r="34" spans="1:13" x14ac:dyDescent="0.25">
      <c r="A34" s="5">
        <v>33</v>
      </c>
      <c r="B34" s="144" t="s">
        <v>651</v>
      </c>
      <c r="C34" s="143" t="s">
        <v>169</v>
      </c>
      <c r="D34" s="143" t="s">
        <v>139</v>
      </c>
      <c r="E34" s="143" t="s">
        <v>170</v>
      </c>
      <c r="F34" s="144" t="s">
        <v>644</v>
      </c>
      <c r="G34" s="144" t="s">
        <v>645</v>
      </c>
      <c r="H34" s="144">
        <v>4</v>
      </c>
      <c r="I34" s="144">
        <v>64</v>
      </c>
      <c r="J34" s="144" t="s">
        <v>646</v>
      </c>
      <c r="K34" s="154">
        <v>766</v>
      </c>
      <c r="L34" s="154">
        <f t="shared" si="0"/>
        <v>49024</v>
      </c>
      <c r="M34" s="162"/>
    </row>
    <row r="35" spans="1:13" x14ac:dyDescent="0.25">
      <c r="A35" s="5">
        <v>34</v>
      </c>
      <c r="B35" s="144" t="s">
        <v>651</v>
      </c>
      <c r="C35" s="143" t="s">
        <v>172</v>
      </c>
      <c r="D35" s="143" t="s">
        <v>139</v>
      </c>
      <c r="E35" s="143" t="s">
        <v>173</v>
      </c>
      <c r="F35" s="144" t="s">
        <v>644</v>
      </c>
      <c r="G35" s="144" t="s">
        <v>645</v>
      </c>
      <c r="H35" s="144">
        <v>1</v>
      </c>
      <c r="I35" s="144">
        <v>16</v>
      </c>
      <c r="J35" s="144" t="s">
        <v>646</v>
      </c>
      <c r="K35" s="154">
        <v>1233</v>
      </c>
      <c r="L35" s="154">
        <f t="shared" si="0"/>
        <v>19728</v>
      </c>
      <c r="M35" s="162"/>
    </row>
    <row r="36" spans="1:13" x14ac:dyDescent="0.25">
      <c r="A36" s="5">
        <v>35</v>
      </c>
      <c r="B36" s="144" t="s">
        <v>651</v>
      </c>
      <c r="C36" s="143" t="s">
        <v>176</v>
      </c>
      <c r="D36" s="143" t="s">
        <v>139</v>
      </c>
      <c r="E36" s="143" t="s">
        <v>177</v>
      </c>
      <c r="F36" s="144" t="s">
        <v>644</v>
      </c>
      <c r="G36" s="144" t="s">
        <v>645</v>
      </c>
      <c r="H36" s="144">
        <v>16</v>
      </c>
      <c r="I36" s="144">
        <v>256</v>
      </c>
      <c r="J36" s="144" t="s">
        <v>646</v>
      </c>
      <c r="K36" s="154">
        <v>204</v>
      </c>
      <c r="L36" s="154">
        <f t="shared" si="0"/>
        <v>52224</v>
      </c>
      <c r="M36" s="162" t="s">
        <v>677</v>
      </c>
    </row>
    <row r="37" spans="1:13" x14ac:dyDescent="0.25">
      <c r="A37" s="5">
        <v>36</v>
      </c>
      <c r="B37" s="144" t="s">
        <v>651</v>
      </c>
      <c r="C37" s="143" t="s">
        <v>179</v>
      </c>
      <c r="D37" s="143" t="s">
        <v>139</v>
      </c>
      <c r="E37" s="143" t="s">
        <v>621</v>
      </c>
      <c r="F37" s="144" t="s">
        <v>644</v>
      </c>
      <c r="G37" s="144" t="s">
        <v>645</v>
      </c>
      <c r="H37" s="144">
        <v>2</v>
      </c>
      <c r="I37" s="144">
        <v>32</v>
      </c>
      <c r="J37" s="144" t="s">
        <v>646</v>
      </c>
      <c r="K37" s="154">
        <v>433</v>
      </c>
      <c r="L37" s="154">
        <f t="shared" si="0"/>
        <v>13856</v>
      </c>
      <c r="M37" s="162"/>
    </row>
    <row r="38" spans="1:13" x14ac:dyDescent="0.25">
      <c r="A38" s="5">
        <v>37</v>
      </c>
      <c r="B38" s="144" t="s">
        <v>651</v>
      </c>
      <c r="C38" s="143" t="s">
        <v>182</v>
      </c>
      <c r="D38" s="143" t="s">
        <v>137</v>
      </c>
      <c r="E38" s="143" t="s">
        <v>183</v>
      </c>
      <c r="F38" s="144" t="s">
        <v>644</v>
      </c>
      <c r="G38" s="144" t="s">
        <v>645</v>
      </c>
      <c r="H38" s="144">
        <v>1</v>
      </c>
      <c r="I38" s="144">
        <v>16</v>
      </c>
      <c r="J38" s="144" t="s">
        <v>646</v>
      </c>
      <c r="K38" s="154">
        <v>833</v>
      </c>
      <c r="L38" s="154">
        <f t="shared" si="0"/>
        <v>13328</v>
      </c>
      <c r="M38" s="162"/>
    </row>
    <row r="39" spans="1:13" x14ac:dyDescent="0.25">
      <c r="A39" s="5">
        <v>38</v>
      </c>
      <c r="B39" s="144" t="s">
        <v>651</v>
      </c>
      <c r="C39" s="143" t="s">
        <v>187</v>
      </c>
      <c r="D39" s="143" t="s">
        <v>188</v>
      </c>
      <c r="E39" s="143" t="s">
        <v>189</v>
      </c>
      <c r="F39" s="144" t="s">
        <v>644</v>
      </c>
      <c r="G39" s="144" t="s">
        <v>645</v>
      </c>
      <c r="H39" s="144">
        <v>1</v>
      </c>
      <c r="I39" s="144">
        <v>16</v>
      </c>
      <c r="J39" s="144" t="s">
        <v>646</v>
      </c>
      <c r="K39" s="154">
        <v>566</v>
      </c>
      <c r="L39" s="154">
        <f t="shared" si="0"/>
        <v>9056</v>
      </c>
      <c r="M39" s="162"/>
    </row>
    <row r="40" spans="1:13" x14ac:dyDescent="0.25">
      <c r="A40" s="5">
        <v>39</v>
      </c>
      <c r="B40" s="144" t="s">
        <v>651</v>
      </c>
      <c r="C40" s="143" t="s">
        <v>192</v>
      </c>
      <c r="D40" s="143" t="s">
        <v>137</v>
      </c>
      <c r="E40" s="143" t="s">
        <v>193</v>
      </c>
      <c r="F40" s="144" t="s">
        <v>644</v>
      </c>
      <c r="G40" s="144" t="s">
        <v>645</v>
      </c>
      <c r="H40" s="144">
        <v>1</v>
      </c>
      <c r="I40" s="144">
        <v>16</v>
      </c>
      <c r="J40" s="144" t="s">
        <v>646</v>
      </c>
      <c r="K40" s="154">
        <v>566</v>
      </c>
      <c r="L40" s="154">
        <f t="shared" si="0"/>
        <v>9056</v>
      </c>
      <c r="M40" s="162"/>
    </row>
    <row r="41" spans="1:13" x14ac:dyDescent="0.25">
      <c r="A41" s="5">
        <v>40</v>
      </c>
      <c r="B41" s="144" t="s">
        <v>651</v>
      </c>
      <c r="C41" s="143" t="s">
        <v>196</v>
      </c>
      <c r="D41" s="143" t="s">
        <v>139</v>
      </c>
      <c r="E41" s="143" t="s">
        <v>198</v>
      </c>
      <c r="F41" s="144" t="s">
        <v>644</v>
      </c>
      <c r="G41" s="144" t="s">
        <v>645</v>
      </c>
      <c r="H41" s="144">
        <v>2</v>
      </c>
      <c r="I41" s="144">
        <v>32</v>
      </c>
      <c r="J41" s="144" t="s">
        <v>646</v>
      </c>
      <c r="K41" s="154">
        <v>633</v>
      </c>
      <c r="L41" s="154">
        <f t="shared" si="0"/>
        <v>20256</v>
      </c>
      <c r="M41" s="162"/>
    </row>
    <row r="42" spans="1:13" ht="45" x14ac:dyDescent="0.25">
      <c r="A42" s="5">
        <v>41</v>
      </c>
      <c r="B42" s="144" t="s">
        <v>673</v>
      </c>
      <c r="C42" s="143" t="s">
        <v>201</v>
      </c>
      <c r="D42" s="143" t="s">
        <v>202</v>
      </c>
      <c r="E42" s="143" t="s">
        <v>200</v>
      </c>
      <c r="F42" s="144" t="s">
        <v>644</v>
      </c>
      <c r="G42" s="144" t="s">
        <v>645</v>
      </c>
      <c r="H42" s="144">
        <v>2</v>
      </c>
      <c r="I42" s="144">
        <v>32</v>
      </c>
      <c r="J42" s="144" t="s">
        <v>646</v>
      </c>
      <c r="K42" s="154">
        <v>11696</v>
      </c>
      <c r="L42" s="154">
        <f t="shared" si="0"/>
        <v>374272</v>
      </c>
      <c r="M42" s="162"/>
    </row>
    <row r="43" spans="1:13" x14ac:dyDescent="0.25">
      <c r="A43" s="5">
        <v>42</v>
      </c>
      <c r="B43" s="144" t="s">
        <v>648</v>
      </c>
      <c r="C43" s="143" t="s">
        <v>206</v>
      </c>
      <c r="D43" s="143" t="s">
        <v>62</v>
      </c>
      <c r="E43" s="143" t="s">
        <v>204</v>
      </c>
      <c r="F43" s="144" t="s">
        <v>644</v>
      </c>
      <c r="G43" s="144" t="s">
        <v>645</v>
      </c>
      <c r="H43" s="144">
        <v>4</v>
      </c>
      <c r="I43" s="144">
        <v>64</v>
      </c>
      <c r="J43" s="144" t="s">
        <v>646</v>
      </c>
      <c r="K43" s="154">
        <v>10183</v>
      </c>
      <c r="L43" s="154">
        <f t="shared" si="0"/>
        <v>651712</v>
      </c>
      <c r="M43" s="162"/>
    </row>
    <row r="44" spans="1:13" ht="30" x14ac:dyDescent="0.25">
      <c r="A44" s="5">
        <v>43</v>
      </c>
      <c r="B44" s="144" t="s">
        <v>648</v>
      </c>
      <c r="C44" s="143" t="s">
        <v>210</v>
      </c>
      <c r="D44" s="143" t="s">
        <v>70</v>
      </c>
      <c r="E44" s="143" t="s">
        <v>208</v>
      </c>
      <c r="F44" s="144" t="s">
        <v>644</v>
      </c>
      <c r="G44" s="144" t="s">
        <v>645</v>
      </c>
      <c r="H44" s="144">
        <v>1</v>
      </c>
      <c r="I44" s="144">
        <v>16</v>
      </c>
      <c r="J44" s="144" t="s">
        <v>646</v>
      </c>
      <c r="K44" s="154">
        <v>10596</v>
      </c>
      <c r="L44" s="154">
        <f t="shared" si="0"/>
        <v>169536</v>
      </c>
      <c r="M44" s="162"/>
    </row>
    <row r="45" spans="1:13" x14ac:dyDescent="0.25">
      <c r="A45" s="5">
        <v>44</v>
      </c>
      <c r="B45" s="144" t="s">
        <v>648</v>
      </c>
      <c r="C45" s="143" t="s">
        <v>622</v>
      </c>
      <c r="D45" s="143" t="s">
        <v>118</v>
      </c>
      <c r="E45" s="143" t="s">
        <v>623</v>
      </c>
      <c r="F45" s="144" t="s">
        <v>644</v>
      </c>
      <c r="G45" s="144" t="s">
        <v>645</v>
      </c>
      <c r="H45" s="144">
        <v>1</v>
      </c>
      <c r="I45" s="144">
        <v>16</v>
      </c>
      <c r="J45" s="144" t="s">
        <v>646</v>
      </c>
      <c r="K45" s="154">
        <v>4542</v>
      </c>
      <c r="L45" s="154">
        <f t="shared" si="0"/>
        <v>72672</v>
      </c>
      <c r="M45" s="162"/>
    </row>
    <row r="46" spans="1:13" ht="30" x14ac:dyDescent="0.25">
      <c r="A46" s="5">
        <v>45</v>
      </c>
      <c r="B46" s="144" t="s">
        <v>652</v>
      </c>
      <c r="C46" s="143" t="s">
        <v>218</v>
      </c>
      <c r="D46" s="143" t="s">
        <v>219</v>
      </c>
      <c r="E46" s="143" t="s">
        <v>457</v>
      </c>
      <c r="F46" s="144" t="s">
        <v>644</v>
      </c>
      <c r="G46" s="144" t="s">
        <v>645</v>
      </c>
      <c r="H46" s="144">
        <v>1</v>
      </c>
      <c r="I46" s="144">
        <v>16</v>
      </c>
      <c r="J46" s="144" t="s">
        <v>646</v>
      </c>
      <c r="K46" s="154">
        <v>352043</v>
      </c>
      <c r="L46" s="154">
        <f t="shared" si="0"/>
        <v>5632688</v>
      </c>
      <c r="M46" s="162"/>
    </row>
    <row r="47" spans="1:13" x14ac:dyDescent="0.25">
      <c r="A47" s="5">
        <v>46</v>
      </c>
      <c r="B47" s="144" t="s">
        <v>652</v>
      </c>
      <c r="C47" s="143" t="s">
        <v>223</v>
      </c>
      <c r="D47" s="143" t="s">
        <v>224</v>
      </c>
      <c r="E47" s="143" t="s">
        <v>221</v>
      </c>
      <c r="F47" s="144" t="s">
        <v>644</v>
      </c>
      <c r="G47" s="144" t="s">
        <v>645</v>
      </c>
      <c r="H47" s="144">
        <v>1</v>
      </c>
      <c r="I47" s="144">
        <v>16</v>
      </c>
      <c r="J47" s="144" t="s">
        <v>646</v>
      </c>
      <c r="K47" s="154">
        <v>112161</v>
      </c>
      <c r="L47" s="154">
        <f t="shared" si="0"/>
        <v>1794576</v>
      </c>
      <c r="M47" s="162"/>
    </row>
    <row r="48" spans="1:13" ht="30" x14ac:dyDescent="0.25">
      <c r="A48" s="5">
        <v>47</v>
      </c>
      <c r="B48" s="144" t="s">
        <v>652</v>
      </c>
      <c r="C48" s="143" t="s">
        <v>228</v>
      </c>
      <c r="D48" s="143" t="s">
        <v>219</v>
      </c>
      <c r="E48" s="143" t="s">
        <v>226</v>
      </c>
      <c r="F48" s="144" t="s">
        <v>644</v>
      </c>
      <c r="G48" s="144" t="s">
        <v>645</v>
      </c>
      <c r="H48" s="144">
        <v>1</v>
      </c>
      <c r="I48" s="144">
        <v>16</v>
      </c>
      <c r="J48" s="144" t="s">
        <v>646</v>
      </c>
      <c r="K48" s="154">
        <v>35854</v>
      </c>
      <c r="L48" s="154">
        <f t="shared" si="0"/>
        <v>573664</v>
      </c>
      <c r="M48" s="162"/>
    </row>
    <row r="49" spans="1:13" ht="30" x14ac:dyDescent="0.25">
      <c r="A49" s="5">
        <v>48</v>
      </c>
      <c r="B49" s="144" t="s">
        <v>652</v>
      </c>
      <c r="C49" s="143" t="s">
        <v>232</v>
      </c>
      <c r="D49" s="143" t="s">
        <v>233</v>
      </c>
      <c r="E49" s="143" t="s">
        <v>230</v>
      </c>
      <c r="F49" s="144" t="s">
        <v>644</v>
      </c>
      <c r="G49" s="144" t="s">
        <v>645</v>
      </c>
      <c r="H49" s="144">
        <v>1</v>
      </c>
      <c r="I49" s="144">
        <v>16</v>
      </c>
      <c r="J49" s="144" t="s">
        <v>646</v>
      </c>
      <c r="K49" s="154">
        <v>57980</v>
      </c>
      <c r="L49" s="154">
        <f t="shared" si="0"/>
        <v>927680</v>
      </c>
      <c r="M49" s="162"/>
    </row>
    <row r="50" spans="1:13" x14ac:dyDescent="0.25">
      <c r="A50" s="53">
        <v>49</v>
      </c>
      <c r="B50" s="158" t="s">
        <v>653</v>
      </c>
      <c r="C50" s="53" t="s">
        <v>237</v>
      </c>
      <c r="D50" s="53" t="s">
        <v>238</v>
      </c>
      <c r="E50" s="53" t="s">
        <v>235</v>
      </c>
      <c r="F50" s="158" t="s">
        <v>644</v>
      </c>
      <c r="G50" s="158" t="s">
        <v>645</v>
      </c>
      <c r="H50" s="158">
        <v>1</v>
      </c>
      <c r="I50" s="158">
        <v>16</v>
      </c>
      <c r="J50" s="158" t="s">
        <v>646</v>
      </c>
      <c r="K50" s="159">
        <v>362206</v>
      </c>
      <c r="L50" s="159">
        <f t="shared" si="0"/>
        <v>5795296</v>
      </c>
      <c r="M50" s="162" t="s">
        <v>678</v>
      </c>
    </row>
    <row r="51" spans="1:13" x14ac:dyDescent="0.25">
      <c r="A51" s="5">
        <v>50</v>
      </c>
      <c r="B51" s="144" t="s">
        <v>652</v>
      </c>
      <c r="C51" s="143" t="s">
        <v>242</v>
      </c>
      <c r="D51" s="143" t="s">
        <v>243</v>
      </c>
      <c r="E51" s="143" t="s">
        <v>240</v>
      </c>
      <c r="F51" s="144" t="s">
        <v>644</v>
      </c>
      <c r="G51" s="144" t="s">
        <v>645</v>
      </c>
      <c r="H51" s="144">
        <v>2</v>
      </c>
      <c r="I51" s="144">
        <v>32</v>
      </c>
      <c r="J51" s="144" t="s">
        <v>646</v>
      </c>
      <c r="K51" s="154">
        <v>23458</v>
      </c>
      <c r="L51" s="154">
        <f t="shared" si="0"/>
        <v>750656</v>
      </c>
      <c r="M51" s="162"/>
    </row>
    <row r="52" spans="1:13" ht="30" x14ac:dyDescent="0.25">
      <c r="A52" s="5">
        <v>51</v>
      </c>
      <c r="B52" s="144" t="s">
        <v>652</v>
      </c>
      <c r="C52" s="143" t="s">
        <v>247</v>
      </c>
      <c r="D52" s="143" t="s">
        <v>248</v>
      </c>
      <c r="E52" s="143" t="s">
        <v>245</v>
      </c>
      <c r="F52" s="144" t="s">
        <v>644</v>
      </c>
      <c r="G52" s="144" t="s">
        <v>645</v>
      </c>
      <c r="H52" s="144">
        <v>1</v>
      </c>
      <c r="I52" s="144">
        <v>16</v>
      </c>
      <c r="J52" s="144" t="s">
        <v>646</v>
      </c>
      <c r="K52" s="154">
        <v>77639</v>
      </c>
      <c r="L52" s="154">
        <f t="shared" si="0"/>
        <v>1242224</v>
      </c>
      <c r="M52" s="162"/>
    </row>
    <row r="53" spans="1:13" ht="45" x14ac:dyDescent="0.25">
      <c r="A53" s="5">
        <v>52</v>
      </c>
      <c r="B53" s="144" t="s">
        <v>652</v>
      </c>
      <c r="C53" s="143" t="s">
        <v>252</v>
      </c>
      <c r="D53" s="143" t="s">
        <v>253</v>
      </c>
      <c r="E53" s="143" t="s">
        <v>250</v>
      </c>
      <c r="F53" s="144" t="s">
        <v>644</v>
      </c>
      <c r="G53" s="144" t="s">
        <v>645</v>
      </c>
      <c r="H53" s="144">
        <v>1</v>
      </c>
      <c r="I53" s="144">
        <v>16</v>
      </c>
      <c r="J53" s="144" t="s">
        <v>646</v>
      </c>
      <c r="K53" s="154">
        <v>21026</v>
      </c>
      <c r="L53" s="154">
        <f t="shared" si="0"/>
        <v>336416</v>
      </c>
      <c r="M53" s="162"/>
    </row>
    <row r="54" spans="1:13" ht="30" x14ac:dyDescent="0.25">
      <c r="A54" s="5">
        <v>53</v>
      </c>
      <c r="B54" s="144" t="s">
        <v>654</v>
      </c>
      <c r="C54" s="143" t="s">
        <v>257</v>
      </c>
      <c r="D54" s="143" t="s">
        <v>258</v>
      </c>
      <c r="E54" s="143" t="s">
        <v>259</v>
      </c>
      <c r="F54" s="144" t="s">
        <v>644</v>
      </c>
      <c r="G54" s="144" t="s">
        <v>645</v>
      </c>
      <c r="H54" s="144">
        <v>1</v>
      </c>
      <c r="I54" s="144">
        <v>16</v>
      </c>
      <c r="J54" s="144" t="s">
        <v>646</v>
      </c>
      <c r="K54" s="154">
        <v>16494</v>
      </c>
      <c r="L54" s="154">
        <f t="shared" si="0"/>
        <v>263904</v>
      </c>
      <c r="M54" s="162"/>
    </row>
    <row r="55" spans="1:13" ht="30" x14ac:dyDescent="0.25">
      <c r="A55" s="5">
        <v>54</v>
      </c>
      <c r="B55" s="144" t="s">
        <v>654</v>
      </c>
      <c r="C55" s="143" t="s">
        <v>263</v>
      </c>
      <c r="D55" s="143" t="s">
        <v>264</v>
      </c>
      <c r="E55" s="143" t="s">
        <v>265</v>
      </c>
      <c r="F55" s="144" t="s">
        <v>644</v>
      </c>
      <c r="G55" s="144" t="s">
        <v>645</v>
      </c>
      <c r="H55" s="144">
        <v>1</v>
      </c>
      <c r="I55" s="144">
        <v>16</v>
      </c>
      <c r="J55" s="144" t="s">
        <v>646</v>
      </c>
      <c r="K55" s="154">
        <v>25291</v>
      </c>
      <c r="L55" s="154">
        <f t="shared" si="0"/>
        <v>404656</v>
      </c>
      <c r="M55" s="162"/>
    </row>
    <row r="56" spans="1:13" ht="30" x14ac:dyDescent="0.25">
      <c r="A56" s="5">
        <v>55</v>
      </c>
      <c r="B56" s="144" t="s">
        <v>643</v>
      </c>
      <c r="C56" s="143" t="s">
        <v>281</v>
      </c>
      <c r="D56" s="143" t="s">
        <v>282</v>
      </c>
      <c r="E56" s="143" t="s">
        <v>283</v>
      </c>
      <c r="F56" s="144" t="s">
        <v>644</v>
      </c>
      <c r="G56" s="144" t="s">
        <v>645</v>
      </c>
      <c r="H56" s="144">
        <v>2</v>
      </c>
      <c r="I56" s="144">
        <v>32</v>
      </c>
      <c r="J56" s="144" t="s">
        <v>646</v>
      </c>
      <c r="K56" s="154">
        <v>22768</v>
      </c>
      <c r="L56" s="154">
        <f t="shared" si="0"/>
        <v>728576</v>
      </c>
      <c r="M56" s="162"/>
    </row>
    <row r="57" spans="1:13" x14ac:dyDescent="0.25">
      <c r="A57" s="5">
        <v>56</v>
      </c>
      <c r="B57" s="144" t="s">
        <v>643</v>
      </c>
      <c r="C57" s="143" t="s">
        <v>287</v>
      </c>
      <c r="D57" s="143" t="s">
        <v>288</v>
      </c>
      <c r="E57" s="143" t="s">
        <v>289</v>
      </c>
      <c r="F57" s="144" t="s">
        <v>644</v>
      </c>
      <c r="G57" s="144" t="s">
        <v>645</v>
      </c>
      <c r="H57" s="144">
        <v>2</v>
      </c>
      <c r="I57" s="144">
        <v>32</v>
      </c>
      <c r="J57" s="144" t="s">
        <v>646</v>
      </c>
      <c r="K57" s="154">
        <v>22829</v>
      </c>
      <c r="L57" s="154">
        <f t="shared" si="0"/>
        <v>730528</v>
      </c>
      <c r="M57" s="162"/>
    </row>
    <row r="58" spans="1:13" ht="30" x14ac:dyDescent="0.25">
      <c r="A58" s="5">
        <v>57</v>
      </c>
      <c r="B58" s="144" t="s">
        <v>643</v>
      </c>
      <c r="C58" s="143" t="s">
        <v>292</v>
      </c>
      <c r="D58" s="143" t="s">
        <v>293</v>
      </c>
      <c r="E58" s="143" t="s">
        <v>294</v>
      </c>
      <c r="F58" s="144" t="s">
        <v>644</v>
      </c>
      <c r="G58" s="144" t="s">
        <v>645</v>
      </c>
      <c r="H58" s="144">
        <v>1</v>
      </c>
      <c r="I58" s="144">
        <v>16</v>
      </c>
      <c r="J58" s="144" t="s">
        <v>646</v>
      </c>
      <c r="K58" s="154">
        <v>33574</v>
      </c>
      <c r="L58" s="154">
        <f t="shared" si="0"/>
        <v>537184</v>
      </c>
      <c r="M58" s="162"/>
    </row>
    <row r="59" spans="1:13" ht="30" x14ac:dyDescent="0.25">
      <c r="A59" s="5">
        <v>58</v>
      </c>
      <c r="B59" s="144" t="s">
        <v>643</v>
      </c>
      <c r="C59" s="143" t="s">
        <v>298</v>
      </c>
      <c r="D59" s="143" t="s">
        <v>293</v>
      </c>
      <c r="E59" s="143" t="s">
        <v>299</v>
      </c>
      <c r="F59" s="144" t="s">
        <v>644</v>
      </c>
      <c r="G59" s="144" t="s">
        <v>645</v>
      </c>
      <c r="H59" s="144">
        <v>1</v>
      </c>
      <c r="I59" s="144">
        <v>16</v>
      </c>
      <c r="J59" s="144" t="s">
        <v>646</v>
      </c>
      <c r="K59" s="154">
        <v>46906</v>
      </c>
      <c r="L59" s="154">
        <f t="shared" si="0"/>
        <v>750496</v>
      </c>
      <c r="M59" s="162"/>
    </row>
    <row r="60" spans="1:13" ht="30" x14ac:dyDescent="0.25">
      <c r="A60" s="5">
        <v>59</v>
      </c>
      <c r="B60" s="144" t="s">
        <v>643</v>
      </c>
      <c r="C60" s="143" t="s">
        <v>303</v>
      </c>
      <c r="D60" s="143" t="s">
        <v>293</v>
      </c>
      <c r="E60" s="143" t="s">
        <v>304</v>
      </c>
      <c r="F60" s="144" t="s">
        <v>644</v>
      </c>
      <c r="G60" s="144" t="s">
        <v>645</v>
      </c>
      <c r="H60" s="144">
        <v>3</v>
      </c>
      <c r="I60" s="144">
        <v>48</v>
      </c>
      <c r="J60" s="144" t="s">
        <v>646</v>
      </c>
      <c r="K60" s="154">
        <v>17411</v>
      </c>
      <c r="L60" s="154">
        <f t="shared" si="0"/>
        <v>835728</v>
      </c>
      <c r="M60" s="162"/>
    </row>
    <row r="61" spans="1:13" ht="30" x14ac:dyDescent="0.25">
      <c r="A61" s="5">
        <v>60</v>
      </c>
      <c r="B61" s="144" t="s">
        <v>643</v>
      </c>
      <c r="C61" s="143" t="s">
        <v>307</v>
      </c>
      <c r="D61" s="143" t="s">
        <v>188</v>
      </c>
      <c r="E61" s="143" t="s">
        <v>308</v>
      </c>
      <c r="F61" s="144" t="s">
        <v>644</v>
      </c>
      <c r="G61" s="144" t="s">
        <v>645</v>
      </c>
      <c r="H61" s="144">
        <v>1</v>
      </c>
      <c r="I61" s="144">
        <v>16</v>
      </c>
      <c r="J61" s="144" t="s">
        <v>646</v>
      </c>
      <c r="K61" s="154">
        <v>5266</v>
      </c>
      <c r="L61" s="154">
        <f t="shared" si="0"/>
        <v>84256</v>
      </c>
      <c r="M61" s="162"/>
    </row>
    <row r="62" spans="1:13" x14ac:dyDescent="0.25">
      <c r="A62" s="5">
        <v>61</v>
      </c>
      <c r="B62" s="144" t="s">
        <v>643</v>
      </c>
      <c r="C62" s="143" t="s">
        <v>312</v>
      </c>
      <c r="D62" s="143" t="s">
        <v>188</v>
      </c>
      <c r="E62" s="143" t="s">
        <v>313</v>
      </c>
      <c r="F62" s="144" t="s">
        <v>644</v>
      </c>
      <c r="G62" s="144" t="s">
        <v>645</v>
      </c>
      <c r="H62" s="144">
        <v>1</v>
      </c>
      <c r="I62" s="144">
        <v>16</v>
      </c>
      <c r="J62" s="144" t="s">
        <v>646</v>
      </c>
      <c r="K62" s="154">
        <v>1583</v>
      </c>
      <c r="L62" s="154">
        <f t="shared" si="0"/>
        <v>25328</v>
      </c>
      <c r="M62" s="162"/>
    </row>
    <row r="63" spans="1:13" ht="30" x14ac:dyDescent="0.25">
      <c r="A63" s="5">
        <v>62</v>
      </c>
      <c r="B63" s="144" t="s">
        <v>643</v>
      </c>
      <c r="C63" s="143" t="s">
        <v>317</v>
      </c>
      <c r="D63" s="143" t="s">
        <v>318</v>
      </c>
      <c r="E63" s="143" t="s">
        <v>319</v>
      </c>
      <c r="F63" s="144" t="s">
        <v>644</v>
      </c>
      <c r="G63" s="144" t="s">
        <v>645</v>
      </c>
      <c r="H63" s="144">
        <v>3</v>
      </c>
      <c r="I63" s="144">
        <v>48</v>
      </c>
      <c r="J63" s="144" t="s">
        <v>646</v>
      </c>
      <c r="K63" s="154">
        <v>10288</v>
      </c>
      <c r="L63" s="154">
        <f t="shared" si="0"/>
        <v>493824</v>
      </c>
      <c r="M63" s="162"/>
    </row>
    <row r="64" spans="1:13" ht="30" x14ac:dyDescent="0.25">
      <c r="A64" s="5">
        <v>63</v>
      </c>
      <c r="B64" s="144" t="s">
        <v>643</v>
      </c>
      <c r="C64" s="143" t="s">
        <v>321</v>
      </c>
      <c r="D64" s="143" t="s">
        <v>509</v>
      </c>
      <c r="E64" s="143" t="s">
        <v>626</v>
      </c>
      <c r="F64" s="144" t="s">
        <v>644</v>
      </c>
      <c r="G64" s="144" t="s">
        <v>645</v>
      </c>
      <c r="H64" s="144">
        <v>4</v>
      </c>
      <c r="I64" s="144">
        <v>64</v>
      </c>
      <c r="J64" s="144" t="s">
        <v>646</v>
      </c>
      <c r="K64" s="154">
        <v>1125</v>
      </c>
      <c r="L64" s="154">
        <f t="shared" si="0"/>
        <v>72000</v>
      </c>
      <c r="M64" s="162"/>
    </row>
    <row r="65" spans="1:13" ht="30" x14ac:dyDescent="0.25">
      <c r="A65" s="5">
        <v>64</v>
      </c>
      <c r="B65" s="144" t="s">
        <v>643</v>
      </c>
      <c r="C65" s="143" t="s">
        <v>325</v>
      </c>
      <c r="D65" s="143" t="s">
        <v>293</v>
      </c>
      <c r="E65" s="143" t="s">
        <v>326</v>
      </c>
      <c r="F65" s="144" t="s">
        <v>644</v>
      </c>
      <c r="G65" s="144" t="s">
        <v>645</v>
      </c>
      <c r="H65" s="144">
        <v>1</v>
      </c>
      <c r="I65" s="144">
        <v>16</v>
      </c>
      <c r="J65" s="144" t="s">
        <v>646</v>
      </c>
      <c r="K65" s="154">
        <v>9680</v>
      </c>
      <c r="L65" s="154">
        <f t="shared" si="0"/>
        <v>154880</v>
      </c>
      <c r="M65" s="162"/>
    </row>
    <row r="66" spans="1:13" x14ac:dyDescent="0.25">
      <c r="A66" s="5">
        <v>65</v>
      </c>
      <c r="B66" s="144" t="s">
        <v>643</v>
      </c>
      <c r="C66" s="143" t="s">
        <v>329</v>
      </c>
      <c r="D66" s="143" t="s">
        <v>188</v>
      </c>
      <c r="E66" s="143" t="s">
        <v>330</v>
      </c>
      <c r="F66" s="144" t="s">
        <v>644</v>
      </c>
      <c r="G66" s="144" t="s">
        <v>645</v>
      </c>
      <c r="H66" s="144">
        <v>1</v>
      </c>
      <c r="I66" s="144">
        <v>16</v>
      </c>
      <c r="J66" s="144" t="s">
        <v>646</v>
      </c>
      <c r="K66" s="154">
        <v>1857</v>
      </c>
      <c r="L66" s="154">
        <f t="shared" si="0"/>
        <v>29712</v>
      </c>
      <c r="M66" s="162"/>
    </row>
    <row r="67" spans="1:13" ht="30" x14ac:dyDescent="0.25">
      <c r="A67" s="5">
        <v>66</v>
      </c>
      <c r="B67" s="144" t="s">
        <v>643</v>
      </c>
      <c r="C67" s="143" t="s">
        <v>332</v>
      </c>
      <c r="D67" s="143" t="s">
        <v>10</v>
      </c>
      <c r="E67" s="143" t="s">
        <v>333</v>
      </c>
      <c r="F67" s="144" t="s">
        <v>644</v>
      </c>
      <c r="G67" s="144" t="s">
        <v>645</v>
      </c>
      <c r="H67" s="144">
        <v>1</v>
      </c>
      <c r="I67" s="144">
        <v>16</v>
      </c>
      <c r="J67" s="144" t="s">
        <v>646</v>
      </c>
      <c r="K67" s="154">
        <v>8401</v>
      </c>
      <c r="L67" s="154">
        <f t="shared" ref="L67:L110" si="1">K67*I67</f>
        <v>134416</v>
      </c>
      <c r="M67" s="162"/>
    </row>
    <row r="68" spans="1:13" ht="30" x14ac:dyDescent="0.25">
      <c r="A68" s="5">
        <v>67</v>
      </c>
      <c r="B68" s="144" t="s">
        <v>643</v>
      </c>
      <c r="C68" s="143" t="s">
        <v>336</v>
      </c>
      <c r="D68" s="143" t="s">
        <v>23</v>
      </c>
      <c r="E68" s="143" t="s">
        <v>337</v>
      </c>
      <c r="F68" s="144" t="s">
        <v>644</v>
      </c>
      <c r="G68" s="144" t="s">
        <v>645</v>
      </c>
      <c r="H68" s="144">
        <v>4</v>
      </c>
      <c r="I68" s="144">
        <v>64</v>
      </c>
      <c r="J68" s="144" t="s">
        <v>646</v>
      </c>
      <c r="K68" s="154">
        <v>9619</v>
      </c>
      <c r="L68" s="154">
        <f t="shared" si="1"/>
        <v>615616</v>
      </c>
      <c r="M68" s="162"/>
    </row>
    <row r="69" spans="1:13" ht="30" x14ac:dyDescent="0.25">
      <c r="A69" s="5">
        <v>68</v>
      </c>
      <c r="B69" s="144" t="s">
        <v>643</v>
      </c>
      <c r="C69" s="143" t="s">
        <v>339</v>
      </c>
      <c r="D69" s="143" t="s">
        <v>188</v>
      </c>
      <c r="E69" s="143" t="s">
        <v>340</v>
      </c>
      <c r="F69" s="144" t="s">
        <v>644</v>
      </c>
      <c r="G69" s="144" t="s">
        <v>645</v>
      </c>
      <c r="H69" s="144">
        <v>1</v>
      </c>
      <c r="I69" s="144">
        <v>16</v>
      </c>
      <c r="J69" s="144" t="s">
        <v>646</v>
      </c>
      <c r="K69" s="154">
        <v>1065</v>
      </c>
      <c r="L69" s="154">
        <f t="shared" si="1"/>
        <v>17040</v>
      </c>
      <c r="M69" s="162"/>
    </row>
    <row r="70" spans="1:13" ht="45" x14ac:dyDescent="0.25">
      <c r="A70" s="5">
        <v>69</v>
      </c>
      <c r="B70" s="144" t="s">
        <v>648</v>
      </c>
      <c r="C70" s="143" t="s">
        <v>344</v>
      </c>
      <c r="D70" s="143" t="s">
        <v>345</v>
      </c>
      <c r="E70" s="143" t="s">
        <v>346</v>
      </c>
      <c r="F70" s="144" t="s">
        <v>644</v>
      </c>
      <c r="G70" s="144" t="s">
        <v>645</v>
      </c>
      <c r="H70" s="144">
        <v>4</v>
      </c>
      <c r="I70" s="144">
        <v>64</v>
      </c>
      <c r="J70" s="144" t="s">
        <v>646</v>
      </c>
      <c r="K70" s="154">
        <v>12066</v>
      </c>
      <c r="L70" s="154">
        <f t="shared" si="1"/>
        <v>772224</v>
      </c>
      <c r="M70" s="162"/>
    </row>
    <row r="71" spans="1:13" ht="30" x14ac:dyDescent="0.25">
      <c r="A71" s="5">
        <v>70</v>
      </c>
      <c r="B71" s="144" t="s">
        <v>648</v>
      </c>
      <c r="C71" s="143" t="s">
        <v>350</v>
      </c>
      <c r="D71" s="143" t="s">
        <v>70</v>
      </c>
      <c r="E71" s="143" t="s">
        <v>348</v>
      </c>
      <c r="F71" s="144" t="s">
        <v>644</v>
      </c>
      <c r="G71" s="144" t="s">
        <v>645</v>
      </c>
      <c r="H71" s="144">
        <v>9</v>
      </c>
      <c r="I71" s="144">
        <v>144</v>
      </c>
      <c r="J71" s="144" t="s">
        <v>646</v>
      </c>
      <c r="K71" s="154">
        <v>4307</v>
      </c>
      <c r="L71" s="154">
        <f t="shared" si="1"/>
        <v>620208</v>
      </c>
      <c r="M71" s="162"/>
    </row>
    <row r="72" spans="1:13" x14ac:dyDescent="0.25">
      <c r="A72" s="5">
        <v>71</v>
      </c>
      <c r="B72" s="144" t="s">
        <v>648</v>
      </c>
      <c r="C72" s="143" t="s">
        <v>354</v>
      </c>
      <c r="D72" s="143" t="s">
        <v>355</v>
      </c>
      <c r="E72" s="143" t="s">
        <v>352</v>
      </c>
      <c r="F72" s="144" t="s">
        <v>644</v>
      </c>
      <c r="G72" s="144" t="s">
        <v>645</v>
      </c>
      <c r="H72" s="144">
        <v>1</v>
      </c>
      <c r="I72" s="144">
        <v>16</v>
      </c>
      <c r="J72" s="144" t="s">
        <v>646</v>
      </c>
      <c r="K72" s="154">
        <v>9740</v>
      </c>
      <c r="L72" s="154">
        <f t="shared" si="1"/>
        <v>155840</v>
      </c>
      <c r="M72" s="162"/>
    </row>
    <row r="73" spans="1:13" ht="30" x14ac:dyDescent="0.25">
      <c r="A73" s="5">
        <v>72</v>
      </c>
      <c r="B73" s="144" t="s">
        <v>648</v>
      </c>
      <c r="C73" s="143" t="s">
        <v>358</v>
      </c>
      <c r="D73" s="143" t="s">
        <v>70</v>
      </c>
      <c r="E73" s="143" t="s">
        <v>357</v>
      </c>
      <c r="F73" s="144" t="s">
        <v>644</v>
      </c>
      <c r="G73" s="144" t="s">
        <v>645</v>
      </c>
      <c r="H73" s="144">
        <v>1</v>
      </c>
      <c r="I73" s="144">
        <v>16</v>
      </c>
      <c r="J73" s="144" t="s">
        <v>646</v>
      </c>
      <c r="K73" s="154">
        <v>8279</v>
      </c>
      <c r="L73" s="154">
        <f t="shared" si="1"/>
        <v>132464</v>
      </c>
      <c r="M73" s="162"/>
    </row>
    <row r="74" spans="1:13" ht="14.25" customHeight="1" x14ac:dyDescent="0.25">
      <c r="A74" s="5">
        <v>73</v>
      </c>
      <c r="B74" s="144" t="s">
        <v>648</v>
      </c>
      <c r="C74" s="143" t="s">
        <v>361</v>
      </c>
      <c r="D74" s="143" t="s">
        <v>362</v>
      </c>
      <c r="E74" s="143" t="s">
        <v>363</v>
      </c>
      <c r="F74" s="144" t="s">
        <v>644</v>
      </c>
      <c r="G74" s="144" t="s">
        <v>645</v>
      </c>
      <c r="H74" s="144">
        <v>2</v>
      </c>
      <c r="I74" s="144">
        <v>32</v>
      </c>
      <c r="J74" s="144" t="s">
        <v>646</v>
      </c>
      <c r="K74" s="154">
        <v>10197</v>
      </c>
      <c r="L74" s="154">
        <f t="shared" si="1"/>
        <v>326304</v>
      </c>
      <c r="M74" s="162"/>
    </row>
    <row r="75" spans="1:13" ht="30" x14ac:dyDescent="0.25">
      <c r="A75" s="5">
        <v>74</v>
      </c>
      <c r="B75" s="144" t="s">
        <v>648</v>
      </c>
      <c r="C75" s="143" t="s">
        <v>367</v>
      </c>
      <c r="D75" s="143" t="s">
        <v>118</v>
      </c>
      <c r="E75" s="143" t="s">
        <v>524</v>
      </c>
      <c r="F75" s="144" t="s">
        <v>644</v>
      </c>
      <c r="G75" s="144" t="s">
        <v>645</v>
      </c>
      <c r="H75" s="144">
        <v>1</v>
      </c>
      <c r="I75" s="144">
        <v>16</v>
      </c>
      <c r="J75" s="144" t="s">
        <v>646</v>
      </c>
      <c r="K75" s="154">
        <v>6994</v>
      </c>
      <c r="L75" s="154">
        <f t="shared" si="1"/>
        <v>111904</v>
      </c>
      <c r="M75" s="162"/>
    </row>
    <row r="76" spans="1:13" ht="30" x14ac:dyDescent="0.25">
      <c r="A76" s="5">
        <v>75</v>
      </c>
      <c r="B76" s="144" t="s">
        <v>648</v>
      </c>
      <c r="C76" s="143" t="s">
        <v>66</v>
      </c>
      <c r="D76" s="143" t="s">
        <v>67</v>
      </c>
      <c r="E76" s="143" t="s">
        <v>68</v>
      </c>
      <c r="F76" s="144" t="s">
        <v>644</v>
      </c>
      <c r="G76" s="144" t="s">
        <v>645</v>
      </c>
      <c r="H76" s="144">
        <v>4</v>
      </c>
      <c r="I76" s="144">
        <v>64</v>
      </c>
      <c r="J76" s="144" t="s">
        <v>646</v>
      </c>
      <c r="K76" s="154">
        <v>5698</v>
      </c>
      <c r="L76" s="154">
        <f t="shared" si="1"/>
        <v>364672</v>
      </c>
      <c r="M76" s="162" t="s">
        <v>677</v>
      </c>
    </row>
    <row r="77" spans="1:13" ht="30" x14ac:dyDescent="0.25">
      <c r="A77" s="5">
        <v>76</v>
      </c>
      <c r="B77" s="144" t="s">
        <v>655</v>
      </c>
      <c r="C77" s="143" t="s">
        <v>372</v>
      </c>
      <c r="D77" s="143" t="s">
        <v>373</v>
      </c>
      <c r="E77" s="143">
        <v>744862250</v>
      </c>
      <c r="F77" s="144" t="s">
        <v>644</v>
      </c>
      <c r="G77" s="144" t="s">
        <v>645</v>
      </c>
      <c r="H77" s="144">
        <v>1</v>
      </c>
      <c r="I77" s="144">
        <v>16</v>
      </c>
      <c r="J77" s="144" t="s">
        <v>646</v>
      </c>
      <c r="K77" s="154">
        <v>109762</v>
      </c>
      <c r="L77" s="154">
        <f t="shared" si="1"/>
        <v>1756192</v>
      </c>
      <c r="M77" s="162"/>
    </row>
    <row r="78" spans="1:13" ht="30" x14ac:dyDescent="0.25">
      <c r="A78" s="5">
        <v>77</v>
      </c>
      <c r="B78" s="144" t="s">
        <v>649</v>
      </c>
      <c r="C78" s="143" t="s">
        <v>74</v>
      </c>
      <c r="D78" s="143" t="s">
        <v>75</v>
      </c>
      <c r="E78" s="143" t="s">
        <v>72</v>
      </c>
      <c r="F78" s="144" t="s">
        <v>644</v>
      </c>
      <c r="G78" s="144" t="s">
        <v>645</v>
      </c>
      <c r="H78" s="144">
        <v>1</v>
      </c>
      <c r="I78" s="144">
        <v>16</v>
      </c>
      <c r="J78" s="144" t="s">
        <v>646</v>
      </c>
      <c r="K78" s="154">
        <v>19045</v>
      </c>
      <c r="L78" s="154">
        <f t="shared" si="1"/>
        <v>304720</v>
      </c>
      <c r="M78" s="162" t="s">
        <v>677</v>
      </c>
    </row>
    <row r="79" spans="1:13" x14ac:dyDescent="0.25">
      <c r="A79" s="5">
        <v>78</v>
      </c>
      <c r="B79" s="144" t="s">
        <v>671</v>
      </c>
      <c r="C79" s="143" t="s">
        <v>96</v>
      </c>
      <c r="D79" s="143" t="s">
        <v>97</v>
      </c>
      <c r="E79" s="143" t="s">
        <v>94</v>
      </c>
      <c r="F79" s="144" t="s">
        <v>644</v>
      </c>
      <c r="G79" s="144" t="s">
        <v>645</v>
      </c>
      <c r="H79" s="144">
        <v>3</v>
      </c>
      <c r="I79" s="144">
        <v>48</v>
      </c>
      <c r="J79" s="144" t="s">
        <v>646</v>
      </c>
      <c r="K79" s="154">
        <v>9300</v>
      </c>
      <c r="L79" s="154">
        <f t="shared" si="1"/>
        <v>446400</v>
      </c>
      <c r="M79" s="162" t="s">
        <v>677</v>
      </c>
    </row>
    <row r="80" spans="1:13" ht="45" x14ac:dyDescent="0.25">
      <c r="A80" s="5">
        <v>79</v>
      </c>
      <c r="B80" s="144" t="s">
        <v>656</v>
      </c>
      <c r="C80" s="143" t="s">
        <v>378</v>
      </c>
      <c r="D80" s="143" t="s">
        <v>379</v>
      </c>
      <c r="E80" s="143" t="s">
        <v>380</v>
      </c>
      <c r="F80" s="144" t="s">
        <v>644</v>
      </c>
      <c r="G80" s="144" t="s">
        <v>645</v>
      </c>
      <c r="H80" s="144">
        <v>1</v>
      </c>
      <c r="I80" s="144">
        <v>16</v>
      </c>
      <c r="J80" s="144" t="s">
        <v>646</v>
      </c>
      <c r="K80" s="154">
        <v>16315</v>
      </c>
      <c r="L80" s="154">
        <f t="shared" si="1"/>
        <v>261040</v>
      </c>
      <c r="M80" s="162"/>
    </row>
    <row r="81" spans="1:13" ht="30" x14ac:dyDescent="0.25">
      <c r="A81" s="5">
        <v>80</v>
      </c>
      <c r="B81" s="144" t="s">
        <v>656</v>
      </c>
      <c r="C81" s="143" t="s">
        <v>384</v>
      </c>
      <c r="D81" s="143" t="s">
        <v>385</v>
      </c>
      <c r="E81" s="143" t="s">
        <v>386</v>
      </c>
      <c r="F81" s="144" t="s">
        <v>644</v>
      </c>
      <c r="G81" s="144" t="s">
        <v>645</v>
      </c>
      <c r="H81" s="144">
        <v>1</v>
      </c>
      <c r="I81" s="144">
        <v>16</v>
      </c>
      <c r="J81" s="144" t="s">
        <v>646</v>
      </c>
      <c r="K81" s="154">
        <v>11597</v>
      </c>
      <c r="L81" s="154">
        <f t="shared" si="1"/>
        <v>185552</v>
      </c>
      <c r="M81" s="162"/>
    </row>
    <row r="82" spans="1:13" ht="30" x14ac:dyDescent="0.25">
      <c r="A82" s="5">
        <v>81</v>
      </c>
      <c r="B82" s="144" t="s">
        <v>674</v>
      </c>
      <c r="C82" s="143" t="s">
        <v>526</v>
      </c>
      <c r="D82" s="143" t="s">
        <v>219</v>
      </c>
      <c r="E82" s="143" t="s">
        <v>527</v>
      </c>
      <c r="F82" s="144" t="s">
        <v>644</v>
      </c>
      <c r="G82" s="144" t="s">
        <v>645</v>
      </c>
      <c r="H82" s="144">
        <v>1</v>
      </c>
      <c r="I82" s="144">
        <v>16</v>
      </c>
      <c r="J82" s="144" t="s">
        <v>646</v>
      </c>
      <c r="K82" s="154">
        <v>49098</v>
      </c>
      <c r="L82" s="154">
        <f t="shared" si="1"/>
        <v>785568</v>
      </c>
      <c r="M82" s="162"/>
    </row>
    <row r="83" spans="1:13" ht="30" x14ac:dyDescent="0.25">
      <c r="A83" s="5">
        <v>82</v>
      </c>
      <c r="B83" s="144" t="s">
        <v>657</v>
      </c>
      <c r="C83" s="143" t="s">
        <v>392</v>
      </c>
      <c r="D83" s="143" t="s">
        <v>108</v>
      </c>
      <c r="E83" s="143" t="s">
        <v>390</v>
      </c>
      <c r="F83" s="144" t="s">
        <v>644</v>
      </c>
      <c r="G83" s="144" t="s">
        <v>645</v>
      </c>
      <c r="H83" s="144">
        <v>4</v>
      </c>
      <c r="I83" s="144">
        <v>64</v>
      </c>
      <c r="J83" s="144" t="s">
        <v>646</v>
      </c>
      <c r="K83" s="154">
        <v>40025</v>
      </c>
      <c r="L83" s="154">
        <f t="shared" si="1"/>
        <v>2561600</v>
      </c>
      <c r="M83" s="162"/>
    </row>
    <row r="84" spans="1:13" x14ac:dyDescent="0.25">
      <c r="A84" s="5">
        <v>83</v>
      </c>
      <c r="B84" s="144" t="s">
        <v>651</v>
      </c>
      <c r="C84" s="143" t="s">
        <v>395</v>
      </c>
      <c r="D84" s="143" t="s">
        <v>379</v>
      </c>
      <c r="E84" s="143" t="s">
        <v>396</v>
      </c>
      <c r="F84" s="144" t="s">
        <v>644</v>
      </c>
      <c r="G84" s="144" t="s">
        <v>645</v>
      </c>
      <c r="H84" s="144">
        <v>3</v>
      </c>
      <c r="I84" s="144">
        <v>48</v>
      </c>
      <c r="J84" s="144" t="s">
        <v>646</v>
      </c>
      <c r="K84" s="154">
        <v>9223</v>
      </c>
      <c r="L84" s="154">
        <f t="shared" si="1"/>
        <v>442704</v>
      </c>
      <c r="M84" s="162"/>
    </row>
    <row r="85" spans="1:13" x14ac:dyDescent="0.25">
      <c r="A85" s="5">
        <v>84</v>
      </c>
      <c r="B85" s="144" t="s">
        <v>651</v>
      </c>
      <c r="C85" s="143" t="s">
        <v>399</v>
      </c>
      <c r="D85" s="143" t="s">
        <v>139</v>
      </c>
      <c r="E85" s="143" t="s">
        <v>400</v>
      </c>
      <c r="F85" s="144" t="s">
        <v>644</v>
      </c>
      <c r="G85" s="144" t="s">
        <v>645</v>
      </c>
      <c r="H85" s="144">
        <v>2</v>
      </c>
      <c r="I85" s="144">
        <v>32</v>
      </c>
      <c r="J85" s="144" t="s">
        <v>646</v>
      </c>
      <c r="K85" s="154">
        <v>7305</v>
      </c>
      <c r="L85" s="154">
        <f t="shared" si="1"/>
        <v>233760</v>
      </c>
      <c r="M85" s="162"/>
    </row>
    <row r="86" spans="1:13" x14ac:dyDescent="0.25">
      <c r="A86" s="5">
        <v>85</v>
      </c>
      <c r="B86" s="144" t="s">
        <v>651</v>
      </c>
      <c r="C86" s="143" t="s">
        <v>403</v>
      </c>
      <c r="D86" s="143" t="s">
        <v>139</v>
      </c>
      <c r="E86" s="143" t="s">
        <v>404</v>
      </c>
      <c r="F86" s="144" t="s">
        <v>644</v>
      </c>
      <c r="G86" s="144" t="s">
        <v>645</v>
      </c>
      <c r="H86" s="144">
        <v>3</v>
      </c>
      <c r="I86" s="144">
        <v>48</v>
      </c>
      <c r="J86" s="144" t="s">
        <v>646</v>
      </c>
      <c r="K86" s="154">
        <v>791</v>
      </c>
      <c r="L86" s="154">
        <f t="shared" si="1"/>
        <v>37968</v>
      </c>
      <c r="M86" s="162"/>
    </row>
    <row r="87" spans="1:13" x14ac:dyDescent="0.25">
      <c r="A87" s="5">
        <v>86</v>
      </c>
      <c r="B87" s="144" t="s">
        <v>651</v>
      </c>
      <c r="C87" s="143" t="s">
        <v>405</v>
      </c>
      <c r="D87" s="160" t="s">
        <v>680</v>
      </c>
      <c r="E87" s="160" t="s">
        <v>679</v>
      </c>
      <c r="F87" s="144" t="s">
        <v>644</v>
      </c>
      <c r="G87" s="144" t="s">
        <v>645</v>
      </c>
      <c r="H87" s="144">
        <v>1</v>
      </c>
      <c r="I87" s="144">
        <v>16</v>
      </c>
      <c r="J87" s="144" t="s">
        <v>646</v>
      </c>
      <c r="K87" s="154">
        <v>7458</v>
      </c>
      <c r="L87" s="154">
        <f t="shared" si="1"/>
        <v>119328</v>
      </c>
      <c r="M87" s="162" t="s">
        <v>681</v>
      </c>
    </row>
    <row r="88" spans="1:13" x14ac:dyDescent="0.25">
      <c r="A88" s="5">
        <v>87</v>
      </c>
      <c r="B88" s="144" t="s">
        <v>651</v>
      </c>
      <c r="C88" s="143" t="s">
        <v>409</v>
      </c>
      <c r="D88" s="143" t="s">
        <v>139</v>
      </c>
      <c r="E88" s="143" t="s">
        <v>410</v>
      </c>
      <c r="F88" s="144" t="s">
        <v>644</v>
      </c>
      <c r="G88" s="144" t="s">
        <v>645</v>
      </c>
      <c r="H88" s="144">
        <v>3</v>
      </c>
      <c r="I88" s="144">
        <v>48</v>
      </c>
      <c r="J88" s="144" t="s">
        <v>646</v>
      </c>
      <c r="K88" s="154">
        <v>517</v>
      </c>
      <c r="L88" s="154">
        <f t="shared" si="1"/>
        <v>24816</v>
      </c>
      <c r="M88" s="162"/>
    </row>
    <row r="89" spans="1:13" x14ac:dyDescent="0.25">
      <c r="A89" s="5">
        <v>88</v>
      </c>
      <c r="B89" s="144" t="s">
        <v>651</v>
      </c>
      <c r="C89" s="143" t="s">
        <v>412</v>
      </c>
      <c r="D89" s="143" t="s">
        <v>139</v>
      </c>
      <c r="E89" s="143" t="s">
        <v>413</v>
      </c>
      <c r="F89" s="144" t="s">
        <v>644</v>
      </c>
      <c r="G89" s="144" t="s">
        <v>645</v>
      </c>
      <c r="H89" s="144">
        <v>1</v>
      </c>
      <c r="I89" s="144">
        <v>16</v>
      </c>
      <c r="J89" s="144" t="s">
        <v>646</v>
      </c>
      <c r="K89" s="154">
        <v>791</v>
      </c>
      <c r="L89" s="154">
        <f t="shared" si="1"/>
        <v>12656</v>
      </c>
      <c r="M89" s="162"/>
    </row>
    <row r="90" spans="1:13" x14ac:dyDescent="0.25">
      <c r="A90" s="5">
        <v>89</v>
      </c>
      <c r="B90" s="144" t="s">
        <v>651</v>
      </c>
      <c r="C90" s="143" t="s">
        <v>416</v>
      </c>
      <c r="D90" s="143" t="s">
        <v>139</v>
      </c>
      <c r="E90" s="143" t="s">
        <v>417</v>
      </c>
      <c r="F90" s="144" t="s">
        <v>644</v>
      </c>
      <c r="G90" s="144" t="s">
        <v>645</v>
      </c>
      <c r="H90" s="144">
        <v>1</v>
      </c>
      <c r="I90" s="144">
        <v>16</v>
      </c>
      <c r="J90" s="144" t="s">
        <v>646</v>
      </c>
      <c r="K90" s="154">
        <v>517</v>
      </c>
      <c r="L90" s="154">
        <f t="shared" si="1"/>
        <v>8272</v>
      </c>
      <c r="M90" s="162"/>
    </row>
    <row r="91" spans="1:13" x14ac:dyDescent="0.25">
      <c r="A91" s="5">
        <v>90</v>
      </c>
      <c r="B91" s="144" t="s">
        <v>651</v>
      </c>
      <c r="C91" s="143" t="s">
        <v>420</v>
      </c>
      <c r="D91" s="143" t="s">
        <v>139</v>
      </c>
      <c r="E91" s="143" t="s">
        <v>421</v>
      </c>
      <c r="F91" s="144" t="s">
        <v>644</v>
      </c>
      <c r="G91" s="144" t="s">
        <v>645</v>
      </c>
      <c r="H91" s="144">
        <v>1</v>
      </c>
      <c r="I91" s="144">
        <v>16</v>
      </c>
      <c r="J91" s="144" t="s">
        <v>646</v>
      </c>
      <c r="K91" s="154">
        <v>700</v>
      </c>
      <c r="L91" s="154">
        <f t="shared" si="1"/>
        <v>11200</v>
      </c>
      <c r="M91" s="162"/>
    </row>
    <row r="92" spans="1:13" x14ac:dyDescent="0.25">
      <c r="A92" s="5">
        <v>91</v>
      </c>
      <c r="B92" s="144" t="s">
        <v>651</v>
      </c>
      <c r="C92" s="143" t="s">
        <v>423</v>
      </c>
      <c r="D92" s="143" t="s">
        <v>139</v>
      </c>
      <c r="E92" s="143" t="s">
        <v>424</v>
      </c>
      <c r="F92" s="144" t="s">
        <v>644</v>
      </c>
      <c r="G92" s="144" t="s">
        <v>645</v>
      </c>
      <c r="H92" s="144">
        <v>1</v>
      </c>
      <c r="I92" s="144">
        <v>16</v>
      </c>
      <c r="J92" s="144" t="s">
        <v>646</v>
      </c>
      <c r="K92" s="154">
        <v>517</v>
      </c>
      <c r="L92" s="154">
        <f t="shared" si="1"/>
        <v>8272</v>
      </c>
      <c r="M92" s="162"/>
    </row>
    <row r="93" spans="1:13" x14ac:dyDescent="0.25">
      <c r="A93" s="5">
        <v>92</v>
      </c>
      <c r="B93" s="144" t="s">
        <v>651</v>
      </c>
      <c r="C93" s="143" t="s">
        <v>427</v>
      </c>
      <c r="D93" s="143" t="s">
        <v>139</v>
      </c>
      <c r="E93" s="143" t="s">
        <v>428</v>
      </c>
      <c r="F93" s="144" t="s">
        <v>644</v>
      </c>
      <c r="G93" s="144" t="s">
        <v>645</v>
      </c>
      <c r="H93" s="144">
        <v>1</v>
      </c>
      <c r="I93" s="144">
        <v>16</v>
      </c>
      <c r="J93" s="144" t="s">
        <v>646</v>
      </c>
      <c r="K93" s="154">
        <v>1126</v>
      </c>
      <c r="L93" s="154">
        <f t="shared" si="1"/>
        <v>18016</v>
      </c>
      <c r="M93" s="162"/>
    </row>
    <row r="94" spans="1:13" ht="30" x14ac:dyDescent="0.25">
      <c r="A94" s="5">
        <v>93</v>
      </c>
      <c r="B94" s="144" t="s">
        <v>651</v>
      </c>
      <c r="C94" s="143" t="s">
        <v>429</v>
      </c>
      <c r="D94" s="143" t="s">
        <v>498</v>
      </c>
      <c r="E94" s="143" t="s">
        <v>522</v>
      </c>
      <c r="F94" s="144" t="s">
        <v>644</v>
      </c>
      <c r="G94" s="144" t="s">
        <v>645</v>
      </c>
      <c r="H94" s="144">
        <v>1</v>
      </c>
      <c r="I94" s="144">
        <v>16</v>
      </c>
      <c r="J94" s="144" t="s">
        <v>646</v>
      </c>
      <c r="K94" s="154">
        <v>8667</v>
      </c>
      <c r="L94" s="154">
        <f t="shared" si="1"/>
        <v>138672</v>
      </c>
      <c r="M94" s="162"/>
    </row>
    <row r="95" spans="1:13" ht="30" x14ac:dyDescent="0.25">
      <c r="A95" s="5">
        <v>94</v>
      </c>
      <c r="B95" s="144" t="s">
        <v>651</v>
      </c>
      <c r="C95" s="143" t="s">
        <v>433</v>
      </c>
      <c r="D95" s="160" t="s">
        <v>683</v>
      </c>
      <c r="E95" s="160" t="s">
        <v>682</v>
      </c>
      <c r="F95" s="144" t="s">
        <v>644</v>
      </c>
      <c r="G95" s="144" t="s">
        <v>645</v>
      </c>
      <c r="H95" s="144">
        <v>4</v>
      </c>
      <c r="I95" s="144">
        <v>64</v>
      </c>
      <c r="J95" s="144" t="s">
        <v>646</v>
      </c>
      <c r="K95" s="154">
        <v>18020</v>
      </c>
      <c r="L95" s="154">
        <f t="shared" si="1"/>
        <v>1153280</v>
      </c>
      <c r="M95" s="162" t="s">
        <v>681</v>
      </c>
    </row>
    <row r="96" spans="1:13" x14ac:dyDescent="0.25">
      <c r="A96" s="5"/>
      <c r="B96" s="144" t="s">
        <v>651</v>
      </c>
      <c r="C96" s="143" t="s">
        <v>176</v>
      </c>
      <c r="D96" s="143" t="s">
        <v>139</v>
      </c>
      <c r="E96" s="143" t="s">
        <v>177</v>
      </c>
      <c r="F96" s="144" t="s">
        <v>644</v>
      </c>
      <c r="G96" s="144" t="s">
        <v>645</v>
      </c>
      <c r="H96" s="144">
        <v>12</v>
      </c>
      <c r="I96" s="144">
        <v>192</v>
      </c>
      <c r="J96" s="144" t="s">
        <v>646</v>
      </c>
      <c r="K96" s="154">
        <v>204</v>
      </c>
      <c r="L96" s="154">
        <f t="shared" si="1"/>
        <v>39168</v>
      </c>
      <c r="M96" s="162" t="s">
        <v>677</v>
      </c>
    </row>
    <row r="97" spans="1:13" x14ac:dyDescent="0.25">
      <c r="A97" s="5">
        <v>96</v>
      </c>
      <c r="B97" s="144" t="s">
        <v>651</v>
      </c>
      <c r="C97" s="143" t="s">
        <v>437</v>
      </c>
      <c r="D97" s="143" t="s">
        <v>139</v>
      </c>
      <c r="E97" s="143" t="s">
        <v>438</v>
      </c>
      <c r="F97" s="144" t="s">
        <v>644</v>
      </c>
      <c r="G97" s="144" t="s">
        <v>645</v>
      </c>
      <c r="H97" s="144">
        <v>4</v>
      </c>
      <c r="I97" s="144">
        <v>64</v>
      </c>
      <c r="J97" s="144" t="s">
        <v>646</v>
      </c>
      <c r="K97" s="154">
        <v>517</v>
      </c>
      <c r="L97" s="154">
        <f t="shared" si="1"/>
        <v>33088</v>
      </c>
      <c r="M97" s="162"/>
    </row>
    <row r="98" spans="1:13" ht="30" x14ac:dyDescent="0.25">
      <c r="A98" s="53">
        <v>97</v>
      </c>
      <c r="B98" s="158" t="s">
        <v>672</v>
      </c>
      <c r="C98" s="53" t="s">
        <v>455</v>
      </c>
      <c r="D98" s="53"/>
      <c r="E98" s="53"/>
      <c r="F98" s="158" t="s">
        <v>644</v>
      </c>
      <c r="G98" s="158" t="s">
        <v>645</v>
      </c>
      <c r="H98" s="158">
        <v>1</v>
      </c>
      <c r="I98" s="158">
        <v>16</v>
      </c>
      <c r="J98" s="158" t="s">
        <v>646</v>
      </c>
      <c r="K98" s="159">
        <v>198275</v>
      </c>
      <c r="L98" s="159">
        <f t="shared" si="1"/>
        <v>3172400</v>
      </c>
      <c r="M98" s="162" t="s">
        <v>678</v>
      </c>
    </row>
    <row r="99" spans="1:13" x14ac:dyDescent="0.25">
      <c r="A99" s="5">
        <v>98</v>
      </c>
      <c r="B99" s="144" t="s">
        <v>652</v>
      </c>
      <c r="C99" s="143" t="s">
        <v>444</v>
      </c>
      <c r="D99" s="143" t="s">
        <v>445</v>
      </c>
      <c r="E99" s="143" t="s">
        <v>442</v>
      </c>
      <c r="F99" s="144" t="s">
        <v>644</v>
      </c>
      <c r="G99" s="144" t="s">
        <v>645</v>
      </c>
      <c r="H99" s="144">
        <v>1</v>
      </c>
      <c r="I99" s="144">
        <v>16</v>
      </c>
      <c r="J99" s="144" t="s">
        <v>646</v>
      </c>
      <c r="K99" s="154">
        <v>30530</v>
      </c>
      <c r="L99" s="154">
        <f t="shared" si="1"/>
        <v>488480</v>
      </c>
      <c r="M99" s="162"/>
    </row>
    <row r="100" spans="1:13" ht="30" x14ac:dyDescent="0.25">
      <c r="A100" s="5">
        <v>99</v>
      </c>
      <c r="B100" s="144" t="s">
        <v>652</v>
      </c>
      <c r="C100" s="143" t="s">
        <v>449</v>
      </c>
      <c r="D100" s="143" t="s">
        <v>70</v>
      </c>
      <c r="E100" s="143" t="s">
        <v>447</v>
      </c>
      <c r="F100" s="144" t="s">
        <v>644</v>
      </c>
      <c r="G100" s="144" t="s">
        <v>645</v>
      </c>
      <c r="H100" s="144">
        <v>2</v>
      </c>
      <c r="I100" s="144">
        <v>32</v>
      </c>
      <c r="J100" s="144" t="s">
        <v>646</v>
      </c>
      <c r="K100" s="154">
        <v>17441</v>
      </c>
      <c r="L100" s="154">
        <f t="shared" si="1"/>
        <v>558112</v>
      </c>
      <c r="M100" s="162"/>
    </row>
    <row r="101" spans="1:13" ht="30" x14ac:dyDescent="0.25">
      <c r="A101" s="5">
        <v>100</v>
      </c>
      <c r="B101" s="144" t="s">
        <v>658</v>
      </c>
      <c r="C101" s="143" t="s">
        <v>453</v>
      </c>
      <c r="D101" s="143" t="s">
        <v>454</v>
      </c>
      <c r="E101" s="143" t="s">
        <v>451</v>
      </c>
      <c r="F101" s="144" t="s">
        <v>644</v>
      </c>
      <c r="G101" s="144" t="s">
        <v>645</v>
      </c>
      <c r="H101" s="144">
        <v>3</v>
      </c>
      <c r="I101" s="144">
        <v>48</v>
      </c>
      <c r="J101" s="144" t="s">
        <v>646</v>
      </c>
      <c r="K101" s="154">
        <v>27127</v>
      </c>
      <c r="L101" s="154">
        <f t="shared" si="1"/>
        <v>1302096</v>
      </c>
      <c r="M101" s="162"/>
    </row>
    <row r="102" spans="1:13" ht="30" x14ac:dyDescent="0.25">
      <c r="A102" s="5">
        <v>101</v>
      </c>
      <c r="B102" s="144" t="s">
        <v>649</v>
      </c>
      <c r="C102" s="143" t="s">
        <v>271</v>
      </c>
      <c r="D102" s="143" t="s">
        <v>272</v>
      </c>
      <c r="E102" s="143" t="s">
        <v>273</v>
      </c>
      <c r="F102" s="144" t="s">
        <v>644</v>
      </c>
      <c r="G102" s="144" t="s">
        <v>645</v>
      </c>
      <c r="H102" s="144">
        <v>2</v>
      </c>
      <c r="I102" s="144">
        <v>30</v>
      </c>
      <c r="J102" s="144" t="s">
        <v>646</v>
      </c>
      <c r="K102" s="154">
        <v>6350</v>
      </c>
      <c r="L102" s="154">
        <f t="shared" si="1"/>
        <v>190500</v>
      </c>
      <c r="M102" s="162"/>
    </row>
    <row r="103" spans="1:13" ht="30" x14ac:dyDescent="0.25">
      <c r="A103" s="5">
        <v>102</v>
      </c>
      <c r="B103" s="144" t="s">
        <v>659</v>
      </c>
      <c r="C103" s="143" t="s">
        <v>274</v>
      </c>
      <c r="D103" s="143" t="s">
        <v>272</v>
      </c>
      <c r="E103" s="143" t="s">
        <v>275</v>
      </c>
      <c r="F103" s="144" t="s">
        <v>644</v>
      </c>
      <c r="G103" s="144" t="s">
        <v>645</v>
      </c>
      <c r="H103" s="144">
        <v>12</v>
      </c>
      <c r="I103" s="144">
        <v>180</v>
      </c>
      <c r="J103" s="144" t="s">
        <v>646</v>
      </c>
      <c r="K103" s="154">
        <v>7340</v>
      </c>
      <c r="L103" s="154">
        <f t="shared" si="1"/>
        <v>1321200</v>
      </c>
      <c r="M103" s="162"/>
    </row>
    <row r="104" spans="1:13" ht="30" x14ac:dyDescent="0.25">
      <c r="A104" s="5">
        <v>103</v>
      </c>
      <c r="B104" s="144" t="s">
        <v>660</v>
      </c>
      <c r="C104" s="143" t="s">
        <v>276</v>
      </c>
      <c r="D104" s="143" t="s">
        <v>277</v>
      </c>
      <c r="E104" s="143" t="s">
        <v>278</v>
      </c>
      <c r="F104" s="144" t="s">
        <v>644</v>
      </c>
      <c r="G104" s="144" t="s">
        <v>645</v>
      </c>
      <c r="H104" s="144">
        <v>1</v>
      </c>
      <c r="I104" s="144">
        <v>15</v>
      </c>
      <c r="J104" s="144" t="s">
        <v>646</v>
      </c>
      <c r="K104" s="154">
        <v>62380</v>
      </c>
      <c r="L104" s="154">
        <f t="shared" si="1"/>
        <v>935700</v>
      </c>
      <c r="M104" s="162"/>
    </row>
    <row r="105" spans="1:13" ht="30" x14ac:dyDescent="0.25">
      <c r="A105" s="5">
        <v>104</v>
      </c>
      <c r="B105" s="144" t="s">
        <v>661</v>
      </c>
      <c r="C105" s="143" t="s">
        <v>538</v>
      </c>
      <c r="D105" s="143" t="s">
        <v>533</v>
      </c>
      <c r="E105" s="143" t="s">
        <v>539</v>
      </c>
      <c r="F105" s="144" t="s">
        <v>644</v>
      </c>
      <c r="G105" s="144" t="s">
        <v>645</v>
      </c>
      <c r="H105" s="144">
        <v>1</v>
      </c>
      <c r="I105" s="144">
        <v>1</v>
      </c>
      <c r="J105" s="144" t="s">
        <v>646</v>
      </c>
      <c r="K105" s="154">
        <v>256160</v>
      </c>
      <c r="L105" s="154">
        <f t="shared" si="1"/>
        <v>256160</v>
      </c>
      <c r="M105" s="162"/>
    </row>
    <row r="106" spans="1:13" ht="45" x14ac:dyDescent="0.25">
      <c r="A106" s="5">
        <v>105</v>
      </c>
      <c r="B106" s="144" t="s">
        <v>661</v>
      </c>
      <c r="C106" s="143" t="s">
        <v>534</v>
      </c>
      <c r="D106" s="143"/>
      <c r="E106" s="143"/>
      <c r="F106" s="144" t="s">
        <v>644</v>
      </c>
      <c r="G106" s="144" t="s">
        <v>645</v>
      </c>
      <c r="H106" s="143"/>
      <c r="I106" s="144">
        <v>30</v>
      </c>
      <c r="J106" s="144" t="s">
        <v>646</v>
      </c>
      <c r="K106" s="154">
        <v>226110</v>
      </c>
      <c r="L106" s="154">
        <f t="shared" si="1"/>
        <v>6783300</v>
      </c>
      <c r="M106" s="162"/>
    </row>
    <row r="107" spans="1:13" ht="30" x14ac:dyDescent="0.25">
      <c r="A107" s="5">
        <v>106</v>
      </c>
      <c r="B107" s="144" t="s">
        <v>661</v>
      </c>
      <c r="C107" s="143" t="s">
        <v>542</v>
      </c>
      <c r="D107" s="143"/>
      <c r="E107" s="143"/>
      <c r="F107" s="144" t="s">
        <v>644</v>
      </c>
      <c r="G107" s="144" t="s">
        <v>645</v>
      </c>
      <c r="H107" s="143"/>
      <c r="I107" s="144">
        <v>30</v>
      </c>
      <c r="J107" s="144" t="s">
        <v>646</v>
      </c>
      <c r="K107" s="154">
        <v>22610</v>
      </c>
      <c r="L107" s="154">
        <f t="shared" si="1"/>
        <v>678300</v>
      </c>
      <c r="M107" s="162"/>
    </row>
    <row r="108" spans="1:13" ht="60" x14ac:dyDescent="0.25">
      <c r="A108" s="5">
        <v>107</v>
      </c>
      <c r="B108" s="144" t="s">
        <v>661</v>
      </c>
      <c r="C108" s="143" t="s">
        <v>544</v>
      </c>
      <c r="D108" s="143"/>
      <c r="E108" s="143"/>
      <c r="F108" s="144" t="s">
        <v>644</v>
      </c>
      <c r="G108" s="144" t="s">
        <v>662</v>
      </c>
      <c r="H108" s="143"/>
      <c r="I108" s="144">
        <v>1</v>
      </c>
      <c r="J108" s="144" t="s">
        <v>646</v>
      </c>
      <c r="K108" s="154">
        <v>451970</v>
      </c>
      <c r="L108" s="154">
        <f t="shared" si="1"/>
        <v>451970</v>
      </c>
      <c r="M108" s="162"/>
    </row>
    <row r="109" spans="1:13" x14ac:dyDescent="0.25">
      <c r="A109" s="5">
        <v>108</v>
      </c>
      <c r="B109" s="144" t="s">
        <v>663</v>
      </c>
      <c r="C109" s="143" t="s">
        <v>603</v>
      </c>
      <c r="D109" s="143"/>
      <c r="E109" s="143"/>
      <c r="F109" s="144" t="s">
        <v>644</v>
      </c>
      <c r="G109" s="144" t="s">
        <v>645</v>
      </c>
      <c r="H109" s="144">
        <v>1</v>
      </c>
      <c r="I109" s="144">
        <v>15</v>
      </c>
      <c r="J109" s="144" t="s">
        <v>646</v>
      </c>
      <c r="K109" s="154">
        <v>28590</v>
      </c>
      <c r="L109" s="154">
        <f t="shared" si="1"/>
        <v>428850</v>
      </c>
      <c r="M109" s="162"/>
    </row>
    <row r="110" spans="1:13" ht="45" x14ac:dyDescent="0.25">
      <c r="A110" s="5">
        <v>109</v>
      </c>
      <c r="B110" s="144" t="s">
        <v>661</v>
      </c>
      <c r="C110" s="143" t="s">
        <v>540</v>
      </c>
      <c r="D110" s="143"/>
      <c r="E110" s="143"/>
      <c r="F110" s="144" t="s">
        <v>644</v>
      </c>
      <c r="G110" s="144" t="s">
        <v>664</v>
      </c>
      <c r="H110" s="143"/>
      <c r="I110" s="144">
        <v>15</v>
      </c>
      <c r="J110" s="144" t="s">
        <v>646</v>
      </c>
      <c r="K110" s="154">
        <v>5720</v>
      </c>
      <c r="L110" s="154">
        <f t="shared" si="1"/>
        <v>85800</v>
      </c>
      <c r="M110" s="162"/>
    </row>
    <row r="111" spans="1:13" ht="45" x14ac:dyDescent="0.25">
      <c r="A111" s="53">
        <v>110</v>
      </c>
      <c r="B111" s="158" t="s">
        <v>665</v>
      </c>
      <c r="C111" s="53" t="s">
        <v>676</v>
      </c>
      <c r="D111" s="53"/>
      <c r="E111" s="53"/>
      <c r="F111" s="158" t="s">
        <v>666</v>
      </c>
      <c r="G111" s="158" t="s">
        <v>633</v>
      </c>
      <c r="H111" s="158">
        <v>1</v>
      </c>
      <c r="I111" s="158">
        <v>16</v>
      </c>
      <c r="J111" s="158" t="s">
        <v>667</v>
      </c>
      <c r="K111" s="159">
        <f>392000+18700</f>
        <v>410700</v>
      </c>
      <c r="L111" s="159">
        <f>K111*I111</f>
        <v>6571200</v>
      </c>
      <c r="M111" s="162" t="s">
        <v>678</v>
      </c>
    </row>
    <row r="112" spans="1:13" x14ac:dyDescent="0.25">
      <c r="A112" s="5"/>
      <c r="B112" s="142"/>
      <c r="C112" s="5"/>
      <c r="D112" s="5"/>
      <c r="E112" s="146" t="s">
        <v>668</v>
      </c>
      <c r="F112" s="5"/>
      <c r="G112" s="142"/>
      <c r="H112" s="5"/>
      <c r="I112" s="5"/>
      <c r="J112" s="5"/>
      <c r="K112" s="155"/>
      <c r="L112" s="157">
        <f>SUM(L2:L111)</f>
        <v>68544292</v>
      </c>
    </row>
    <row r="113" spans="1:12" x14ac:dyDescent="0.25">
      <c r="A113" s="5"/>
      <c r="B113" s="142"/>
      <c r="C113" s="5"/>
      <c r="D113" s="5"/>
      <c r="E113" s="146" t="s">
        <v>669</v>
      </c>
      <c r="F113" s="5"/>
      <c r="G113" s="142"/>
      <c r="H113" s="5"/>
      <c r="I113" s="5"/>
      <c r="J113" s="5"/>
      <c r="K113" s="155"/>
      <c r="L113" s="157">
        <f>L112*0.1</f>
        <v>6854429.2000000002</v>
      </c>
    </row>
    <row r="114" spans="1:12" s="98" customFormat="1" x14ac:dyDescent="0.25">
      <c r="A114" s="5"/>
      <c r="B114" s="142"/>
      <c r="C114" s="5"/>
      <c r="D114" s="143"/>
      <c r="E114" s="147" t="s">
        <v>670</v>
      </c>
      <c r="F114" s="5"/>
      <c r="G114" s="142"/>
      <c r="H114" s="5"/>
      <c r="I114" s="5"/>
      <c r="J114" s="5"/>
      <c r="K114" s="155"/>
      <c r="L114" s="157">
        <f>L112+L113</f>
        <v>75398721.200000003</v>
      </c>
    </row>
  </sheetData>
  <autoFilter ref="A1:L114"/>
  <pageMargins left="0.7" right="0.7" top="0.75" bottom="0.75" header="0.3" footer="0.3"/>
  <pageSetup paperSize="9" orientation="portrait" horizontalDpi="30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PWR</vt:lpstr>
      <vt:lpstr>ASSY</vt:lpstr>
      <vt:lpstr>2 ma dat ghep</vt:lpstr>
      <vt:lpstr>E-SKY</vt:lpstr>
      <vt:lpstr>Danh muc VTLK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 Lam</dc:creator>
  <cp:lastModifiedBy>HA NHON</cp:lastModifiedBy>
  <dcterms:created xsi:type="dcterms:W3CDTF">2017-11-10T09:50:42Z</dcterms:created>
  <dcterms:modified xsi:type="dcterms:W3CDTF">2017-12-18T04:27:57Z</dcterms:modified>
</cp:coreProperties>
</file>