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erez/Documents/ABDN MSc/Masters research project/Excel Results/More data/"/>
    </mc:Choice>
  </mc:AlternateContent>
  <xr:revisionPtr revIDLastSave="0" documentId="13_ncr:1_{77581EB7-ADDA-D346-81A2-F695AFE97478}" xr6:coauthVersionLast="45" xr6:coauthVersionMax="45" xr10:uidLastSave="{00000000-0000-0000-0000-000000000000}"/>
  <bookViews>
    <workbookView xWindow="26600" yWindow="2360" windowWidth="32400" windowHeight="16780" xr2:uid="{B092FF70-4655-D743-AF19-BC8CD8B8CB4A}"/>
  </bookViews>
  <sheets>
    <sheet name="Thr" sheetId="3" r:id="rId1"/>
    <sheet name="Ser" sheetId="4" r:id="rId2"/>
    <sheet name="Arg" sheetId="6" r:id="rId3"/>
    <sheet name="Leu" sheetId="7" r:id="rId4"/>
    <sheet name="Gl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4" l="1"/>
  <c r="H9" i="8"/>
  <c r="D2" i="8"/>
  <c r="D3" i="8"/>
  <c r="F3" i="8" s="1"/>
  <c r="D4" i="8"/>
  <c r="F4" i="8" s="1"/>
  <c r="D5" i="8"/>
  <c r="D6" i="8"/>
  <c r="F6" i="8" s="1"/>
  <c r="D7" i="8"/>
  <c r="F7" i="8" s="1"/>
  <c r="D8" i="8"/>
  <c r="F8" i="8" s="1"/>
  <c r="C9" i="8"/>
  <c r="B9" i="8"/>
  <c r="D9" i="8" s="1"/>
  <c r="D69" i="7"/>
  <c r="D68" i="7"/>
  <c r="F68" i="7" s="1"/>
  <c r="D67" i="7"/>
  <c r="D66" i="7"/>
  <c r="D65" i="7"/>
  <c r="D64" i="7"/>
  <c r="F64" i="7" s="1"/>
  <c r="D63" i="7"/>
  <c r="D57" i="7"/>
  <c r="D56" i="7"/>
  <c r="D55" i="7"/>
  <c r="D54" i="7"/>
  <c r="D53" i="7"/>
  <c r="D52" i="7"/>
  <c r="D51" i="7"/>
  <c r="D45" i="7"/>
  <c r="D44" i="7"/>
  <c r="D43" i="7"/>
  <c r="D42" i="7"/>
  <c r="D41" i="7"/>
  <c r="D40" i="7"/>
  <c r="D39" i="7"/>
  <c r="D33" i="7"/>
  <c r="D32" i="7"/>
  <c r="D31" i="7"/>
  <c r="D30" i="7"/>
  <c r="D29" i="7"/>
  <c r="D28" i="7"/>
  <c r="D27" i="7"/>
  <c r="D21" i="7"/>
  <c r="D20" i="7"/>
  <c r="D19" i="7"/>
  <c r="D18" i="7"/>
  <c r="D17" i="7"/>
  <c r="D16" i="7"/>
  <c r="D15" i="7"/>
  <c r="C70" i="7"/>
  <c r="C58" i="7"/>
  <c r="C46" i="7"/>
  <c r="C34" i="7"/>
  <c r="C22" i="7"/>
  <c r="B70" i="7"/>
  <c r="D70" i="7" s="1"/>
  <c r="H70" i="7" s="1"/>
  <c r="B58" i="7"/>
  <c r="B46" i="7"/>
  <c r="B34" i="7"/>
  <c r="B22" i="7"/>
  <c r="H9" i="6"/>
  <c r="H4" i="6"/>
  <c r="H5" i="6"/>
  <c r="H6" i="6"/>
  <c r="H7" i="6"/>
  <c r="H8" i="6"/>
  <c r="H3" i="6"/>
  <c r="H10" i="6" s="1"/>
  <c r="H4" i="7"/>
  <c r="H5" i="7"/>
  <c r="H6" i="7"/>
  <c r="H7" i="7"/>
  <c r="H8" i="7"/>
  <c r="H9" i="7"/>
  <c r="H3" i="7"/>
  <c r="G10" i="7"/>
  <c r="F10" i="7"/>
  <c r="B10" i="7"/>
  <c r="E10" i="7"/>
  <c r="D10" i="7"/>
  <c r="C10" i="7"/>
  <c r="C70" i="6"/>
  <c r="D64" i="6"/>
  <c r="D65" i="6"/>
  <c r="D66" i="6"/>
  <c r="D67" i="6"/>
  <c r="D68" i="6"/>
  <c r="D69" i="6"/>
  <c r="D63" i="6"/>
  <c r="C118" i="6"/>
  <c r="D117" i="6"/>
  <c r="D116" i="6"/>
  <c r="D115" i="6"/>
  <c r="D114" i="6"/>
  <c r="D113" i="6"/>
  <c r="D112" i="6"/>
  <c r="D111" i="6"/>
  <c r="C106" i="6"/>
  <c r="D105" i="6"/>
  <c r="D104" i="6"/>
  <c r="D103" i="6"/>
  <c r="D102" i="6"/>
  <c r="D101" i="6"/>
  <c r="D100" i="6"/>
  <c r="D99" i="6"/>
  <c r="C94" i="6"/>
  <c r="D93" i="6"/>
  <c r="D92" i="6"/>
  <c r="D91" i="6"/>
  <c r="D90" i="6"/>
  <c r="D89" i="6"/>
  <c r="D88" i="6"/>
  <c r="D87" i="6"/>
  <c r="C82" i="6"/>
  <c r="D81" i="6"/>
  <c r="D80" i="6"/>
  <c r="D79" i="6"/>
  <c r="D78" i="6"/>
  <c r="D77" i="6"/>
  <c r="D76" i="6"/>
  <c r="D75" i="6"/>
  <c r="B118" i="6"/>
  <c r="B106" i="6"/>
  <c r="B94" i="6"/>
  <c r="B82" i="6"/>
  <c r="B70" i="6"/>
  <c r="D52" i="6"/>
  <c r="D53" i="6"/>
  <c r="D54" i="6"/>
  <c r="D55" i="6"/>
  <c r="D56" i="6"/>
  <c r="D57" i="6"/>
  <c r="D51" i="6"/>
  <c r="D40" i="6"/>
  <c r="D41" i="6"/>
  <c r="D42" i="6"/>
  <c r="D43" i="6"/>
  <c r="D44" i="6"/>
  <c r="D45" i="6"/>
  <c r="D39" i="6"/>
  <c r="C58" i="6"/>
  <c r="C46" i="6"/>
  <c r="B58" i="6"/>
  <c r="B46" i="6"/>
  <c r="B34" i="6"/>
  <c r="D28" i="6"/>
  <c r="D29" i="6"/>
  <c r="D30" i="6"/>
  <c r="D31" i="6"/>
  <c r="D32" i="6"/>
  <c r="D33" i="6"/>
  <c r="D27" i="6"/>
  <c r="C34" i="6"/>
  <c r="D16" i="6"/>
  <c r="D17" i="6"/>
  <c r="D18" i="6"/>
  <c r="D19" i="6"/>
  <c r="D20" i="6"/>
  <c r="D21" i="6"/>
  <c r="D15" i="6"/>
  <c r="C22" i="6"/>
  <c r="B22" i="6"/>
  <c r="C10" i="6"/>
  <c r="G10" i="6"/>
  <c r="B10" i="6"/>
  <c r="F10" i="6"/>
  <c r="E10" i="6"/>
  <c r="D10" i="6"/>
  <c r="D111" i="4"/>
  <c r="D112" i="4"/>
  <c r="D113" i="4"/>
  <c r="D114" i="4"/>
  <c r="D115" i="4"/>
  <c r="D116" i="4"/>
  <c r="D110" i="4"/>
  <c r="C117" i="4"/>
  <c r="B117" i="4"/>
  <c r="D99" i="4"/>
  <c r="D100" i="4"/>
  <c r="D101" i="4"/>
  <c r="D102" i="4"/>
  <c r="D103" i="4"/>
  <c r="D104" i="4"/>
  <c r="D98" i="4"/>
  <c r="C105" i="4"/>
  <c r="B105" i="4"/>
  <c r="D87" i="4"/>
  <c r="D88" i="4"/>
  <c r="D89" i="4"/>
  <c r="D90" i="4"/>
  <c r="D91" i="4"/>
  <c r="D92" i="4"/>
  <c r="D86" i="4"/>
  <c r="C93" i="4"/>
  <c r="B93" i="4"/>
  <c r="D75" i="4"/>
  <c r="D76" i="4"/>
  <c r="D77" i="4"/>
  <c r="D78" i="4"/>
  <c r="D79" i="4"/>
  <c r="D80" i="4"/>
  <c r="D74" i="4"/>
  <c r="C81" i="4"/>
  <c r="B81" i="4"/>
  <c r="D63" i="4"/>
  <c r="D64" i="4"/>
  <c r="D65" i="4"/>
  <c r="D66" i="4"/>
  <c r="D67" i="4"/>
  <c r="D68" i="4"/>
  <c r="D62" i="4"/>
  <c r="C69" i="4"/>
  <c r="B69" i="4"/>
  <c r="D51" i="4"/>
  <c r="D52" i="4"/>
  <c r="D53" i="4"/>
  <c r="D54" i="4"/>
  <c r="D55" i="4"/>
  <c r="D56" i="4"/>
  <c r="D50" i="4"/>
  <c r="C57" i="4"/>
  <c r="B57" i="4"/>
  <c r="D39" i="4"/>
  <c r="D40" i="4"/>
  <c r="D41" i="4"/>
  <c r="D42" i="4"/>
  <c r="D43" i="4"/>
  <c r="D44" i="4"/>
  <c r="D38" i="4"/>
  <c r="C45" i="4"/>
  <c r="B45" i="4"/>
  <c r="H4" i="4"/>
  <c r="H5" i="4"/>
  <c r="H6" i="4"/>
  <c r="H7" i="4"/>
  <c r="H8" i="4"/>
  <c r="H9" i="4"/>
  <c r="H3" i="4"/>
  <c r="G10" i="4"/>
  <c r="F10" i="4"/>
  <c r="E10" i="4"/>
  <c r="D10" i="4"/>
  <c r="C10" i="4"/>
  <c r="B10" i="4"/>
  <c r="D33" i="4"/>
  <c r="D32" i="4"/>
  <c r="D31" i="4"/>
  <c r="D30" i="4"/>
  <c r="D29" i="4"/>
  <c r="D28" i="4"/>
  <c r="D27" i="4"/>
  <c r="C34" i="4"/>
  <c r="B34" i="4"/>
  <c r="D17" i="4"/>
  <c r="D18" i="4"/>
  <c r="D19" i="4"/>
  <c r="D20" i="4"/>
  <c r="D21" i="4"/>
  <c r="D22" i="4"/>
  <c r="D16" i="4"/>
  <c r="C23" i="4"/>
  <c r="B23" i="4"/>
  <c r="D2" i="3"/>
  <c r="D3" i="3"/>
  <c r="D4" i="3"/>
  <c r="D5" i="3"/>
  <c r="D6" i="3"/>
  <c r="D7" i="3"/>
  <c r="D8" i="3"/>
  <c r="B9" i="3"/>
  <c r="C9" i="3"/>
  <c r="D13" i="3"/>
  <c r="D14" i="3"/>
  <c r="D15" i="3"/>
  <c r="D16" i="3"/>
  <c r="D17" i="3"/>
  <c r="D18" i="3"/>
  <c r="D19" i="3"/>
  <c r="B20" i="3"/>
  <c r="C20" i="3"/>
  <c r="D25" i="3"/>
  <c r="D26" i="3"/>
  <c r="D27" i="3"/>
  <c r="D28" i="3"/>
  <c r="D29" i="3"/>
  <c r="D30" i="3"/>
  <c r="D31" i="3"/>
  <c r="B32" i="3"/>
  <c r="C32" i="3"/>
  <c r="D22" i="6" l="1"/>
  <c r="H6" i="8"/>
  <c r="L6" i="8" s="1"/>
  <c r="F15" i="6"/>
  <c r="D9" i="3"/>
  <c r="I5" i="3" s="1"/>
  <c r="H8" i="8"/>
  <c r="L8" i="8" s="1"/>
  <c r="H4" i="8"/>
  <c r="L4" i="8" s="1"/>
  <c r="D20" i="3"/>
  <c r="H20" i="3" s="1"/>
  <c r="H18" i="3" s="1"/>
  <c r="L18" i="3" s="1"/>
  <c r="F2" i="8"/>
  <c r="H7" i="8"/>
  <c r="L7" i="8" s="1"/>
  <c r="H3" i="8"/>
  <c r="L3" i="8" s="1"/>
  <c r="D46" i="6"/>
  <c r="H46" i="6" s="1"/>
  <c r="D58" i="6"/>
  <c r="I58" i="6" s="1"/>
  <c r="D70" i="6"/>
  <c r="F66" i="6" s="1"/>
  <c r="F78" i="6"/>
  <c r="I82" i="6"/>
  <c r="F65" i="6"/>
  <c r="F39" i="6"/>
  <c r="F42" i="6"/>
  <c r="D82" i="6"/>
  <c r="F75" i="6"/>
  <c r="F79" i="6"/>
  <c r="D94" i="6"/>
  <c r="H94" i="6" s="1"/>
  <c r="F68" i="6"/>
  <c r="I9" i="8"/>
  <c r="I6" i="8" s="1"/>
  <c r="M6" i="8" s="1"/>
  <c r="F5" i="8"/>
  <c r="D118" i="6"/>
  <c r="I118" i="6" s="1"/>
  <c r="F65" i="7"/>
  <c r="H65" i="7" s="1"/>
  <c r="L65" i="7" s="1"/>
  <c r="F69" i="7"/>
  <c r="I69" i="7" s="1"/>
  <c r="M69" i="7" s="1"/>
  <c r="F67" i="6"/>
  <c r="H10" i="7"/>
  <c r="L10" i="7" s="1"/>
  <c r="F66" i="7"/>
  <c r="F63" i="7"/>
  <c r="F67" i="7"/>
  <c r="D117" i="4"/>
  <c r="H117" i="4" s="1"/>
  <c r="H63" i="7"/>
  <c r="I67" i="7"/>
  <c r="M67" i="7" s="1"/>
  <c r="H67" i="7"/>
  <c r="L67" i="7" s="1"/>
  <c r="H64" i="7"/>
  <c r="L64" i="7" s="1"/>
  <c r="H68" i="7"/>
  <c r="L68" i="7" s="1"/>
  <c r="H66" i="7"/>
  <c r="L66" i="7" s="1"/>
  <c r="D46" i="7"/>
  <c r="F42" i="7" s="1"/>
  <c r="D58" i="7"/>
  <c r="I70" i="7"/>
  <c r="I68" i="7" s="1"/>
  <c r="M68" i="7" s="1"/>
  <c r="D22" i="7"/>
  <c r="F19" i="7" s="1"/>
  <c r="D34" i="7"/>
  <c r="F32" i="7" s="1"/>
  <c r="H70" i="6"/>
  <c r="D106" i="6"/>
  <c r="H106" i="6" s="1"/>
  <c r="D34" i="6"/>
  <c r="F31" i="6" s="1"/>
  <c r="F113" i="4"/>
  <c r="F112" i="4"/>
  <c r="F111" i="4"/>
  <c r="I117" i="4"/>
  <c r="F114" i="4"/>
  <c r="D57" i="4"/>
  <c r="F56" i="4" s="1"/>
  <c r="F110" i="4"/>
  <c r="D69" i="4"/>
  <c r="F64" i="4" s="1"/>
  <c r="D93" i="4"/>
  <c r="F87" i="4" s="1"/>
  <c r="D105" i="4"/>
  <c r="D81" i="4"/>
  <c r="I81" i="4" s="1"/>
  <c r="J4" i="6"/>
  <c r="G20" i="3"/>
  <c r="F16" i="3"/>
  <c r="F18" i="3"/>
  <c r="G18" i="3" s="1"/>
  <c r="K18" i="3" s="1"/>
  <c r="H9" i="3"/>
  <c r="H5" i="3" s="1"/>
  <c r="M5" i="3" s="1"/>
  <c r="I3" i="3"/>
  <c r="H3" i="3" s="1"/>
  <c r="M3" i="3" s="1"/>
  <c r="H10" i="4"/>
  <c r="N10" i="4" s="1"/>
  <c r="D45" i="4"/>
  <c r="F42" i="4" s="1"/>
  <c r="F41" i="4"/>
  <c r="F43" i="4"/>
  <c r="D23" i="4"/>
  <c r="F18" i="4" s="1"/>
  <c r="D34" i="4"/>
  <c r="F31" i="4" s="1"/>
  <c r="G16" i="3"/>
  <c r="K16" i="3" s="1"/>
  <c r="F19" i="3"/>
  <c r="I2" i="3"/>
  <c r="F15" i="3"/>
  <c r="F14" i="3"/>
  <c r="I6" i="3"/>
  <c r="D32" i="3"/>
  <c r="F27" i="3" s="1"/>
  <c r="G9" i="3"/>
  <c r="I7" i="3"/>
  <c r="F63" i="6" l="1"/>
  <c r="F91" i="6"/>
  <c r="F113" i="6"/>
  <c r="I113" i="6" s="1"/>
  <c r="M113" i="6" s="1"/>
  <c r="F117" i="6"/>
  <c r="I117" i="6" s="1"/>
  <c r="M117" i="6" s="1"/>
  <c r="F116" i="6"/>
  <c r="F88" i="6"/>
  <c r="H88" i="6" s="1"/>
  <c r="L88" i="6" s="1"/>
  <c r="H16" i="3"/>
  <c r="L16" i="3" s="1"/>
  <c r="F13" i="3"/>
  <c r="G13" i="3" s="1"/>
  <c r="F17" i="3"/>
  <c r="I4" i="3"/>
  <c r="H4" i="3" s="1"/>
  <c r="M4" i="3" s="1"/>
  <c r="I8" i="3"/>
  <c r="H8" i="3" s="1"/>
  <c r="M8" i="3" s="1"/>
  <c r="F115" i="4"/>
  <c r="H115" i="4" s="1"/>
  <c r="L115" i="4" s="1"/>
  <c r="H68" i="6"/>
  <c r="L68" i="6" s="1"/>
  <c r="F103" i="6"/>
  <c r="I79" i="6"/>
  <c r="M79" i="6" s="1"/>
  <c r="H42" i="6"/>
  <c r="L42" i="6" s="1"/>
  <c r="I7" i="8"/>
  <c r="M7" i="8" s="1"/>
  <c r="O10" i="7"/>
  <c r="I8" i="8"/>
  <c r="M8" i="8" s="1"/>
  <c r="F92" i="6"/>
  <c r="F41" i="6"/>
  <c r="F57" i="6"/>
  <c r="F20" i="6"/>
  <c r="F21" i="6"/>
  <c r="F99" i="6"/>
  <c r="F100" i="6"/>
  <c r="F104" i="6"/>
  <c r="H66" i="6"/>
  <c r="L66" i="6" s="1"/>
  <c r="M10" i="7"/>
  <c r="J7" i="7"/>
  <c r="Q10" i="7"/>
  <c r="J5" i="7"/>
  <c r="J4" i="7"/>
  <c r="H91" i="6"/>
  <c r="L91" i="6" s="1"/>
  <c r="I75" i="6"/>
  <c r="H39" i="6"/>
  <c r="I106" i="6"/>
  <c r="I78" i="6"/>
  <c r="M78" i="6" s="1"/>
  <c r="F101" i="6"/>
  <c r="I116" i="6"/>
  <c r="M116" i="6" s="1"/>
  <c r="F105" i="6"/>
  <c r="F40" i="6"/>
  <c r="F45" i="6"/>
  <c r="I34" i="6"/>
  <c r="I31" i="6" s="1"/>
  <c r="M31" i="6" s="1"/>
  <c r="F43" i="6"/>
  <c r="H22" i="6"/>
  <c r="H15" i="6" s="1"/>
  <c r="H13" i="3"/>
  <c r="H69" i="7"/>
  <c r="L69" i="7" s="1"/>
  <c r="H67" i="6"/>
  <c r="L67" i="6" s="1"/>
  <c r="H118" i="6"/>
  <c r="H113" i="6" s="1"/>
  <c r="L113" i="6" s="1"/>
  <c r="F115" i="6"/>
  <c r="J8" i="7"/>
  <c r="F114" i="6"/>
  <c r="F89" i="6"/>
  <c r="F93" i="6"/>
  <c r="F77" i="6"/>
  <c r="F81" i="6"/>
  <c r="H65" i="6"/>
  <c r="L65" i="6" s="1"/>
  <c r="F102" i="6"/>
  <c r="I70" i="6"/>
  <c r="I65" i="6" s="1"/>
  <c r="M65" i="6" s="1"/>
  <c r="F64" i="6"/>
  <c r="I3" i="8"/>
  <c r="M3" i="8" s="1"/>
  <c r="J6" i="7"/>
  <c r="I2" i="8"/>
  <c r="H2" i="8"/>
  <c r="F90" i="6"/>
  <c r="I4" i="8"/>
  <c r="M4" i="8" s="1"/>
  <c r="N10" i="7"/>
  <c r="F80" i="6"/>
  <c r="F44" i="6"/>
  <c r="F52" i="6"/>
  <c r="H58" i="6"/>
  <c r="F19" i="6"/>
  <c r="H34" i="6"/>
  <c r="H31" i="6" s="1"/>
  <c r="L31" i="6" s="1"/>
  <c r="F29" i="3"/>
  <c r="F89" i="4"/>
  <c r="F79" i="4"/>
  <c r="F116" i="4"/>
  <c r="I64" i="7"/>
  <c r="M64" i="7" s="1"/>
  <c r="I63" i="7"/>
  <c r="I63" i="6"/>
  <c r="H63" i="6"/>
  <c r="I5" i="8"/>
  <c r="M5" i="8" s="1"/>
  <c r="H5" i="8"/>
  <c r="L5" i="8" s="1"/>
  <c r="P10" i="7"/>
  <c r="F111" i="6"/>
  <c r="I111" i="6" s="1"/>
  <c r="M111" i="6" s="1"/>
  <c r="F87" i="6"/>
  <c r="H82" i="6"/>
  <c r="H79" i="6" s="1"/>
  <c r="L79" i="6" s="1"/>
  <c r="F69" i="6"/>
  <c r="I94" i="6"/>
  <c r="I91" i="6" s="1"/>
  <c r="M91" i="6" s="1"/>
  <c r="F51" i="6"/>
  <c r="F54" i="6"/>
  <c r="J3" i="7"/>
  <c r="J9" i="7"/>
  <c r="F55" i="6"/>
  <c r="F112" i="6"/>
  <c r="F76" i="6"/>
  <c r="I46" i="6"/>
  <c r="I42" i="6" s="1"/>
  <c r="M42" i="6" s="1"/>
  <c r="F56" i="6"/>
  <c r="F18" i="6"/>
  <c r="F53" i="6"/>
  <c r="I22" i="6"/>
  <c r="I15" i="6" s="1"/>
  <c r="F16" i="6"/>
  <c r="F17" i="6"/>
  <c r="I93" i="4"/>
  <c r="F92" i="4"/>
  <c r="F38" i="4"/>
  <c r="I45" i="4"/>
  <c r="I115" i="4"/>
  <c r="M115" i="4" s="1"/>
  <c r="F74" i="4"/>
  <c r="F76" i="4"/>
  <c r="F78" i="4"/>
  <c r="O10" i="4"/>
  <c r="F40" i="4"/>
  <c r="H81" i="4"/>
  <c r="F77" i="4"/>
  <c r="H58" i="7"/>
  <c r="I58" i="7"/>
  <c r="F57" i="7"/>
  <c r="F31" i="7"/>
  <c r="F56" i="7"/>
  <c r="F21" i="7"/>
  <c r="F16" i="7"/>
  <c r="M63" i="7"/>
  <c r="H34" i="7"/>
  <c r="H32" i="7" s="1"/>
  <c r="L32" i="7" s="1"/>
  <c r="I34" i="7"/>
  <c r="I32" i="7" s="1"/>
  <c r="M32" i="7" s="1"/>
  <c r="H46" i="7"/>
  <c r="H42" i="7" s="1"/>
  <c r="L42" i="7" s="1"/>
  <c r="I46" i="7"/>
  <c r="I42" i="7" s="1"/>
  <c r="M42" i="7" s="1"/>
  <c r="F53" i="7"/>
  <c r="F27" i="7"/>
  <c r="F52" i="7"/>
  <c r="F17" i="7"/>
  <c r="F33" i="7"/>
  <c r="F54" i="7"/>
  <c r="F28" i="7"/>
  <c r="F55" i="7"/>
  <c r="F29" i="7"/>
  <c r="F45" i="7"/>
  <c r="H22" i="7"/>
  <c r="H19" i="7" s="1"/>
  <c r="L19" i="7" s="1"/>
  <c r="I22" i="7"/>
  <c r="I19" i="7" s="1"/>
  <c r="M19" i="7" s="1"/>
  <c r="F44" i="7"/>
  <c r="F18" i="7"/>
  <c r="F39" i="7"/>
  <c r="I66" i="7"/>
  <c r="M66" i="7" s="1"/>
  <c r="F40" i="7"/>
  <c r="F43" i="7"/>
  <c r="I65" i="7"/>
  <c r="M65" i="7" s="1"/>
  <c r="F30" i="7"/>
  <c r="F51" i="7"/>
  <c r="F20" i="7"/>
  <c r="O64" i="7"/>
  <c r="O65" i="7" s="1"/>
  <c r="L63" i="7"/>
  <c r="F41" i="7"/>
  <c r="F15" i="7"/>
  <c r="F29" i="6"/>
  <c r="F33" i="6"/>
  <c r="F28" i="6"/>
  <c r="F32" i="6"/>
  <c r="F27" i="6"/>
  <c r="F30" i="6"/>
  <c r="P10" i="6"/>
  <c r="P4" i="6" s="1"/>
  <c r="X4" i="6" s="1"/>
  <c r="J7" i="6"/>
  <c r="M7" i="6" s="1"/>
  <c r="U7" i="6" s="1"/>
  <c r="J9" i="6"/>
  <c r="J5" i="6"/>
  <c r="Q10" i="6"/>
  <c r="M10" i="6"/>
  <c r="M4" i="6" s="1"/>
  <c r="U4" i="6" s="1"/>
  <c r="J6" i="6"/>
  <c r="O10" i="6"/>
  <c r="N10" i="6"/>
  <c r="I87" i="4"/>
  <c r="M87" i="4" s="1"/>
  <c r="I105" i="4"/>
  <c r="H105" i="4"/>
  <c r="F98" i="4"/>
  <c r="F53" i="4"/>
  <c r="I89" i="4"/>
  <c r="M89" i="4" s="1"/>
  <c r="F63" i="4"/>
  <c r="I116" i="4"/>
  <c r="M116" i="4" s="1"/>
  <c r="H116" i="4"/>
  <c r="L116" i="4" s="1"/>
  <c r="F68" i="4"/>
  <c r="H113" i="4"/>
  <c r="L113" i="4" s="1"/>
  <c r="I113" i="4"/>
  <c r="M113" i="4" s="1"/>
  <c r="F91" i="4"/>
  <c r="F65" i="4"/>
  <c r="J4" i="4"/>
  <c r="Q4" i="4" s="1"/>
  <c r="Y4" i="4" s="1"/>
  <c r="I114" i="4"/>
  <c r="M114" i="4" s="1"/>
  <c r="H114" i="4"/>
  <c r="L114" i="4" s="1"/>
  <c r="F88" i="4"/>
  <c r="F50" i="4"/>
  <c r="F86" i="4"/>
  <c r="F67" i="4"/>
  <c r="F99" i="4"/>
  <c r="F51" i="4"/>
  <c r="F100" i="4"/>
  <c r="H93" i="4"/>
  <c r="H87" i="4" s="1"/>
  <c r="L87" i="4" s="1"/>
  <c r="F62" i="4"/>
  <c r="F66" i="4"/>
  <c r="H69" i="4"/>
  <c r="H64" i="4" s="1"/>
  <c r="L64" i="4" s="1"/>
  <c r="F103" i="4"/>
  <c r="F55" i="4"/>
  <c r="F52" i="4"/>
  <c r="L10" i="4"/>
  <c r="H92" i="4"/>
  <c r="L92" i="4" s="1"/>
  <c r="I92" i="4"/>
  <c r="M92" i="4" s="1"/>
  <c r="H111" i="4"/>
  <c r="L111" i="4" s="1"/>
  <c r="I111" i="4"/>
  <c r="M111" i="4" s="1"/>
  <c r="F54" i="4"/>
  <c r="F104" i="4"/>
  <c r="F39" i="4"/>
  <c r="I39" i="4" s="1"/>
  <c r="M39" i="4" s="1"/>
  <c r="F44" i="4"/>
  <c r="I110" i="4"/>
  <c r="H110" i="4"/>
  <c r="F101" i="4"/>
  <c r="F75" i="4"/>
  <c r="I69" i="4"/>
  <c r="I64" i="4" s="1"/>
  <c r="M64" i="4" s="1"/>
  <c r="F102" i="4"/>
  <c r="F80" i="4"/>
  <c r="I57" i="4"/>
  <c r="I56" i="4" s="1"/>
  <c r="M56" i="4" s="1"/>
  <c r="I112" i="4"/>
  <c r="M112" i="4" s="1"/>
  <c r="H112" i="4"/>
  <c r="L112" i="4" s="1"/>
  <c r="F90" i="4"/>
  <c r="H57" i="4"/>
  <c r="H56" i="4" s="1"/>
  <c r="L56" i="4" s="1"/>
  <c r="N4" i="6"/>
  <c r="V4" i="6" s="1"/>
  <c r="M6" i="6"/>
  <c r="U6" i="6" s="1"/>
  <c r="J8" i="6"/>
  <c r="J3" i="6"/>
  <c r="L10" i="6"/>
  <c r="L4" i="6" s="1"/>
  <c r="T4" i="6" s="1"/>
  <c r="F26" i="3"/>
  <c r="F30" i="3"/>
  <c r="F25" i="3"/>
  <c r="F28" i="3"/>
  <c r="G32" i="3"/>
  <c r="G27" i="3" s="1"/>
  <c r="K27" i="3" s="1"/>
  <c r="H32" i="3"/>
  <c r="H27" i="3" s="1"/>
  <c r="L27" i="3" s="1"/>
  <c r="F31" i="3"/>
  <c r="J8" i="4"/>
  <c r="J7" i="4"/>
  <c r="M7" i="4" s="1"/>
  <c r="U7" i="4" s="1"/>
  <c r="P10" i="4"/>
  <c r="H45" i="4"/>
  <c r="H42" i="4" s="1"/>
  <c r="L42" i="4" s="1"/>
  <c r="J5" i="4"/>
  <c r="J6" i="4"/>
  <c r="O6" i="4" s="1"/>
  <c r="W6" i="4" s="1"/>
  <c r="Q10" i="4"/>
  <c r="J9" i="4"/>
  <c r="J3" i="4"/>
  <c r="M10" i="4"/>
  <c r="M6" i="4" s="1"/>
  <c r="U6" i="4" s="1"/>
  <c r="I42" i="4"/>
  <c r="M42" i="4" s="1"/>
  <c r="I43" i="4"/>
  <c r="M43" i="4" s="1"/>
  <c r="I40" i="4"/>
  <c r="M40" i="4" s="1"/>
  <c r="I38" i="4"/>
  <c r="I41" i="4"/>
  <c r="M41" i="4" s="1"/>
  <c r="I44" i="4"/>
  <c r="M44" i="4" s="1"/>
  <c r="H44" i="4"/>
  <c r="L44" i="4" s="1"/>
  <c r="I23" i="4"/>
  <c r="I18" i="4" s="1"/>
  <c r="M18" i="4" s="1"/>
  <c r="F17" i="4"/>
  <c r="F22" i="4"/>
  <c r="F19" i="4"/>
  <c r="L3" i="4"/>
  <c r="L4" i="4"/>
  <c r="T4" i="4" s="1"/>
  <c r="L5" i="4"/>
  <c r="T5" i="4" s="1"/>
  <c r="L8" i="4"/>
  <c r="T8" i="4" s="1"/>
  <c r="F29" i="4"/>
  <c r="F30" i="4"/>
  <c r="F16" i="4"/>
  <c r="I34" i="4"/>
  <c r="I31" i="4" s="1"/>
  <c r="M31" i="4" s="1"/>
  <c r="H34" i="4"/>
  <c r="H31" i="4" s="1"/>
  <c r="L31" i="4" s="1"/>
  <c r="F21" i="4"/>
  <c r="F32" i="4"/>
  <c r="F27" i="4"/>
  <c r="I22" i="4"/>
  <c r="M22" i="4" s="1"/>
  <c r="F33" i="4"/>
  <c r="F28" i="4"/>
  <c r="F20" i="4"/>
  <c r="H23" i="4"/>
  <c r="G19" i="3"/>
  <c r="K19" i="3" s="1"/>
  <c r="H19" i="3"/>
  <c r="L19" i="3" s="1"/>
  <c r="G7" i="3"/>
  <c r="L7" i="3" s="1"/>
  <c r="H7" i="3"/>
  <c r="M7" i="3" s="1"/>
  <c r="G2" i="3"/>
  <c r="H2" i="3"/>
  <c r="G5" i="3"/>
  <c r="L5" i="3" s="1"/>
  <c r="L13" i="3"/>
  <c r="G6" i="3"/>
  <c r="L6" i="3" s="1"/>
  <c r="H6" i="3"/>
  <c r="M6" i="3" s="1"/>
  <c r="G17" i="3"/>
  <c r="K17" i="3" s="1"/>
  <c r="H17" i="3"/>
  <c r="L17" i="3" s="1"/>
  <c r="G3" i="3"/>
  <c r="L3" i="3" s="1"/>
  <c r="G4" i="3"/>
  <c r="L4" i="3" s="1"/>
  <c r="K13" i="3"/>
  <c r="H14" i="3"/>
  <c r="L14" i="3" s="1"/>
  <c r="G14" i="3"/>
  <c r="K14" i="3" s="1"/>
  <c r="H15" i="3"/>
  <c r="L15" i="3" s="1"/>
  <c r="G15" i="3"/>
  <c r="K15" i="3" s="1"/>
  <c r="H116" i="6" l="1"/>
  <c r="L116" i="6" s="1"/>
  <c r="O6" i="6"/>
  <c r="W6" i="6" s="1"/>
  <c r="M5" i="6"/>
  <c r="U5" i="6" s="1"/>
  <c r="I67" i="6"/>
  <c r="M67" i="6" s="1"/>
  <c r="G8" i="3"/>
  <c r="L8" i="3" s="1"/>
  <c r="M15" i="6"/>
  <c r="L15" i="6"/>
  <c r="L6" i="4"/>
  <c r="T6" i="4" s="1"/>
  <c r="P4" i="4"/>
  <c r="X4" i="4" s="1"/>
  <c r="H29" i="3"/>
  <c r="L29" i="3" s="1"/>
  <c r="N6" i="6"/>
  <c r="V6" i="6" s="1"/>
  <c r="Q9" i="6"/>
  <c r="Y9" i="6" s="1"/>
  <c r="I28" i="6"/>
  <c r="M28" i="6" s="1"/>
  <c r="H28" i="6"/>
  <c r="L28" i="6" s="1"/>
  <c r="H17" i="6"/>
  <c r="L17" i="6" s="1"/>
  <c r="I17" i="6"/>
  <c r="M17" i="6" s="1"/>
  <c r="H18" i="6"/>
  <c r="L18" i="6" s="1"/>
  <c r="I18" i="6"/>
  <c r="M18" i="6" s="1"/>
  <c r="I112" i="6"/>
  <c r="H112" i="6"/>
  <c r="L112" i="6" s="1"/>
  <c r="H54" i="6"/>
  <c r="L54" i="6" s="1"/>
  <c r="I54" i="6"/>
  <c r="M54" i="6" s="1"/>
  <c r="P3" i="8"/>
  <c r="P4" i="8" s="1"/>
  <c r="M2" i="8"/>
  <c r="M9" i="8" s="1"/>
  <c r="H81" i="6"/>
  <c r="L81" i="6" s="1"/>
  <c r="I81" i="6"/>
  <c r="M81" i="6" s="1"/>
  <c r="I114" i="6"/>
  <c r="M114" i="6" s="1"/>
  <c r="H114" i="6"/>
  <c r="L114" i="6" s="1"/>
  <c r="H40" i="6"/>
  <c r="L40" i="6" s="1"/>
  <c r="I40" i="6"/>
  <c r="M40" i="6" s="1"/>
  <c r="I105" i="6"/>
  <c r="M105" i="6" s="1"/>
  <c r="H105" i="6"/>
  <c r="L105" i="6" s="1"/>
  <c r="I39" i="6"/>
  <c r="O5" i="7"/>
  <c r="W5" i="7" s="1"/>
  <c r="P5" i="7"/>
  <c r="X5" i="7" s="1"/>
  <c r="L5" i="7"/>
  <c r="T5" i="7" s="1"/>
  <c r="Q5" i="7"/>
  <c r="Y5" i="7" s="1"/>
  <c r="N5" i="7"/>
  <c r="V5" i="7" s="1"/>
  <c r="M5" i="7"/>
  <c r="U5" i="7" s="1"/>
  <c r="I66" i="6"/>
  <c r="M66" i="6" s="1"/>
  <c r="I99" i="6"/>
  <c r="H99" i="6"/>
  <c r="I20" i="6"/>
  <c r="M20" i="6" s="1"/>
  <c r="H20" i="6"/>
  <c r="L20" i="6" s="1"/>
  <c r="H41" i="6"/>
  <c r="L41" i="6" s="1"/>
  <c r="I41" i="6"/>
  <c r="M41" i="6" s="1"/>
  <c r="I68" i="6"/>
  <c r="M68" i="6" s="1"/>
  <c r="I16" i="6"/>
  <c r="M16" i="6" s="1"/>
  <c r="H16" i="6"/>
  <c r="L16" i="6" s="1"/>
  <c r="H56" i="6"/>
  <c r="L56" i="6" s="1"/>
  <c r="I56" i="6"/>
  <c r="M56" i="6" s="1"/>
  <c r="I55" i="6"/>
  <c r="M55" i="6" s="1"/>
  <c r="H55" i="6"/>
  <c r="L55" i="6" s="1"/>
  <c r="I51" i="6"/>
  <c r="H51" i="6"/>
  <c r="I87" i="6"/>
  <c r="H52" i="6"/>
  <c r="L52" i="6" s="1"/>
  <c r="I52" i="6"/>
  <c r="M52" i="6" s="1"/>
  <c r="N6" i="7"/>
  <c r="V6" i="7" s="1"/>
  <c r="Q6" i="7"/>
  <c r="Y6" i="7" s="1"/>
  <c r="L6" i="7"/>
  <c r="T6" i="7" s="1"/>
  <c r="O6" i="7"/>
  <c r="W6" i="7" s="1"/>
  <c r="P6" i="7"/>
  <c r="X6" i="7" s="1"/>
  <c r="M6" i="7"/>
  <c r="U6" i="7" s="1"/>
  <c r="H102" i="6"/>
  <c r="L102" i="6" s="1"/>
  <c r="I102" i="6"/>
  <c r="M102" i="6" s="1"/>
  <c r="H77" i="6"/>
  <c r="L77" i="6" s="1"/>
  <c r="I77" i="6"/>
  <c r="M77" i="6" s="1"/>
  <c r="P8" i="7"/>
  <c r="X8" i="7" s="1"/>
  <c r="M8" i="7"/>
  <c r="U8" i="7" s="1"/>
  <c r="Q8" i="7"/>
  <c r="Y8" i="7" s="1"/>
  <c r="N8" i="7"/>
  <c r="V8" i="7" s="1"/>
  <c r="L8" i="7"/>
  <c r="T8" i="7" s="1"/>
  <c r="O8" i="7"/>
  <c r="W8" i="7" s="1"/>
  <c r="H43" i="6"/>
  <c r="L43" i="6" s="1"/>
  <c r="I43" i="6"/>
  <c r="M43" i="6" s="1"/>
  <c r="I88" i="6"/>
  <c r="M88" i="6" s="1"/>
  <c r="H78" i="6"/>
  <c r="L78" i="6" s="1"/>
  <c r="H75" i="6"/>
  <c r="I57" i="6"/>
  <c r="M57" i="6" s="1"/>
  <c r="H57" i="6"/>
  <c r="L57" i="6" s="1"/>
  <c r="H92" i="6"/>
  <c r="L92" i="6" s="1"/>
  <c r="I92" i="6"/>
  <c r="M92" i="6" s="1"/>
  <c r="O9" i="6"/>
  <c r="W9" i="6" s="1"/>
  <c r="H27" i="6"/>
  <c r="I27" i="6"/>
  <c r="I29" i="6"/>
  <c r="M29" i="6" s="1"/>
  <c r="H29" i="6"/>
  <c r="L29" i="6" s="1"/>
  <c r="O9" i="7"/>
  <c r="W9" i="7" s="1"/>
  <c r="L9" i="7"/>
  <c r="T9" i="7" s="1"/>
  <c r="N9" i="7"/>
  <c r="V9" i="7" s="1"/>
  <c r="M9" i="7"/>
  <c r="U9" i="7" s="1"/>
  <c r="Q9" i="7"/>
  <c r="Y9" i="7" s="1"/>
  <c r="L63" i="6"/>
  <c r="H44" i="6"/>
  <c r="L44" i="6" s="1"/>
  <c r="I44" i="6"/>
  <c r="M44" i="6" s="1"/>
  <c r="H90" i="6"/>
  <c r="L90" i="6" s="1"/>
  <c r="I90" i="6"/>
  <c r="M90" i="6" s="1"/>
  <c r="H93" i="6"/>
  <c r="L93" i="6" s="1"/>
  <c r="I93" i="6"/>
  <c r="M93" i="6" s="1"/>
  <c r="H115" i="6"/>
  <c r="L115" i="6" s="1"/>
  <c r="I115" i="6"/>
  <c r="M115" i="6" s="1"/>
  <c r="H117" i="6"/>
  <c r="L117" i="6" s="1"/>
  <c r="Q7" i="7"/>
  <c r="Y7" i="7" s="1"/>
  <c r="N7" i="7"/>
  <c r="V7" i="7" s="1"/>
  <c r="M7" i="7"/>
  <c r="U7" i="7" s="1"/>
  <c r="L7" i="7"/>
  <c r="T7" i="7" s="1"/>
  <c r="P7" i="7"/>
  <c r="X7" i="7" s="1"/>
  <c r="O7" i="7"/>
  <c r="W7" i="7" s="1"/>
  <c r="H104" i="6"/>
  <c r="L104" i="6" s="1"/>
  <c r="I104" i="6"/>
  <c r="M104" i="6" s="1"/>
  <c r="I30" i="6"/>
  <c r="M30" i="6" s="1"/>
  <c r="H30" i="6"/>
  <c r="L30" i="6" s="1"/>
  <c r="I33" i="6"/>
  <c r="M33" i="6" s="1"/>
  <c r="H33" i="6"/>
  <c r="L33" i="6" s="1"/>
  <c r="I32" i="6"/>
  <c r="M32" i="6" s="1"/>
  <c r="H32" i="6"/>
  <c r="L32" i="6" s="1"/>
  <c r="I53" i="6"/>
  <c r="M53" i="6" s="1"/>
  <c r="H53" i="6"/>
  <c r="L53" i="6" s="1"/>
  <c r="H76" i="6"/>
  <c r="L76" i="6" s="1"/>
  <c r="I76" i="6"/>
  <c r="M76" i="6" s="1"/>
  <c r="Q3" i="7"/>
  <c r="N3" i="7"/>
  <c r="P3" i="7"/>
  <c r="O3" i="7"/>
  <c r="M3" i="7"/>
  <c r="L3" i="7"/>
  <c r="I69" i="6"/>
  <c r="M69" i="6" s="1"/>
  <c r="H69" i="6"/>
  <c r="L69" i="6" s="1"/>
  <c r="P9" i="7"/>
  <c r="X9" i="7" s="1"/>
  <c r="M63" i="6"/>
  <c r="H19" i="6"/>
  <c r="L19" i="6" s="1"/>
  <c r="I19" i="6"/>
  <c r="M19" i="6" s="1"/>
  <c r="H80" i="6"/>
  <c r="L80" i="6" s="1"/>
  <c r="I80" i="6"/>
  <c r="M80" i="6" s="1"/>
  <c r="L2" i="8"/>
  <c r="O3" i="8"/>
  <c r="O4" i="8" s="1"/>
  <c r="H64" i="6"/>
  <c r="L64" i="6" s="1"/>
  <c r="I64" i="6"/>
  <c r="M64" i="6" s="1"/>
  <c r="H89" i="6"/>
  <c r="L89" i="6" s="1"/>
  <c r="I89" i="6"/>
  <c r="M89" i="6" s="1"/>
  <c r="H111" i="6"/>
  <c r="Q14" i="3"/>
  <c r="H45" i="6"/>
  <c r="L45" i="6" s="1"/>
  <c r="I45" i="6"/>
  <c r="M45" i="6" s="1"/>
  <c r="I101" i="6"/>
  <c r="M101" i="6" s="1"/>
  <c r="H101" i="6"/>
  <c r="L101" i="6" s="1"/>
  <c r="L39" i="6"/>
  <c r="P4" i="7"/>
  <c r="X4" i="7" s="1"/>
  <c r="Q4" i="7"/>
  <c r="Y4" i="7" s="1"/>
  <c r="M4" i="7"/>
  <c r="U4" i="7" s="1"/>
  <c r="O4" i="7"/>
  <c r="W4" i="7" s="1"/>
  <c r="N4" i="7"/>
  <c r="V4" i="7" s="1"/>
  <c r="L4" i="7"/>
  <c r="T4" i="7" s="1"/>
  <c r="H100" i="6"/>
  <c r="L100" i="6" s="1"/>
  <c r="I100" i="6"/>
  <c r="M100" i="6" s="1"/>
  <c r="H21" i="6"/>
  <c r="L21" i="6" s="1"/>
  <c r="I21" i="6"/>
  <c r="M21" i="6" s="1"/>
  <c r="I103" i="6"/>
  <c r="M103" i="6" s="1"/>
  <c r="H103" i="6"/>
  <c r="L103" i="6" s="1"/>
  <c r="H87" i="6"/>
  <c r="I41" i="7"/>
  <c r="M41" i="7" s="1"/>
  <c r="H41" i="7"/>
  <c r="L41" i="7" s="1"/>
  <c r="I51" i="7"/>
  <c r="H51" i="7"/>
  <c r="I40" i="7"/>
  <c r="M40" i="7" s="1"/>
  <c r="H40" i="7"/>
  <c r="L40" i="7" s="1"/>
  <c r="I44" i="7"/>
  <c r="M44" i="7" s="1"/>
  <c r="H44" i="7"/>
  <c r="L44" i="7" s="1"/>
  <c r="I29" i="7"/>
  <c r="M29" i="7" s="1"/>
  <c r="H29" i="7"/>
  <c r="L29" i="7" s="1"/>
  <c r="I33" i="7"/>
  <c r="M33" i="7" s="1"/>
  <c r="H33" i="7"/>
  <c r="L33" i="7" s="1"/>
  <c r="I53" i="7"/>
  <c r="M53" i="7" s="1"/>
  <c r="H53" i="7"/>
  <c r="L53" i="7" s="1"/>
  <c r="I21" i="7"/>
  <c r="M21" i="7" s="1"/>
  <c r="H21" i="7"/>
  <c r="L21" i="7" s="1"/>
  <c r="N70" i="7"/>
  <c r="L70" i="7"/>
  <c r="I30" i="7"/>
  <c r="M30" i="7" s="1"/>
  <c r="H30" i="7"/>
  <c r="L30" i="7" s="1"/>
  <c r="I55" i="7"/>
  <c r="M55" i="7" s="1"/>
  <c r="H55" i="7"/>
  <c r="L55" i="7" s="1"/>
  <c r="I17" i="7"/>
  <c r="M17" i="7" s="1"/>
  <c r="H17" i="7"/>
  <c r="L17" i="7" s="1"/>
  <c r="M70" i="7"/>
  <c r="I56" i="7"/>
  <c r="M56" i="7" s="1"/>
  <c r="H56" i="7"/>
  <c r="L56" i="7" s="1"/>
  <c r="I39" i="7"/>
  <c r="H39" i="7"/>
  <c r="I28" i="7"/>
  <c r="M28" i="7" s="1"/>
  <c r="H28" i="7"/>
  <c r="L28" i="7" s="1"/>
  <c r="I52" i="7"/>
  <c r="M52" i="7" s="1"/>
  <c r="H52" i="7"/>
  <c r="L52" i="7" s="1"/>
  <c r="P64" i="7"/>
  <c r="P65" i="7" s="1"/>
  <c r="I31" i="7"/>
  <c r="M31" i="7" s="1"/>
  <c r="H31" i="7"/>
  <c r="L31" i="7" s="1"/>
  <c r="I15" i="7"/>
  <c r="H15" i="7"/>
  <c r="I20" i="7"/>
  <c r="M20" i="7" s="1"/>
  <c r="H20" i="7"/>
  <c r="L20" i="7" s="1"/>
  <c r="I43" i="7"/>
  <c r="M43" i="7" s="1"/>
  <c r="H43" i="7"/>
  <c r="L43" i="7" s="1"/>
  <c r="I18" i="7"/>
  <c r="M18" i="7" s="1"/>
  <c r="H18" i="7"/>
  <c r="L18" i="7" s="1"/>
  <c r="I45" i="7"/>
  <c r="M45" i="7" s="1"/>
  <c r="H45" i="7"/>
  <c r="L45" i="7" s="1"/>
  <c r="I54" i="7"/>
  <c r="M54" i="7" s="1"/>
  <c r="H54" i="7"/>
  <c r="L54" i="7" s="1"/>
  <c r="I27" i="7"/>
  <c r="H27" i="7"/>
  <c r="I16" i="7"/>
  <c r="M16" i="7" s="1"/>
  <c r="H16" i="7"/>
  <c r="L16" i="7" s="1"/>
  <c r="I57" i="7"/>
  <c r="M57" i="7" s="1"/>
  <c r="H57" i="7"/>
  <c r="L57" i="7" s="1"/>
  <c r="O7" i="6"/>
  <c r="W7" i="6" s="1"/>
  <c r="O5" i="6"/>
  <c r="W5" i="6" s="1"/>
  <c r="Q5" i="6"/>
  <c r="Y5" i="6" s="1"/>
  <c r="M9" i="6"/>
  <c r="U9" i="6" s="1"/>
  <c r="P6" i="6"/>
  <c r="X6" i="6" s="1"/>
  <c r="N9" i="6"/>
  <c r="V9" i="6" s="1"/>
  <c r="Q4" i="6"/>
  <c r="Y4" i="6" s="1"/>
  <c r="P7" i="6"/>
  <c r="X7" i="6" s="1"/>
  <c r="N5" i="6"/>
  <c r="V5" i="6" s="1"/>
  <c r="Q6" i="6"/>
  <c r="Y6" i="6" s="1"/>
  <c r="P9" i="6"/>
  <c r="X9" i="6" s="1"/>
  <c r="O4" i="6"/>
  <c r="W4" i="6" s="1"/>
  <c r="N7" i="6"/>
  <c r="V7" i="6" s="1"/>
  <c r="P5" i="6"/>
  <c r="X5" i="6" s="1"/>
  <c r="Q7" i="6"/>
  <c r="Y7" i="6" s="1"/>
  <c r="L5" i="6"/>
  <c r="T5" i="6" s="1"/>
  <c r="M75" i="6"/>
  <c r="L7" i="6"/>
  <c r="T7" i="6" s="1"/>
  <c r="L6" i="6"/>
  <c r="T6" i="6" s="1"/>
  <c r="H41" i="4"/>
  <c r="L41" i="4" s="1"/>
  <c r="H43" i="4"/>
  <c r="L43" i="4" s="1"/>
  <c r="H102" i="4"/>
  <c r="L102" i="4" s="1"/>
  <c r="I102" i="4"/>
  <c r="M102" i="4" s="1"/>
  <c r="O111" i="4"/>
  <c r="O112" i="4" s="1"/>
  <c r="L110" i="4"/>
  <c r="H104" i="4"/>
  <c r="L104" i="4" s="1"/>
  <c r="I104" i="4"/>
  <c r="M104" i="4" s="1"/>
  <c r="H55" i="4"/>
  <c r="L55" i="4" s="1"/>
  <c r="I55" i="4"/>
  <c r="M55" i="4" s="1"/>
  <c r="H62" i="4"/>
  <c r="I62" i="4"/>
  <c r="H99" i="4"/>
  <c r="L99" i="4" s="1"/>
  <c r="I99" i="4"/>
  <c r="M99" i="4" s="1"/>
  <c r="H88" i="4"/>
  <c r="L88" i="4" s="1"/>
  <c r="I88" i="4"/>
  <c r="M88" i="4" s="1"/>
  <c r="I65" i="4"/>
  <c r="M65" i="4" s="1"/>
  <c r="H65" i="4"/>
  <c r="L65" i="4" s="1"/>
  <c r="H68" i="4"/>
  <c r="L68" i="4" s="1"/>
  <c r="I68" i="4"/>
  <c r="M68" i="4" s="1"/>
  <c r="H89" i="4"/>
  <c r="L89" i="4" s="1"/>
  <c r="P111" i="4"/>
  <c r="P112" i="4" s="1"/>
  <c r="M110" i="4"/>
  <c r="M117" i="4" s="1"/>
  <c r="H54" i="4"/>
  <c r="L54" i="4" s="1"/>
  <c r="I54" i="4"/>
  <c r="M54" i="4" s="1"/>
  <c r="H103" i="4"/>
  <c r="L103" i="4" s="1"/>
  <c r="I103" i="4"/>
  <c r="M103" i="4" s="1"/>
  <c r="I67" i="4"/>
  <c r="M67" i="4" s="1"/>
  <c r="H67" i="4"/>
  <c r="L67" i="4" s="1"/>
  <c r="I91" i="4"/>
  <c r="M91" i="4" s="1"/>
  <c r="H91" i="4"/>
  <c r="L91" i="4" s="1"/>
  <c r="H100" i="4"/>
  <c r="L100" i="4" s="1"/>
  <c r="I100" i="4"/>
  <c r="M100" i="4" s="1"/>
  <c r="H86" i="4"/>
  <c r="I86" i="4"/>
  <c r="H53" i="4"/>
  <c r="L53" i="4" s="1"/>
  <c r="I53" i="4"/>
  <c r="M53" i="4" s="1"/>
  <c r="H19" i="4"/>
  <c r="L19" i="4" s="1"/>
  <c r="H39" i="4"/>
  <c r="L39" i="4" s="1"/>
  <c r="H90" i="4"/>
  <c r="L90" i="4" s="1"/>
  <c r="I90" i="4"/>
  <c r="M90" i="4" s="1"/>
  <c r="H101" i="4"/>
  <c r="L101" i="4" s="1"/>
  <c r="I101" i="4"/>
  <c r="M101" i="4" s="1"/>
  <c r="H52" i="4"/>
  <c r="L52" i="4" s="1"/>
  <c r="I52" i="4"/>
  <c r="M52" i="4" s="1"/>
  <c r="H66" i="4"/>
  <c r="L66" i="4" s="1"/>
  <c r="I66" i="4"/>
  <c r="M66" i="4" s="1"/>
  <c r="H51" i="4"/>
  <c r="L51" i="4" s="1"/>
  <c r="I51" i="4"/>
  <c r="M51" i="4" s="1"/>
  <c r="I50" i="4"/>
  <c r="H50" i="4"/>
  <c r="N4" i="4"/>
  <c r="V4" i="4" s="1"/>
  <c r="O4" i="4"/>
  <c r="W4" i="4" s="1"/>
  <c r="I63" i="4"/>
  <c r="M63" i="4" s="1"/>
  <c r="H63" i="4"/>
  <c r="L63" i="4" s="1"/>
  <c r="I98" i="4"/>
  <c r="H98" i="4"/>
  <c r="O3" i="6"/>
  <c r="Q3" i="6"/>
  <c r="P3" i="6"/>
  <c r="M3" i="6"/>
  <c r="L3" i="6"/>
  <c r="N3" i="6"/>
  <c r="L9" i="6"/>
  <c r="T9" i="6" s="1"/>
  <c r="O8" i="6"/>
  <c r="W8" i="6" s="1"/>
  <c r="L8" i="6"/>
  <c r="T8" i="6" s="1"/>
  <c r="P8" i="6"/>
  <c r="X8" i="6" s="1"/>
  <c r="M8" i="6"/>
  <c r="U8" i="6" s="1"/>
  <c r="Q8" i="6"/>
  <c r="Y8" i="6" s="1"/>
  <c r="N8" i="6"/>
  <c r="V8" i="6" s="1"/>
  <c r="K20" i="3"/>
  <c r="H31" i="3"/>
  <c r="L31" i="3" s="1"/>
  <c r="G31" i="3"/>
  <c r="K31" i="3" s="1"/>
  <c r="H25" i="3"/>
  <c r="G25" i="3"/>
  <c r="G26" i="3"/>
  <c r="K26" i="3" s="1"/>
  <c r="H26" i="3"/>
  <c r="L26" i="3" s="1"/>
  <c r="G29" i="3"/>
  <c r="K29" i="3" s="1"/>
  <c r="L20" i="3"/>
  <c r="G28" i="3"/>
  <c r="K28" i="3" s="1"/>
  <c r="H28" i="3"/>
  <c r="L28" i="3" s="1"/>
  <c r="G30" i="3"/>
  <c r="K30" i="3" s="1"/>
  <c r="H30" i="3"/>
  <c r="L30" i="3" s="1"/>
  <c r="Q15" i="3"/>
  <c r="Q9" i="4"/>
  <c r="Y9" i="4" s="1"/>
  <c r="M9" i="4"/>
  <c r="U9" i="4" s="1"/>
  <c r="P9" i="4"/>
  <c r="X9" i="4" s="1"/>
  <c r="N9" i="4"/>
  <c r="V9" i="4" s="1"/>
  <c r="O9" i="4"/>
  <c r="W9" i="4" s="1"/>
  <c r="O7" i="4"/>
  <c r="W7" i="4" s="1"/>
  <c r="P7" i="4"/>
  <c r="X7" i="4" s="1"/>
  <c r="N7" i="4"/>
  <c r="V7" i="4" s="1"/>
  <c r="L7" i="4"/>
  <c r="T7" i="4" s="1"/>
  <c r="Q7" i="4"/>
  <c r="Y7" i="4" s="1"/>
  <c r="I19" i="4"/>
  <c r="M19" i="4" s="1"/>
  <c r="H38" i="4"/>
  <c r="L9" i="4"/>
  <c r="T9" i="4" s="1"/>
  <c r="N8" i="4"/>
  <c r="V8" i="4" s="1"/>
  <c r="Q8" i="4"/>
  <c r="Y8" i="4" s="1"/>
  <c r="O8" i="4"/>
  <c r="W8" i="4" s="1"/>
  <c r="P8" i="4"/>
  <c r="X8" i="4" s="1"/>
  <c r="M8" i="4"/>
  <c r="U8" i="4" s="1"/>
  <c r="Q6" i="4"/>
  <c r="Y6" i="4" s="1"/>
  <c r="N6" i="4"/>
  <c r="V6" i="4" s="1"/>
  <c r="P6" i="4"/>
  <c r="X6" i="4" s="1"/>
  <c r="M4" i="4"/>
  <c r="U4" i="4" s="1"/>
  <c r="I17" i="4"/>
  <c r="M17" i="4" s="1"/>
  <c r="M5" i="4"/>
  <c r="U5" i="4" s="1"/>
  <c r="H40" i="4"/>
  <c r="L40" i="4" s="1"/>
  <c r="O3" i="4"/>
  <c r="Q3" i="4"/>
  <c r="N3" i="4"/>
  <c r="P3" i="4"/>
  <c r="M3" i="4"/>
  <c r="Q5" i="4"/>
  <c r="Y5" i="4" s="1"/>
  <c r="P5" i="4"/>
  <c r="X5" i="4" s="1"/>
  <c r="N5" i="4"/>
  <c r="V5" i="4" s="1"/>
  <c r="O5" i="4"/>
  <c r="W5" i="4" s="1"/>
  <c r="L38" i="4"/>
  <c r="P39" i="4"/>
  <c r="P40" i="4" s="1"/>
  <c r="M38" i="4"/>
  <c r="M45" i="4" s="1"/>
  <c r="H18" i="4"/>
  <c r="L18" i="4" s="1"/>
  <c r="T3" i="4"/>
  <c r="H28" i="4"/>
  <c r="L28" i="4" s="1"/>
  <c r="I28" i="4"/>
  <c r="M28" i="4" s="1"/>
  <c r="I27" i="4"/>
  <c r="H27" i="4"/>
  <c r="H21" i="4"/>
  <c r="L21" i="4" s="1"/>
  <c r="I21" i="4"/>
  <c r="M21" i="4" s="1"/>
  <c r="H30" i="4"/>
  <c r="L30" i="4" s="1"/>
  <c r="I30" i="4"/>
  <c r="M30" i="4" s="1"/>
  <c r="H32" i="4"/>
  <c r="L32" i="4" s="1"/>
  <c r="I32" i="4"/>
  <c r="M32" i="4" s="1"/>
  <c r="H33" i="4"/>
  <c r="L33" i="4" s="1"/>
  <c r="I33" i="4"/>
  <c r="M33" i="4" s="1"/>
  <c r="H29" i="4"/>
  <c r="L29" i="4" s="1"/>
  <c r="I29" i="4"/>
  <c r="M29" i="4" s="1"/>
  <c r="H20" i="4"/>
  <c r="L20" i="4" s="1"/>
  <c r="I20" i="4"/>
  <c r="M20" i="4" s="1"/>
  <c r="H22" i="4"/>
  <c r="L22" i="4" s="1"/>
  <c r="H17" i="4"/>
  <c r="L17" i="4" s="1"/>
  <c r="I16" i="4"/>
  <c r="H16" i="4"/>
  <c r="M20" i="3"/>
  <c r="M2" i="3"/>
  <c r="M9" i="3" s="1"/>
  <c r="P3" i="3"/>
  <c r="P4" i="3" s="1"/>
  <c r="N14" i="3"/>
  <c r="N15" i="3" s="1"/>
  <c r="L2" i="3"/>
  <c r="O3" i="3"/>
  <c r="O4" i="3" s="1"/>
  <c r="O76" i="6" l="1"/>
  <c r="M82" i="6"/>
  <c r="O40" i="6"/>
  <c r="O41" i="6" s="1"/>
  <c r="O77" i="6"/>
  <c r="O64" i="6"/>
  <c r="O65" i="6" s="1"/>
  <c r="P28" i="6"/>
  <c r="P29" i="6" s="1"/>
  <c r="M27" i="6"/>
  <c r="M34" i="6" s="1"/>
  <c r="P76" i="6"/>
  <c r="M70" i="6"/>
  <c r="AF2" i="7"/>
  <c r="X3" i="7"/>
  <c r="X10" i="7" s="1"/>
  <c r="O28" i="6"/>
  <c r="O29" i="6" s="1"/>
  <c r="L27" i="6"/>
  <c r="P52" i="6"/>
  <c r="P53" i="6" s="1"/>
  <c r="M51" i="6"/>
  <c r="M58" i="6" s="1"/>
  <c r="L99" i="6"/>
  <c r="O100" i="6"/>
  <c r="O101" i="6" s="1"/>
  <c r="V10" i="7"/>
  <c r="O16" i="6"/>
  <c r="M112" i="6"/>
  <c r="M118" i="6" s="1"/>
  <c r="P112" i="6"/>
  <c r="P113" i="6" s="1"/>
  <c r="N22" i="6"/>
  <c r="L22" i="6"/>
  <c r="L45" i="4"/>
  <c r="L75" i="6"/>
  <c r="N82" i="6" s="1"/>
  <c r="L87" i="6"/>
  <c r="O88" i="6"/>
  <c r="O89" i="6" s="1"/>
  <c r="O112" i="6"/>
  <c r="O113" i="6" s="1"/>
  <c r="L111" i="6"/>
  <c r="P64" i="6"/>
  <c r="P65" i="6" s="1"/>
  <c r="T3" i="7"/>
  <c r="AB2" i="7"/>
  <c r="V3" i="7"/>
  <c r="AD2" i="7"/>
  <c r="P100" i="6"/>
  <c r="P101" i="6" s="1"/>
  <c r="M99" i="6"/>
  <c r="M106" i="6" s="1"/>
  <c r="P40" i="6"/>
  <c r="P41" i="6" s="1"/>
  <c r="M39" i="6"/>
  <c r="M46" i="6" s="1"/>
  <c r="M22" i="6"/>
  <c r="N9" i="8"/>
  <c r="L9" i="8"/>
  <c r="AE2" i="7"/>
  <c r="W3" i="7"/>
  <c r="W10" i="7" s="1"/>
  <c r="O52" i="6"/>
  <c r="O53" i="6" s="1"/>
  <c r="L51" i="6"/>
  <c r="N46" i="6"/>
  <c r="L46" i="6"/>
  <c r="AC2" i="7"/>
  <c r="U3" i="7"/>
  <c r="U10" i="7" s="1"/>
  <c r="Y3" i="7"/>
  <c r="Y10" i="7" s="1"/>
  <c r="AG2" i="7"/>
  <c r="N70" i="6"/>
  <c r="L70" i="6"/>
  <c r="M87" i="6"/>
  <c r="M94" i="6" s="1"/>
  <c r="P88" i="6"/>
  <c r="P89" i="6" s="1"/>
  <c r="P16" i="6"/>
  <c r="AA3" i="4"/>
  <c r="P40" i="7"/>
  <c r="P41" i="7" s="1"/>
  <c r="M39" i="7"/>
  <c r="M46" i="7" s="1"/>
  <c r="O52" i="7"/>
  <c r="O53" i="7" s="1"/>
  <c r="L51" i="7"/>
  <c r="P52" i="7"/>
  <c r="P53" i="7" s="1"/>
  <c r="M51" i="7"/>
  <c r="M58" i="7" s="1"/>
  <c r="O28" i="7"/>
  <c r="O29" i="7" s="1"/>
  <c r="L27" i="7"/>
  <c r="O16" i="7"/>
  <c r="L15" i="7"/>
  <c r="P28" i="7"/>
  <c r="P29" i="7" s="1"/>
  <c r="M27" i="7"/>
  <c r="M34" i="7" s="1"/>
  <c r="P16" i="7"/>
  <c r="M15" i="7"/>
  <c r="M22" i="7" s="1"/>
  <c r="O40" i="7"/>
  <c r="O41" i="7" s="1"/>
  <c r="L39" i="7"/>
  <c r="L82" i="6"/>
  <c r="T3" i="6"/>
  <c r="AB2" i="6"/>
  <c r="W3" i="6"/>
  <c r="W10" i="6" s="1"/>
  <c r="AE2" i="6"/>
  <c r="U3" i="6"/>
  <c r="U10" i="6" s="1"/>
  <c r="AC2" i="6"/>
  <c r="X3" i="6"/>
  <c r="X10" i="6" s="1"/>
  <c r="AF2" i="6"/>
  <c r="V3" i="6"/>
  <c r="V10" i="6" s="1"/>
  <c r="AD2" i="6"/>
  <c r="Y3" i="6"/>
  <c r="AG2" i="6"/>
  <c r="O99" i="4"/>
  <c r="O100" i="4" s="1"/>
  <c r="L98" i="4"/>
  <c r="O39" i="4"/>
  <c r="O40" i="4" s="1"/>
  <c r="P99" i="4"/>
  <c r="P100" i="4" s="1"/>
  <c r="M98" i="4"/>
  <c r="M105" i="4" s="1"/>
  <c r="P63" i="4"/>
  <c r="P64" i="4" s="1"/>
  <c r="M62" i="4"/>
  <c r="M69" i="4" s="1"/>
  <c r="O51" i="4"/>
  <c r="O52" i="4" s="1"/>
  <c r="L50" i="4"/>
  <c r="P87" i="4"/>
  <c r="P88" i="4" s="1"/>
  <c r="M86" i="4"/>
  <c r="M93" i="4" s="1"/>
  <c r="O63" i="4"/>
  <c r="O64" i="4" s="1"/>
  <c r="L62" i="4"/>
  <c r="L69" i="4" s="1"/>
  <c r="P51" i="4"/>
  <c r="P52" i="4" s="1"/>
  <c r="M50" i="4"/>
  <c r="M57" i="4" s="1"/>
  <c r="O87" i="4"/>
  <c r="O88" i="4" s="1"/>
  <c r="L86" i="4"/>
  <c r="N117" i="4"/>
  <c r="L117" i="4"/>
  <c r="Y10" i="6"/>
  <c r="N9" i="3"/>
  <c r="L9" i="3"/>
  <c r="Q26" i="3"/>
  <c r="Q27" i="3" s="1"/>
  <c r="L25" i="3"/>
  <c r="L32" i="3" s="1"/>
  <c r="N26" i="3"/>
  <c r="N27" i="3" s="1"/>
  <c r="K25" i="3"/>
  <c r="AC3" i="4"/>
  <c r="V3" i="4"/>
  <c r="Y3" i="4"/>
  <c r="AF3" i="4"/>
  <c r="AB3" i="4"/>
  <c r="U3" i="4"/>
  <c r="W3" i="4"/>
  <c r="AD3" i="4"/>
  <c r="X3" i="4"/>
  <c r="AE3" i="4"/>
  <c r="N45" i="4"/>
  <c r="O28" i="4"/>
  <c r="O29" i="4" s="1"/>
  <c r="L27" i="4"/>
  <c r="L34" i="4" s="1"/>
  <c r="O17" i="4"/>
  <c r="O18" i="4" s="1"/>
  <c r="L16" i="4"/>
  <c r="M16" i="4"/>
  <c r="M23" i="4" s="1"/>
  <c r="P17" i="4"/>
  <c r="P18" i="4" s="1"/>
  <c r="P28" i="4"/>
  <c r="P29" i="4" s="1"/>
  <c r="M27" i="4"/>
  <c r="M34" i="4" s="1"/>
  <c r="Z10" i="6" l="1"/>
  <c r="T10" i="6"/>
  <c r="P17" i="7"/>
  <c r="L94" i="6"/>
  <c r="N94" i="6"/>
  <c r="N58" i="6"/>
  <c r="L58" i="6"/>
  <c r="P17" i="6"/>
  <c r="L106" i="6"/>
  <c r="N106" i="6"/>
  <c r="N34" i="6"/>
  <c r="L34" i="6"/>
  <c r="O17" i="7"/>
  <c r="N118" i="6"/>
  <c r="L118" i="6"/>
  <c r="T10" i="7"/>
  <c r="Z10" i="7"/>
  <c r="O17" i="6"/>
  <c r="P77" i="6"/>
  <c r="Z10" i="4"/>
  <c r="N46" i="7"/>
  <c r="L46" i="7"/>
  <c r="N34" i="7"/>
  <c r="L34" i="7"/>
  <c r="N58" i="7"/>
  <c r="L58" i="7"/>
  <c r="N22" i="7"/>
  <c r="L22" i="7"/>
  <c r="N93" i="4"/>
  <c r="L93" i="4"/>
  <c r="N69" i="4"/>
  <c r="N57" i="4"/>
  <c r="L57" i="4"/>
  <c r="N105" i="4"/>
  <c r="L105" i="4"/>
  <c r="M32" i="3"/>
  <c r="K32" i="3"/>
  <c r="N34" i="4"/>
  <c r="N23" i="4"/>
  <c r="L23" i="4"/>
  <c r="H75" i="4" l="1"/>
  <c r="L75" i="4" s="1"/>
  <c r="H74" i="4"/>
  <c r="H79" i="4"/>
  <c r="L79" i="4" s="1"/>
  <c r="H80" i="4"/>
  <c r="L80" i="4" s="1"/>
  <c r="H78" i="4"/>
  <c r="L78" i="4" s="1"/>
  <c r="H76" i="4"/>
  <c r="L76" i="4" s="1"/>
  <c r="H77" i="4"/>
  <c r="L77" i="4" s="1"/>
  <c r="I80" i="4"/>
  <c r="M80" i="4" s="1"/>
  <c r="I78" i="4"/>
  <c r="M78" i="4" s="1"/>
  <c r="I76" i="4"/>
  <c r="M76" i="4" s="1"/>
  <c r="I74" i="4"/>
  <c r="I79" i="4"/>
  <c r="M79" i="4" s="1"/>
  <c r="I77" i="4"/>
  <c r="M77" i="4" s="1"/>
  <c r="I75" i="4"/>
  <c r="M75" i="4" s="1"/>
  <c r="P75" i="4" l="1"/>
  <c r="M74" i="4"/>
  <c r="M81" i="4" s="1"/>
  <c r="O75" i="4"/>
  <c r="L74" i="4"/>
  <c r="O76" i="4" l="1"/>
  <c r="P76" i="4"/>
  <c r="N81" i="4"/>
  <c r="L81" i="4"/>
</calcChain>
</file>

<file path=xl/sharedStrings.xml><?xml version="1.0" encoding="utf-8"?>
<sst xmlns="http://schemas.openxmlformats.org/spreadsheetml/2006/main" count="1029" uniqueCount="34">
  <si>
    <t>DF</t>
  </si>
  <si>
    <t>CAG</t>
  </si>
  <si>
    <t>CAA</t>
  </si>
  <si>
    <t>CTG</t>
  </si>
  <si>
    <t>AGG</t>
  </si>
  <si>
    <t>CTC</t>
  </si>
  <si>
    <t>CCG</t>
  </si>
  <si>
    <t>GCG</t>
  </si>
  <si>
    <t>GGG</t>
  </si>
  <si>
    <t>CTT</t>
  </si>
  <si>
    <t>CTA</t>
  </si>
  <si>
    <t>TTG</t>
  </si>
  <si>
    <t>TTA</t>
  </si>
  <si>
    <t>AGA</t>
  </si>
  <si>
    <t>CGG</t>
  </si>
  <si>
    <t>CGA</t>
  </si>
  <si>
    <t>CGC</t>
  </si>
  <si>
    <t>CGT</t>
  </si>
  <si>
    <t>Leu</t>
  </si>
  <si>
    <t>AGC</t>
  </si>
  <si>
    <t>AGT</t>
  </si>
  <si>
    <t>TCG</t>
  </si>
  <si>
    <t>TCA</t>
  </si>
  <si>
    <t>TCC</t>
  </si>
  <si>
    <t>TCT</t>
  </si>
  <si>
    <t>ACG</t>
  </si>
  <si>
    <t>ACA</t>
  </si>
  <si>
    <t>ACC</t>
  </si>
  <si>
    <t>ACT</t>
  </si>
  <si>
    <t>Test Statistic</t>
  </si>
  <si>
    <t>p value</t>
  </si>
  <si>
    <t>Arg</t>
  </si>
  <si>
    <t>Gln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</si>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</sst>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0000"/>
    <numFmt numFmtId="167" formatCode="_-* #,##0.000_-;\-* #,##0.000_-;_-* &quot;-&quot;??_-;_-@_-"/>
    <numFmt numFmtId="168" formatCode="0.00000"/>
    <numFmt numFmtId="169" formatCode="0.0000"/>
    <numFmt numFmtId="170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86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787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2" borderId="0" xfId="0" applyFill="1"/>
    <xf numFmtId="43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  <xf numFmtId="0" fontId="2" fillId="4" borderId="0" xfId="0" applyFont="1" applyFill="1"/>
    <xf numFmtId="164" fontId="0" fillId="0" borderId="0" xfId="1" applyNumberFormat="1" applyFont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43" fontId="2" fillId="0" borderId="0" xfId="0" applyNumberFormat="1" applyFont="1"/>
    <xf numFmtId="164" fontId="2" fillId="0" borderId="0" xfId="0" applyNumberFormat="1" applyFont="1"/>
    <xf numFmtId="164" fontId="2" fillId="6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0" fontId="2" fillId="2" borderId="0" xfId="0" applyFont="1" applyFill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164" fontId="0" fillId="0" borderId="0" xfId="1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1" fontId="2" fillId="2" borderId="0" xfId="1" applyNumberFormat="1" applyFont="1" applyFill="1"/>
    <xf numFmtId="11" fontId="0" fillId="0" borderId="0" xfId="0" applyNumberFormat="1"/>
    <xf numFmtId="0" fontId="0" fillId="7" borderId="0" xfId="0" applyFill="1"/>
    <xf numFmtId="0" fontId="0" fillId="5" borderId="0" xfId="0" applyFont="1" applyFill="1"/>
    <xf numFmtId="11" fontId="2" fillId="2" borderId="0" xfId="0" applyNumberFormat="1" applyFont="1" applyFill="1"/>
    <xf numFmtId="11" fontId="0" fillId="5" borderId="0" xfId="0" applyNumberFormat="1" applyFill="1"/>
    <xf numFmtId="11" fontId="0" fillId="7" borderId="0" xfId="0" applyNumberFormat="1" applyFill="1"/>
    <xf numFmtId="44" fontId="2" fillId="2" borderId="0" xfId="1" applyNumberFormat="1" applyFont="1" applyFill="1"/>
    <xf numFmtId="11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8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6D-AD41-BE2A-C3AEB2A25E9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56D-AD41-BE2A-C3AEB2A25E9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6D-AD41-BE2A-C3AEB2A25E97}"/>
              </c:ext>
            </c:extLst>
          </c:dPt>
          <c:cat>
            <c:strRef>
              <c:f>Thr!$H$35:$H$40</c:f>
              <c:strCache>
                <c:ptCount val="6"/>
                <c:pt idx="0">
                  <c:v>ACG</c:v>
                </c:pt>
                <c:pt idx="1">
                  <c:v>ACT</c:v>
                </c:pt>
                <c:pt idx="2">
                  <c:v>ACG</c:v>
                </c:pt>
                <c:pt idx="3">
                  <c:v>ACC</c:v>
                </c:pt>
                <c:pt idx="4">
                  <c:v>ACG</c:v>
                </c:pt>
                <c:pt idx="5">
                  <c:v>ACA</c:v>
                </c:pt>
              </c:strCache>
            </c:strRef>
          </c:cat>
          <c:val>
            <c:numRef>
              <c:f>Thr!$I$35:$I$40</c:f>
              <c:numCache>
                <c:formatCode>0.00</c:formatCode>
                <c:ptCount val="6"/>
                <c:pt idx="0" formatCode="0.00E+00">
                  <c:v>2.9454713788654573E-2</c:v>
                </c:pt>
                <c:pt idx="1">
                  <c:v>0.35888667576361877</c:v>
                </c:pt>
                <c:pt idx="2" formatCode="0.00E+00">
                  <c:v>5.2807812289329403E-3</c:v>
                </c:pt>
                <c:pt idx="3" formatCode="General">
                  <c:v>0.02</c:v>
                </c:pt>
                <c:pt idx="4" formatCode="General">
                  <c:v>0.11283472374146442</c:v>
                </c:pt>
                <c:pt idx="5" formatCode="General">
                  <c:v>0.54196205824294852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AD41-BE2A-C3AEB2A2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2676415"/>
        <c:axId val="1702678047"/>
      </c:barChart>
      <c:catAx>
        <c:axId val="170267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02678047"/>
        <c:crosses val="autoZero"/>
        <c:auto val="1"/>
        <c:lblAlgn val="ctr"/>
        <c:lblOffset val="100"/>
        <c:noMultiLvlLbl val="0"/>
      </c:catAx>
      <c:valAx>
        <c:axId val="1702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0267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P-value comparison of A-site rare codon vs a common codon for Arg</a:t>
            </a:r>
            <a:endParaRPr lang="en-MX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0B-D24B-A101-F40BD3115FA1}"/>
              </c:ext>
            </c:extLst>
          </c:dPt>
          <c:cat>
            <c:strRef>
              <c:f>Arg!$R$16:$R$17</c:f>
              <c:strCache>
                <c:ptCount val="2"/>
                <c:pt idx="0">
                  <c:v>CGG</c:v>
                </c:pt>
                <c:pt idx="1">
                  <c:v>CGT</c:v>
                </c:pt>
              </c:strCache>
            </c:strRef>
          </c:cat>
          <c:val>
            <c:numRef>
              <c:f>Arg!$S$16:$S$17</c:f>
              <c:numCache>
                <c:formatCode>General</c:formatCode>
                <c:ptCount val="2"/>
                <c:pt idx="0">
                  <c:v>2.3259927953750693E-2</c:v>
                </c:pt>
                <c:pt idx="1">
                  <c:v>0.42221801799429098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B-D24B-A101-F40BD311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174255"/>
        <c:axId val="1785409839"/>
      </c:barChart>
      <c:catAx>
        <c:axId val="18391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A-site</a:t>
                </a:r>
                <a:r>
                  <a:rPr lang="en-US" baseline="0"/>
                  <a:t> codon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85409839"/>
        <c:crosses val="autoZero"/>
        <c:auto val="1"/>
        <c:lblAlgn val="ctr"/>
        <c:lblOffset val="100"/>
        <c:noMultiLvlLbl val="0"/>
      </c:catAx>
      <c:valAx>
        <c:axId val="17854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391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E1-544A-8E19-27E3C1E0D6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1-544A-8E19-27E3C1E0D6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E1-544A-8E19-27E3C1E0D6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1-544A-8E19-27E3C1E0D6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E1-544A-8E19-27E3C1E0D693}"/>
              </c:ext>
            </c:extLst>
          </c:dPt>
          <c:cat>
            <c:strRef>
              <c:f>Leu!$T$15:$T$24</c:f>
              <c:strCache>
                <c:ptCount val="10"/>
                <c:pt idx="0">
                  <c:v>CTC</c:v>
                </c:pt>
                <c:pt idx="1">
                  <c:v>TTA</c:v>
                </c:pt>
                <c:pt idx="2">
                  <c:v>CTC</c:v>
                </c:pt>
                <c:pt idx="3">
                  <c:v>TTG</c:v>
                </c:pt>
                <c:pt idx="4">
                  <c:v>CTC</c:v>
                </c:pt>
                <c:pt idx="5">
                  <c:v>CTT</c:v>
                </c:pt>
                <c:pt idx="6">
                  <c:v>CTC</c:v>
                </c:pt>
                <c:pt idx="7">
                  <c:v>CTA</c:v>
                </c:pt>
                <c:pt idx="8">
                  <c:v>CTC</c:v>
                </c:pt>
                <c:pt idx="9">
                  <c:v>CTG</c:v>
                </c:pt>
              </c:strCache>
            </c:strRef>
          </c:cat>
          <c:val>
            <c:numRef>
              <c:f>Leu!$U$15:$U$24</c:f>
              <c:numCache>
                <c:formatCode>0.00E+00</c:formatCode>
                <c:ptCount val="10"/>
                <c:pt idx="0" formatCode="General">
                  <c:v>4.8196867326918304E-5</c:v>
                </c:pt>
                <c:pt idx="1">
                  <c:v>0.3103558029727248</c:v>
                </c:pt>
                <c:pt idx="2">
                  <c:v>1.2712622719015992E-2</c:v>
                </c:pt>
                <c:pt idx="3">
                  <c:v>0.67442119866732697</c:v>
                </c:pt>
                <c:pt idx="4">
                  <c:v>0.70487949732478228</c:v>
                </c:pt>
                <c:pt idx="5">
                  <c:v>0.93498509292060361</c:v>
                </c:pt>
                <c:pt idx="6">
                  <c:v>7.2741613515672468E-6</c:v>
                </c:pt>
                <c:pt idx="7">
                  <c:v>3.4462054896579171E-2</c:v>
                </c:pt>
                <c:pt idx="8">
                  <c:v>3.3257324289941753E-5</c:v>
                </c:pt>
                <c:pt idx="9">
                  <c:v>1.3662111688060094E-2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1-544A-8E19-27E3C1E0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2181343"/>
        <c:axId val="1843247423"/>
      </c:barChart>
      <c:catAx>
        <c:axId val="180218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3247423"/>
        <c:crosses val="autoZero"/>
        <c:auto val="1"/>
        <c:lblAlgn val="ctr"/>
        <c:lblOffset val="100"/>
        <c:noMultiLvlLbl val="0"/>
      </c:catAx>
      <c:valAx>
        <c:axId val="184324742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0218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P-value comparison of A-site rare codon vs a common codon for Leu</a:t>
            </a:r>
            <a:endParaRPr lang="en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49-E045-B73C-891264F2642E}"/>
              </c:ext>
            </c:extLst>
          </c:dPt>
          <c:cat>
            <c:strRef>
              <c:f>Leu!$T$17:$T$18</c:f>
              <c:strCache>
                <c:ptCount val="2"/>
                <c:pt idx="0">
                  <c:v>CTC</c:v>
                </c:pt>
                <c:pt idx="1">
                  <c:v>TTG</c:v>
                </c:pt>
              </c:strCache>
            </c:strRef>
          </c:cat>
          <c:val>
            <c:numRef>
              <c:f>Leu!$U$17:$U$18</c:f>
              <c:numCache>
                <c:formatCode>0.00E+00</c:formatCode>
                <c:ptCount val="2"/>
                <c:pt idx="0">
                  <c:v>1.2712622719015992E-2</c:v>
                </c:pt>
                <c:pt idx="1">
                  <c:v>0.67442119866732697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9-E045-B73C-891264F2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44959"/>
        <c:axId val="1876561983"/>
      </c:barChart>
      <c:catAx>
        <c:axId val="187634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A-site</a:t>
                </a:r>
                <a:r>
                  <a:rPr lang="en-US" sz="1200" baseline="0"/>
                  <a:t> </a:t>
                </a:r>
                <a:r>
                  <a:rPr lang="en-US" sz="1200"/>
                  <a:t>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76561983"/>
        <c:crosses val="autoZero"/>
        <c:auto val="1"/>
        <c:lblAlgn val="ctr"/>
        <c:lblOffset val="100"/>
        <c:noMultiLvlLbl val="0"/>
      </c:catAx>
      <c:valAx>
        <c:axId val="18765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763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Gln!$N$14:$N$15</c:f>
              <c:strCache>
                <c:ptCount val="1"/>
                <c:pt idx="0">
                  <c:v>CAA</c:v>
                </c:pt>
              </c:strCache>
            </c:strRef>
          </c:cat>
          <c:val>
            <c:numRef>
              <c:f>Gln!$O$14:$O$15</c:f>
              <c:numCache>
                <c:formatCode>General</c:formatCode>
                <c:ptCount val="2"/>
                <c:pt idx="0" formatCode="0.00E+00">
                  <c:v>2.5995412069282952E-3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F-A44A-A8C0-33662A3163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41970079"/>
        <c:axId val="1782615599"/>
      </c:barChart>
      <c:catAx>
        <c:axId val="184197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82615599"/>
        <c:crosses val="autoZero"/>
        <c:auto val="1"/>
        <c:lblAlgn val="ctr"/>
        <c:lblOffset val="100"/>
        <c:noMultiLvlLbl val="0"/>
      </c:catAx>
      <c:valAx>
        <c:axId val="1782615599"/>
        <c:scaling>
          <c:orientation val="minMax"/>
          <c:max val="5.0000000000000021E-6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19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P-value comparison of A-site rare codon vs a common codon for Gln</a:t>
            </a:r>
            <a:endParaRPr lang="en-MX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4F-1140-9F3C-019ABBC70F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Gln!$N$13:$N$14</c:f>
              <c:strCache>
                <c:ptCount val="2"/>
                <c:pt idx="0">
                  <c:v>CAG</c:v>
                </c:pt>
                <c:pt idx="1">
                  <c:v>CAA</c:v>
                </c:pt>
              </c:strCache>
            </c:strRef>
          </c:cat>
          <c:val>
            <c:numRef>
              <c:f>Gln!$O$13:$O$14</c:f>
              <c:numCache>
                <c:formatCode>0.00E+00</c:formatCode>
                <c:ptCount val="2"/>
                <c:pt idx="0">
                  <c:v>1.0888696966522734E-6</c:v>
                </c:pt>
                <c:pt idx="1">
                  <c:v>2.5995412069282952E-3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F-1140-9F3C-019ABBC70F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833743"/>
        <c:axId val="1840234223"/>
      </c:barChart>
      <c:catAx>
        <c:axId val="188383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A-site codon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0234223"/>
        <c:crosses val="autoZero"/>
        <c:auto val="1"/>
        <c:lblAlgn val="ctr"/>
        <c:lblOffset val="100"/>
        <c:noMultiLvlLbl val="0"/>
      </c:catAx>
      <c:valAx>
        <c:axId val="18402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838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comparison of A-site rare codon vs a common codon for 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97-6746-BD6E-F4C08B6A8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Thr!$H$35:$H$36</c:f>
              <c:strCache>
                <c:ptCount val="2"/>
                <c:pt idx="0">
                  <c:v>ACG</c:v>
                </c:pt>
                <c:pt idx="1">
                  <c:v>ACT</c:v>
                </c:pt>
              </c:strCache>
            </c:strRef>
          </c:cat>
          <c:val>
            <c:numRef>
              <c:f>Thr!$I$35:$I$36</c:f>
              <c:numCache>
                <c:formatCode>0.00</c:formatCode>
                <c:ptCount val="2"/>
                <c:pt idx="0" formatCode="0.00E+00">
                  <c:v>2.9454713788654573E-2</c:v>
                </c:pt>
                <c:pt idx="1">
                  <c:v>0.35888667576361877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7-6746-BD6E-F4C08B6A8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778559"/>
        <c:axId val="1816091071"/>
      </c:barChart>
      <c:catAx>
        <c:axId val="181577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A-site</a:t>
                </a:r>
                <a:r>
                  <a:rPr lang="en-US" sz="1200" baseline="0"/>
                  <a:t> codon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6091071"/>
        <c:crosses val="autoZero"/>
        <c:auto val="1"/>
        <c:lblAlgn val="ctr"/>
        <c:lblOffset val="100"/>
        <c:noMultiLvlLbl val="0"/>
      </c:catAx>
      <c:valAx>
        <c:axId val="18160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57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DA-E443-B799-4EB4E569DC1C}"/>
              </c:ext>
            </c:extLst>
          </c:dPt>
          <c:cat>
            <c:strRef>
              <c:f>Ser!$T$35:$T$38</c:f>
              <c:strCache>
                <c:ptCount val="4"/>
                <c:pt idx="0">
                  <c:v>TCG</c:v>
                </c:pt>
                <c:pt idx="1">
                  <c:v>AGC</c:v>
                </c:pt>
                <c:pt idx="2">
                  <c:v>TCG</c:v>
                </c:pt>
                <c:pt idx="3">
                  <c:v>TCC</c:v>
                </c:pt>
              </c:strCache>
            </c:strRef>
          </c:cat>
          <c:val>
            <c:numRef>
              <c:f>Ser!$U$35:$U$38</c:f>
              <c:numCache>
                <c:formatCode>0.00E+00</c:formatCode>
                <c:ptCount val="4"/>
                <c:pt idx="0">
                  <c:v>4.4536890959467611E-10</c:v>
                </c:pt>
                <c:pt idx="1">
                  <c:v>5.0134088145127294E-12</c:v>
                </c:pt>
                <c:pt idx="2">
                  <c:v>4.6869174526738157E-6</c:v>
                </c:pt>
                <c:pt idx="3">
                  <c:v>9.2160144015075566E-4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A-E443-B799-4EB4E569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8364991"/>
        <c:axId val="1818366623"/>
      </c:barChart>
      <c:catAx>
        <c:axId val="181836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8366623"/>
        <c:crosses val="autoZero"/>
        <c:auto val="1"/>
        <c:lblAlgn val="ctr"/>
        <c:lblOffset val="100"/>
        <c:noMultiLvlLbl val="0"/>
      </c:catAx>
      <c:valAx>
        <c:axId val="1818366623"/>
        <c:scaling>
          <c:orientation val="minMax"/>
          <c:max val="1.0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836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DC-F84D-936A-7D61F6196D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C-F84D-936A-7D61F6196D54}"/>
              </c:ext>
            </c:extLst>
          </c:dPt>
          <c:cat>
            <c:strRef>
              <c:f>Ser!$S$26:$S$29</c:f>
              <c:strCache>
                <c:ptCount val="4"/>
                <c:pt idx="0">
                  <c:v>TCG</c:v>
                </c:pt>
                <c:pt idx="1">
                  <c:v>TCT</c:v>
                </c:pt>
                <c:pt idx="2">
                  <c:v>TCG</c:v>
                </c:pt>
                <c:pt idx="3">
                  <c:v>TCA</c:v>
                </c:pt>
              </c:strCache>
            </c:strRef>
          </c:cat>
          <c:val>
            <c:numRef>
              <c:f>Ser!$T$26:$T$29</c:f>
              <c:numCache>
                <c:formatCode>0.00E+00</c:formatCode>
                <c:ptCount val="4"/>
                <c:pt idx="0">
                  <c:v>3.8907512469939389E-4</c:v>
                </c:pt>
                <c:pt idx="1">
                  <c:v>0.10790235196507394</c:v>
                </c:pt>
                <c:pt idx="2">
                  <c:v>0.32852193006962133</c:v>
                </c:pt>
                <c:pt idx="3">
                  <c:v>0.7607817590943049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C-F84D-936A-7D61F619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8382991"/>
        <c:axId val="1818930735"/>
      </c:barChart>
      <c:catAx>
        <c:axId val="181838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8930735"/>
        <c:crosses val="autoZero"/>
        <c:auto val="1"/>
        <c:lblAlgn val="ctr"/>
        <c:lblOffset val="100"/>
        <c:noMultiLvlLbl val="0"/>
      </c:catAx>
      <c:valAx>
        <c:axId val="181893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183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35-4642-A72E-BFE1E6E05C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Ser!$S$62:$S$69</c:f>
              <c:strCache>
                <c:ptCount val="8"/>
                <c:pt idx="0">
                  <c:v>AGT</c:v>
                </c:pt>
                <c:pt idx="1">
                  <c:v>AGC</c:v>
                </c:pt>
                <c:pt idx="2">
                  <c:v>AGT</c:v>
                </c:pt>
                <c:pt idx="3">
                  <c:v>TCT</c:v>
                </c:pt>
                <c:pt idx="4">
                  <c:v>AGT</c:v>
                </c:pt>
                <c:pt idx="5">
                  <c:v>TCC</c:v>
                </c:pt>
                <c:pt idx="6">
                  <c:v>AGT</c:v>
                </c:pt>
                <c:pt idx="7">
                  <c:v>TCA</c:v>
                </c:pt>
              </c:strCache>
            </c:strRef>
          </c:cat>
          <c:val>
            <c:numRef>
              <c:f>Ser!$T$62:$T$69</c:f>
              <c:numCache>
                <c:formatCode>0.00E+00</c:formatCode>
                <c:ptCount val="8"/>
                <c:pt idx="0">
                  <c:v>0.72402739510605385</c:v>
                </c:pt>
                <c:pt idx="1">
                  <c:v>0.54989985350688864</c:v>
                </c:pt>
                <c:pt idx="2">
                  <c:v>7.6392480148542048E-38</c:v>
                </c:pt>
                <c:pt idx="3">
                  <c:v>1.402160494150774E-17</c:v>
                </c:pt>
                <c:pt idx="4">
                  <c:v>6.7424626189750491E-37</c:v>
                </c:pt>
                <c:pt idx="5">
                  <c:v>2.818742256302118E-27</c:v>
                </c:pt>
                <c:pt idx="6">
                  <c:v>1.1907489378202361E-29</c:v>
                </c:pt>
                <c:pt idx="7">
                  <c:v>5.2187340105508609E-16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5-4642-A72E-BFE1E6E05C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8796303"/>
        <c:axId val="1841478383"/>
      </c:barChart>
      <c:catAx>
        <c:axId val="18187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1478383"/>
        <c:crosses val="autoZero"/>
        <c:auto val="1"/>
        <c:lblAlgn val="ctr"/>
        <c:lblOffset val="100"/>
        <c:noMultiLvlLbl val="0"/>
      </c:catAx>
      <c:valAx>
        <c:axId val="1841478383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81879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comparison of A-site rare codon vs a common codon for Ser</a:t>
            </a:r>
            <a:endParaRPr lang="en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D-8049-94FD-32044E294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Ser!$S$26:$S$27</c:f>
              <c:strCache>
                <c:ptCount val="2"/>
                <c:pt idx="0">
                  <c:v>TCG</c:v>
                </c:pt>
                <c:pt idx="1">
                  <c:v>TCT</c:v>
                </c:pt>
              </c:strCache>
            </c:strRef>
          </c:cat>
          <c:val>
            <c:numRef>
              <c:f>Ser!$T$26:$T$27</c:f>
              <c:numCache>
                <c:formatCode>0.00E+00</c:formatCode>
                <c:ptCount val="2"/>
                <c:pt idx="0">
                  <c:v>3.8907512469939389E-4</c:v>
                </c:pt>
                <c:pt idx="1">
                  <c:v>0.10790235196507394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8049-94FD-32044E294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2257567"/>
        <c:axId val="1796634207"/>
      </c:barChart>
      <c:catAx>
        <c:axId val="17022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A-site</a:t>
                </a:r>
                <a:r>
                  <a:rPr lang="en-US" sz="1200" baseline="0"/>
                  <a:t> codon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96634207"/>
        <c:crosses val="autoZero"/>
        <c:auto val="1"/>
        <c:lblAlgn val="ctr"/>
        <c:lblOffset val="100"/>
        <c:noMultiLvlLbl val="0"/>
      </c:catAx>
      <c:valAx>
        <c:axId val="17966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022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comparison of A-site rare codon vs a common codon for Ser</a:t>
            </a:r>
            <a:endParaRPr lang="en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D-8049-94FD-32044E294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Ser!$S$26:$S$27</c:f>
              <c:strCache>
                <c:ptCount val="2"/>
                <c:pt idx="0">
                  <c:v>TCG</c:v>
                </c:pt>
                <c:pt idx="1">
                  <c:v>TCT</c:v>
                </c:pt>
              </c:strCache>
            </c:strRef>
          </c:cat>
          <c:val>
            <c:numRef>
              <c:f>Ser!$T$26:$T$27</c:f>
              <c:numCache>
                <c:formatCode>0.00E+00</c:formatCode>
                <c:ptCount val="2"/>
                <c:pt idx="0">
                  <c:v>3.8907512469939389E-4</c:v>
                </c:pt>
                <c:pt idx="1">
                  <c:v>0.10790235196507394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D-8049-94FD-32044E294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2257567"/>
        <c:axId val="1796634207"/>
      </c:barChart>
      <c:catAx>
        <c:axId val="170225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A-site</a:t>
                </a:r>
                <a:r>
                  <a:rPr lang="en-US" sz="1200" baseline="0"/>
                  <a:t> codon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96634207"/>
        <c:crosses val="autoZero"/>
        <c:auto val="1"/>
        <c:lblAlgn val="ctr"/>
        <c:lblOffset val="100"/>
        <c:noMultiLvlLbl val="0"/>
      </c:catAx>
      <c:valAx>
        <c:axId val="17966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0225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95-DF4E-B94C-14EC9BE3CE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95-DF4E-B94C-14EC9BE3CEF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5-DF4E-B94C-14EC9BE3CEF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95-DF4E-B94C-14EC9BE3CEFE}"/>
              </c:ext>
            </c:extLst>
          </c:dPt>
          <c:cat>
            <c:strRef>
              <c:f>Arg!$R$16:$R$23</c:f>
              <c:strCache>
                <c:ptCount val="8"/>
                <c:pt idx="0">
                  <c:v>CGG</c:v>
                </c:pt>
                <c:pt idx="1">
                  <c:v>CGT</c:v>
                </c:pt>
                <c:pt idx="2">
                  <c:v>CGG</c:v>
                </c:pt>
                <c:pt idx="3">
                  <c:v>CGC</c:v>
                </c:pt>
                <c:pt idx="4">
                  <c:v>CGG</c:v>
                </c:pt>
                <c:pt idx="5">
                  <c:v>CGA</c:v>
                </c:pt>
                <c:pt idx="6">
                  <c:v>CGG</c:v>
                </c:pt>
                <c:pt idx="7">
                  <c:v>AGA</c:v>
                </c:pt>
              </c:strCache>
            </c:strRef>
          </c:cat>
          <c:val>
            <c:numRef>
              <c:f>Arg!$S$16:$S$23</c:f>
              <c:numCache>
                <c:formatCode>General</c:formatCode>
                <c:ptCount val="8"/>
                <c:pt idx="0">
                  <c:v>2.3259927953750693E-2</c:v>
                </c:pt>
                <c:pt idx="1">
                  <c:v>0.42221801799429098</c:v>
                </c:pt>
                <c:pt idx="2">
                  <c:v>0.10976411084990574</c:v>
                </c:pt>
                <c:pt idx="3">
                  <c:v>0.21589352269727494</c:v>
                </c:pt>
                <c:pt idx="4">
                  <c:v>5.0135333262786219E-3</c:v>
                </c:pt>
                <c:pt idx="5">
                  <c:v>0.12217203673482198</c:v>
                </c:pt>
                <c:pt idx="6">
                  <c:v>7.0902227206921239E-6</c:v>
                </c:pt>
                <c:pt idx="7">
                  <c:v>0.53779676308131497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DF4E-B94C-14EC9BE3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280751"/>
        <c:axId val="1820083327"/>
      </c:barChart>
      <c:catAx>
        <c:axId val="182028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20083327"/>
        <c:crosses val="autoZero"/>
        <c:auto val="1"/>
        <c:lblAlgn val="ctr"/>
        <c:lblOffset val="100"/>
        <c:noMultiLvlLbl val="0"/>
      </c:catAx>
      <c:valAx>
        <c:axId val="1820083327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202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B-4E4C-87BD-019AAD6BD08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B-4E4C-87BD-019AAD6BD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Arg!$R$32:$R$39</c:f>
              <c:strCache>
                <c:ptCount val="8"/>
                <c:pt idx="0">
                  <c:v>AGG</c:v>
                </c:pt>
                <c:pt idx="1">
                  <c:v>CGT</c:v>
                </c:pt>
                <c:pt idx="2">
                  <c:v>AGG</c:v>
                </c:pt>
                <c:pt idx="3">
                  <c:v>CGA</c:v>
                </c:pt>
                <c:pt idx="4">
                  <c:v>AGG</c:v>
                </c:pt>
                <c:pt idx="5">
                  <c:v>AGA</c:v>
                </c:pt>
                <c:pt idx="6">
                  <c:v>AGG</c:v>
                </c:pt>
                <c:pt idx="7">
                  <c:v>CGC</c:v>
                </c:pt>
              </c:strCache>
            </c:strRef>
          </c:cat>
          <c:val>
            <c:numRef>
              <c:f>Arg!$S$32:$S$39</c:f>
              <c:numCache>
                <c:formatCode>0.00E+00</c:formatCode>
                <c:ptCount val="8"/>
                <c:pt idx="0">
                  <c:v>4.3574060694572989E-4</c:v>
                </c:pt>
                <c:pt idx="1">
                  <c:v>1.466578312673313E-5</c:v>
                </c:pt>
                <c:pt idx="2">
                  <c:v>3.0895527613458906E-8</c:v>
                </c:pt>
                <c:pt idx="3">
                  <c:v>3.4183027663520286E-15</c:v>
                </c:pt>
                <c:pt idx="4">
                  <c:v>0.9060016776720361</c:v>
                </c:pt>
                <c:pt idx="5">
                  <c:v>0.98457068648569634</c:v>
                </c:pt>
                <c:pt idx="6">
                  <c:v>0.53066915746274246</c:v>
                </c:pt>
                <c:pt idx="7">
                  <c:v>4.0661028668393509E-2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B-4E4C-87BD-019AAD6BD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5474784"/>
        <c:axId val="1840845711"/>
      </c:barChart>
      <c:catAx>
        <c:axId val="5754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0845711"/>
        <c:crosses val="autoZero"/>
        <c:auto val="1"/>
        <c:lblAlgn val="ctr"/>
        <c:lblOffset val="100"/>
        <c:noMultiLvlLbl val="0"/>
      </c:catAx>
      <c:valAx>
        <c:axId val="1840845711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5754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687438</xdr:colOff>
      <xdr:row>13</xdr:row>
      <xdr:rowOff>89809</xdr:rowOff>
    </xdr:from>
    <xdr:to>
      <xdr:col>9</xdr:col>
      <xdr:colOff>321969</xdr:colOff>
      <xdr:row>26</xdr:row>
      <xdr:rowOff>197842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E25835-827B-7F47-BCCE-F4CC02961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571499</xdr:colOff>
      <xdr:row>4</xdr:row>
      <xdr:rowOff>155573</xdr:rowOff>
    </xdr:from>
    <xdr:to>
      <xdr:col>20</xdr:col>
      <xdr:colOff>238124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ADB4F-E258-9C41-83E9-B4AFF71A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727590</xdr:colOff>
      <xdr:row>24</xdr:row>
      <xdr:rowOff>28424</xdr:rowOff>
    </xdr:from>
    <xdr:to>
      <xdr:col>34</xdr:col>
      <xdr:colOff>812802</xdr:colOff>
      <xdr:row>41</xdr:row>
      <xdr:rowOff>185414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3FCD6-C648-AD4C-AC3F-134592F35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771070</xdr:colOff>
      <xdr:row>1</xdr:row>
      <xdr:rowOff>99382</xdr:rowOff>
    </xdr:from>
    <xdr:to>
      <xdr:col>37</xdr:col>
      <xdr:colOff>129619</xdr:colOff>
      <xdr:row>19</xdr:row>
      <xdr:rowOff>39057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DCBE3-74FD-0442-BEC3-F2BE626A1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769860</xdr:colOff>
      <xdr:row>30</xdr:row>
      <xdr:rowOff>98175</xdr:rowOff>
    </xdr:from>
    <xdr:to>
      <xdr:col>29</xdr:col>
      <xdr:colOff>301271</xdr:colOff>
      <xdr:row>44</xdr:row>
      <xdr:rowOff>44521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DE637EC-8EB8-9244-8C97-0A2943392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536221</xdr:colOff>
      <xdr:row>5</xdr:row>
      <xdr:rowOff>155222</xdr:rowOff>
    </xdr:from>
    <xdr:to>
      <xdr:col>19</xdr:col>
      <xdr:colOff>90715</xdr:colOff>
      <xdr:row>31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EBDBF7-E214-2A46-A7A0-8F1303B9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354792</xdr:colOff>
      <xdr:row>5</xdr:row>
      <xdr:rowOff>173365</xdr:rowOff>
    </xdr:from>
    <xdr:to>
      <xdr:col>18</xdr:col>
      <xdr:colOff>743857</xdr:colOff>
      <xdr:row>31</xdr:row>
      <xdr:rowOff>18144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6FC802-4414-0E45-A3A5-12AD22E27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465948</xdr:colOff>
      <xdr:row>10</xdr:row>
      <xdr:rowOff>136595</xdr:rowOff>
    </xdr:from>
    <xdr:to>
      <xdr:col>27</xdr:col>
      <xdr:colOff>313266</xdr:colOff>
      <xdr:row>27</xdr:row>
      <xdr:rowOff>139418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C5031-2ECA-9A48-AD66-39D9F611A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322580</xdr:colOff>
      <xdr:row>25</xdr:row>
      <xdr:rowOff>129540</xdr:rowOff>
    </xdr:from>
    <xdr:to>
      <xdr:col>29</xdr:col>
      <xdr:colOff>774700</xdr:colOff>
      <xdr:row>39</xdr:row>
      <xdr:rowOff>27940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F3F2E-E6B9-4C41-924C-13F8435F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10</xdr:row>
      <xdr:rowOff>76200</xdr:rowOff>
    </xdr:from>
    <xdr:to>
      <xdr:col>22</xdr:col>
      <xdr:colOff>241300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D4063-B9C4-D541-AC95-162E05370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158750</xdr:rowOff>
    </xdr:from>
    <xdr:to>
      <xdr:col>10</xdr:col>
      <xdr:colOff>574675</xdr:colOff>
      <xdr:row>22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55B3A-646F-AF4B-AF31-B7F608C4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762000</xdr:colOff>
      <xdr:row>11</xdr:row>
      <xdr:rowOff>81844</xdr:rowOff>
    </xdr:from>
    <xdr:to>
      <xdr:col>21</xdr:col>
      <xdr:colOff>677333</xdr:colOff>
      <xdr:row>27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B916-B03D-0A41-B352-C6F52D6B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143932</xdr:colOff>
      <xdr:row>9</xdr:row>
      <xdr:rowOff>152400</xdr:rowOff>
    </xdr:from>
    <xdr:to>
      <xdr:col>6</xdr:col>
      <xdr:colOff>595489</xdr:colOff>
      <xdr:row>23</xdr:row>
      <xdr:rowOff>56444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52CA0-6638-E34E-A8FA-85BBF0843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649111</xdr:colOff>
      <xdr:row>16</xdr:row>
      <xdr:rowOff>152400</xdr:rowOff>
    </xdr:from>
    <xdr:to>
      <xdr:col>14</xdr:col>
      <xdr:colOff>225777</xdr:colOff>
      <xdr:row>30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E2C2D-390B-1245-8C8F-C533C7FF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CC44-BA76-734D-BD0E-91D940CBAFA2}">
  <dimension ref="A1:T40"/>
  <sheetViews>
    <sheetView tabSelected="1" topLeftCell="B1" zoomScale="80" zoomScaleNormal="80" workbookViewId="0">
      <selection activeCell="Z33" sqref="Z33"/>
    </sheetView>
  </sheetViews>
  <sheetFormatPr baseColWidth="10" defaultRowHeight="16" x14ac:dyDescent="0.2"/>
  <cols>
    <col min="17" max="17" width="12.1640625" bestFit="1" customWidth="1"/>
  </cols>
  <sheetData>
    <row r="1" spans="1:20" x14ac:dyDescent="0.2">
      <c r="B1" s="9" t="s">
        <v>25</v>
      </c>
      <c r="C1" t="s">
        <v>28</v>
      </c>
      <c r="G1" s="9" t="s">
        <v>25</v>
      </c>
      <c r="H1" t="s">
        <v>28</v>
      </c>
      <c r="L1" s="9" t="s">
        <v>25</v>
      </c>
      <c r="M1" t="s">
        <v>28</v>
      </c>
      <c r="O1" t="s">
        <v>25</v>
      </c>
      <c r="P1" t="s">
        <v>28</v>
      </c>
    </row>
    <row r="2" spans="1:20" x14ac:dyDescent="0.2">
      <c r="A2" s="7" t="s">
        <v>9</v>
      </c>
      <c r="B2" s="14">
        <v>216</v>
      </c>
      <c r="C2" s="13">
        <v>552</v>
      </c>
      <c r="D2" s="6">
        <f t="shared" ref="D2:D8" si="0">SUM(B2:C2)</f>
        <v>768</v>
      </c>
      <c r="F2" s="7" t="s">
        <v>9</v>
      </c>
      <c r="G2" s="3">
        <f t="shared" ref="G2:H8" si="1">$I2*G$9*$D$9</f>
        <v>246</v>
      </c>
      <c r="H2" s="3">
        <f t="shared" si="1"/>
        <v>522</v>
      </c>
      <c r="I2" s="1">
        <f t="shared" ref="I2:I8" si="2">D2/$D$9</f>
        <v>0.19354838709677419</v>
      </c>
      <c r="K2" s="7" t="s">
        <v>9</v>
      </c>
      <c r="L2" s="11">
        <f t="shared" ref="L2:M8" si="3">(B2-G2)^2/G2</f>
        <v>3.6585365853658538</v>
      </c>
      <c r="M2" s="11">
        <f t="shared" si="3"/>
        <v>1.7241379310344827</v>
      </c>
      <c r="N2" s="2" t="s">
        <v>0</v>
      </c>
      <c r="O2" s="17">
        <v>6</v>
      </c>
      <c r="P2" s="1">
        <v>6</v>
      </c>
      <c r="R2" s="1"/>
      <c r="S2" s="1"/>
    </row>
    <row r="3" spans="1:20" x14ac:dyDescent="0.2">
      <c r="A3" s="7" t="s">
        <v>8</v>
      </c>
      <c r="B3" s="14">
        <v>159</v>
      </c>
      <c r="C3" s="13">
        <v>285</v>
      </c>
      <c r="D3" s="6">
        <f t="shared" si="0"/>
        <v>444</v>
      </c>
      <c r="F3" s="7" t="s">
        <v>8</v>
      </c>
      <c r="G3" s="3">
        <f t="shared" si="1"/>
        <v>142.21875</v>
      </c>
      <c r="H3" s="3">
        <f t="shared" si="1"/>
        <v>301.78125</v>
      </c>
      <c r="I3" s="1">
        <f t="shared" si="2"/>
        <v>0.11189516129032258</v>
      </c>
      <c r="K3" s="7" t="s">
        <v>8</v>
      </c>
      <c r="L3" s="11">
        <f t="shared" si="3"/>
        <v>1.9801211272247858</v>
      </c>
      <c r="M3" s="11">
        <f t="shared" si="3"/>
        <v>0.93316053122087605</v>
      </c>
      <c r="N3" s="2" t="s">
        <v>30</v>
      </c>
      <c r="O3" s="16">
        <f>_xlfn.CHISQ.TEST(B2:B8,G2:G8)</f>
        <v>2.9454713788654573E-2</v>
      </c>
      <c r="P3" s="1">
        <f>_xlfn.CHISQ.TEST(C2:C8,H2:H8)</f>
        <v>0.35888667576361877</v>
      </c>
      <c r="S3" s="1"/>
    </row>
    <row r="4" spans="1:20" x14ac:dyDescent="0.2">
      <c r="A4" s="7" t="s">
        <v>7</v>
      </c>
      <c r="B4" s="14">
        <v>148</v>
      </c>
      <c r="C4" s="13">
        <v>307</v>
      </c>
      <c r="D4" s="6">
        <f t="shared" si="0"/>
        <v>455</v>
      </c>
      <c r="F4" s="7" t="s">
        <v>7</v>
      </c>
      <c r="G4" s="3">
        <f t="shared" si="1"/>
        <v>145.7421875</v>
      </c>
      <c r="H4" s="3">
        <f t="shared" si="1"/>
        <v>309.2578125</v>
      </c>
      <c r="I4" s="1">
        <f t="shared" si="2"/>
        <v>0.11466733870967742</v>
      </c>
      <c r="K4" s="7" t="s">
        <v>7</v>
      </c>
      <c r="L4" s="11">
        <f t="shared" si="3"/>
        <v>3.4977636692575718E-2</v>
      </c>
      <c r="M4" s="11">
        <f t="shared" si="3"/>
        <v>1.6483713843627637E-2</v>
      </c>
      <c r="N4" s="2" t="s">
        <v>29</v>
      </c>
      <c r="O4" s="15">
        <f>_xlfn.CHISQ.INV.RT(O3,O2)</f>
        <v>14.016290914435384</v>
      </c>
      <c r="P4" s="1">
        <f>_xlfn.CHISQ.INV.RT(P3,P2)</f>
        <v>6.6053784769178243</v>
      </c>
      <c r="S4" s="1"/>
    </row>
    <row r="5" spans="1:20" x14ac:dyDescent="0.2">
      <c r="A5" s="7" t="s">
        <v>6</v>
      </c>
      <c r="B5" s="14">
        <v>117</v>
      </c>
      <c r="C5" s="13">
        <v>211</v>
      </c>
      <c r="D5" s="6">
        <f t="shared" si="0"/>
        <v>328</v>
      </c>
      <c r="F5" s="7" t="s">
        <v>6</v>
      </c>
      <c r="G5" s="3">
        <f t="shared" si="1"/>
        <v>105.0625</v>
      </c>
      <c r="H5" s="3">
        <f t="shared" si="1"/>
        <v>222.9375</v>
      </c>
      <c r="I5" s="1">
        <f t="shared" si="2"/>
        <v>8.2661290322580641E-2</v>
      </c>
      <c r="K5" s="7" t="s">
        <v>6</v>
      </c>
      <c r="L5" s="11">
        <f t="shared" si="3"/>
        <v>1.3563726948245092</v>
      </c>
      <c r="M5" s="11">
        <f t="shared" si="3"/>
        <v>0.63921012054948134</v>
      </c>
      <c r="O5" s="18"/>
      <c r="P5" s="1"/>
      <c r="Q5" s="1"/>
      <c r="S5" s="1"/>
    </row>
    <row r="6" spans="1:20" x14ac:dyDescent="0.2">
      <c r="A6" s="7" t="s">
        <v>5</v>
      </c>
      <c r="B6" s="14">
        <v>153</v>
      </c>
      <c r="C6" s="13">
        <v>383</v>
      </c>
      <c r="D6" s="6">
        <f t="shared" si="0"/>
        <v>536</v>
      </c>
      <c r="F6" s="7" t="s">
        <v>5</v>
      </c>
      <c r="G6" s="3">
        <f t="shared" si="1"/>
        <v>171.6875</v>
      </c>
      <c r="H6" s="3">
        <f t="shared" si="1"/>
        <v>364.3125</v>
      </c>
      <c r="I6" s="1">
        <f t="shared" si="2"/>
        <v>0.13508064516129031</v>
      </c>
      <c r="K6" s="7" t="s">
        <v>5</v>
      </c>
      <c r="L6" s="11">
        <f t="shared" si="3"/>
        <v>2.0340598835092827</v>
      </c>
      <c r="M6" s="11">
        <f t="shared" si="3"/>
        <v>0.95857994510207578</v>
      </c>
      <c r="O6" s="18"/>
      <c r="P6" s="1"/>
      <c r="Q6" s="1"/>
      <c r="S6" s="1"/>
    </row>
    <row r="7" spans="1:20" x14ac:dyDescent="0.2">
      <c r="A7" s="7" t="s">
        <v>4</v>
      </c>
      <c r="B7" s="14">
        <v>216</v>
      </c>
      <c r="C7" s="13">
        <v>500</v>
      </c>
      <c r="D7" s="6">
        <f t="shared" si="0"/>
        <v>716</v>
      </c>
      <c r="F7" s="7" t="s">
        <v>4</v>
      </c>
      <c r="G7" s="3">
        <f t="shared" si="1"/>
        <v>229.34375</v>
      </c>
      <c r="H7" s="3">
        <f t="shared" si="1"/>
        <v>486.65625</v>
      </c>
      <c r="I7" s="1">
        <f t="shared" si="2"/>
        <v>0.18044354838709678</v>
      </c>
      <c r="K7" s="7" t="s">
        <v>4</v>
      </c>
      <c r="L7" s="11">
        <f t="shared" si="3"/>
        <v>0.77637024799018939</v>
      </c>
      <c r="M7" s="11">
        <f t="shared" si="3"/>
        <v>0.36587563411031915</v>
      </c>
      <c r="O7" s="18"/>
      <c r="P7" s="1"/>
      <c r="Q7" s="1"/>
      <c r="S7" s="1"/>
    </row>
    <row r="8" spans="1:20" x14ac:dyDescent="0.2">
      <c r="A8" s="7" t="s">
        <v>3</v>
      </c>
      <c r="B8" s="14">
        <v>262</v>
      </c>
      <c r="C8" s="13">
        <v>459</v>
      </c>
      <c r="D8" s="6">
        <f t="shared" si="0"/>
        <v>721</v>
      </c>
      <c r="F8" s="7" t="s">
        <v>3</v>
      </c>
      <c r="G8" s="3">
        <f t="shared" si="1"/>
        <v>230.9453125</v>
      </c>
      <c r="H8" s="3">
        <f t="shared" si="1"/>
        <v>490.0546875</v>
      </c>
      <c r="I8" s="1">
        <f t="shared" si="2"/>
        <v>0.18170362903225806</v>
      </c>
      <c r="K8" s="7" t="s">
        <v>3</v>
      </c>
      <c r="L8" s="11">
        <f t="shared" si="3"/>
        <v>4.1758527388281861</v>
      </c>
      <c r="M8" s="11">
        <f t="shared" si="3"/>
        <v>1.967930601056961</v>
      </c>
      <c r="O8" s="18"/>
      <c r="P8" s="1"/>
      <c r="Q8" s="1"/>
      <c r="S8" s="1"/>
    </row>
    <row r="9" spans="1:20" x14ac:dyDescent="0.2">
      <c r="B9" s="6">
        <f>SUM(B2:B8)</f>
        <v>1271</v>
      </c>
      <c r="C9" s="6">
        <f>SUM(C2:C8)</f>
        <v>2697</v>
      </c>
      <c r="D9" s="6">
        <f>SUM(D2:D8)</f>
        <v>3968</v>
      </c>
      <c r="G9" s="1">
        <f>B9/$D$9</f>
        <v>0.3203125</v>
      </c>
      <c r="H9" s="1">
        <f>C9/$D$9</f>
        <v>0.6796875</v>
      </c>
      <c r="I9" s="1"/>
      <c r="K9" s="6"/>
      <c r="L9" s="11">
        <f>SUM(L2:L8)</f>
        <v>14.016290914435384</v>
      </c>
      <c r="M9" s="11">
        <f>SUM(M2:M8)</f>
        <v>6.6053784769178243</v>
      </c>
      <c r="N9" s="1">
        <f>SUM(L2:M8)</f>
        <v>20.621669391353205</v>
      </c>
      <c r="T9" s="1"/>
    </row>
    <row r="12" spans="1:20" x14ac:dyDescent="0.2">
      <c r="B12" s="9" t="s">
        <v>25</v>
      </c>
      <c r="C12" t="s">
        <v>27</v>
      </c>
      <c r="G12" s="9" t="s">
        <v>25</v>
      </c>
      <c r="H12" t="s">
        <v>27</v>
      </c>
      <c r="K12" s="9" t="s">
        <v>25</v>
      </c>
      <c r="L12" t="s">
        <v>27</v>
      </c>
      <c r="M12" s="13"/>
      <c r="N12" s="13"/>
      <c r="O12" s="13"/>
      <c r="P12" s="13"/>
      <c r="Q12" s="13" t="s">
        <v>27</v>
      </c>
    </row>
    <row r="13" spans="1:20" x14ac:dyDescent="0.2">
      <c r="A13" s="7" t="s">
        <v>9</v>
      </c>
      <c r="B13" s="14">
        <v>216</v>
      </c>
      <c r="C13" s="13">
        <v>302</v>
      </c>
      <c r="D13" s="6">
        <f t="shared" ref="D13:D19" si="4">SUM(B13:C13)</f>
        <v>518</v>
      </c>
      <c r="F13" s="1">
        <f t="shared" ref="F13:F19" si="5">D13/$D$20</f>
        <v>0.18124562631210636</v>
      </c>
      <c r="G13" s="3">
        <f t="shared" ref="G13:H19" si="6">$F13*G$20*$D$20</f>
        <v>230.36319104268716</v>
      </c>
      <c r="H13" s="3">
        <f t="shared" si="6"/>
        <v>287.63680895731284</v>
      </c>
      <c r="K13" s="12">
        <f t="shared" ref="K13:L19" si="7">(B13-G13)^2/G13</f>
        <v>0.89554783468206234</v>
      </c>
      <c r="L13" s="12">
        <f t="shared" si="7"/>
        <v>0.71722829104026531</v>
      </c>
      <c r="M13" s="2" t="s">
        <v>0</v>
      </c>
      <c r="N13" s="17">
        <v>6</v>
      </c>
      <c r="O13" s="13"/>
      <c r="P13" s="13"/>
      <c r="Q13" s="1">
        <v>6</v>
      </c>
    </row>
    <row r="14" spans="1:20" x14ac:dyDescent="0.2">
      <c r="A14" s="7" t="s">
        <v>8</v>
      </c>
      <c r="B14" s="14">
        <v>159</v>
      </c>
      <c r="C14" s="13">
        <v>175</v>
      </c>
      <c r="D14" s="6">
        <f t="shared" si="4"/>
        <v>334</v>
      </c>
      <c r="F14" s="1">
        <f t="shared" si="5"/>
        <v>0.11686494051784464</v>
      </c>
      <c r="G14" s="3">
        <f t="shared" si="6"/>
        <v>148.53533939818053</v>
      </c>
      <c r="H14" s="3">
        <f t="shared" si="6"/>
        <v>185.46466060181945</v>
      </c>
      <c r="K14" s="12">
        <f t="shared" si="7"/>
        <v>0.73725971176266858</v>
      </c>
      <c r="L14" s="12">
        <f t="shared" si="7"/>
        <v>0.59045815604936769</v>
      </c>
      <c r="M14" s="2" t="s">
        <v>30</v>
      </c>
      <c r="N14" s="31">
        <f>_xlfn.CHISQ.TEST(B13:B19,G13:G19)</f>
        <v>5.2807812289329421E-3</v>
      </c>
      <c r="Q14" s="1">
        <f>_xlfn.CHISQ.TEST(C13:C19,H13:H19)</f>
        <v>2.2327639701243792E-2</v>
      </c>
    </row>
    <row r="15" spans="1:20" x14ac:dyDescent="0.2">
      <c r="A15" s="7" t="s">
        <v>7</v>
      </c>
      <c r="B15" s="14">
        <v>148</v>
      </c>
      <c r="C15" s="13">
        <v>145</v>
      </c>
      <c r="D15" s="6">
        <f t="shared" si="4"/>
        <v>293</v>
      </c>
      <c r="F15" s="1">
        <f t="shared" si="5"/>
        <v>0.10251924422673198</v>
      </c>
      <c r="G15" s="3">
        <f t="shared" si="6"/>
        <v>130.30195941217633</v>
      </c>
      <c r="H15" s="3">
        <f t="shared" si="6"/>
        <v>162.69804058782367</v>
      </c>
      <c r="K15" s="12">
        <f t="shared" si="7"/>
        <v>2.4038060675470123</v>
      </c>
      <c r="L15" s="12">
        <f t="shared" si="7"/>
        <v>1.925165413895559</v>
      </c>
      <c r="M15" s="2" t="s">
        <v>29</v>
      </c>
      <c r="N15" s="15">
        <f>_xlfn.CHISQ.INV.RT(N14,N13)</f>
        <v>18.412099803652389</v>
      </c>
      <c r="P15" s="13"/>
      <c r="Q15" s="1">
        <f>_xlfn.CHISQ.INV.RT(Q14,Q13)</f>
        <v>14.745922401034758</v>
      </c>
    </row>
    <row r="16" spans="1:20" x14ac:dyDescent="0.2">
      <c r="A16" s="7" t="s">
        <v>6</v>
      </c>
      <c r="B16" s="14">
        <v>117</v>
      </c>
      <c r="C16" s="13">
        <v>105</v>
      </c>
      <c r="D16" s="6">
        <f t="shared" si="4"/>
        <v>222</v>
      </c>
      <c r="F16" s="1">
        <f t="shared" si="5"/>
        <v>7.7676696990902724E-2</v>
      </c>
      <c r="G16" s="3">
        <f t="shared" si="6"/>
        <v>98.727081875437364</v>
      </c>
      <c r="H16" s="3">
        <f t="shared" si="6"/>
        <v>123.27291812456262</v>
      </c>
      <c r="K16" s="12">
        <f t="shared" si="7"/>
        <v>3.3820460449570087</v>
      </c>
      <c r="L16" s="12">
        <f t="shared" si="7"/>
        <v>2.7086203674482365</v>
      </c>
    </row>
    <row r="17" spans="1:17" x14ac:dyDescent="0.2">
      <c r="A17" s="7" t="s">
        <v>5</v>
      </c>
      <c r="B17" s="14">
        <v>153</v>
      </c>
      <c r="C17" s="13">
        <v>288</v>
      </c>
      <c r="D17" s="6">
        <f t="shared" si="4"/>
        <v>441</v>
      </c>
      <c r="F17" s="1">
        <f t="shared" si="5"/>
        <v>0.1543037088873338</v>
      </c>
      <c r="G17" s="3">
        <f t="shared" si="6"/>
        <v>196.12001399580126</v>
      </c>
      <c r="H17" s="3">
        <f t="shared" si="6"/>
        <v>244.87998600419874</v>
      </c>
      <c r="K17" s="12">
        <f t="shared" si="7"/>
        <v>9.4806010315597007</v>
      </c>
      <c r="L17" s="12">
        <f t="shared" si="7"/>
        <v>7.5928443044186391</v>
      </c>
    </row>
    <row r="18" spans="1:17" x14ac:dyDescent="0.2">
      <c r="A18" s="7" t="s">
        <v>4</v>
      </c>
      <c r="B18" s="14">
        <v>216</v>
      </c>
      <c r="C18" s="13">
        <v>285</v>
      </c>
      <c r="D18" s="6">
        <f t="shared" si="4"/>
        <v>501</v>
      </c>
      <c r="F18" s="1">
        <f t="shared" si="5"/>
        <v>0.17529741077676697</v>
      </c>
      <c r="G18" s="3">
        <f t="shared" si="6"/>
        <v>222.8030090972708</v>
      </c>
      <c r="H18" s="3">
        <f t="shared" si="6"/>
        <v>278.19699090272923</v>
      </c>
      <c r="K18" s="12">
        <f t="shared" si="7"/>
        <v>0.20772130935334038</v>
      </c>
      <c r="L18" s="12">
        <f t="shared" si="7"/>
        <v>0.16636029249407269</v>
      </c>
    </row>
    <row r="19" spans="1:17" x14ac:dyDescent="0.2">
      <c r="A19" s="7" t="s">
        <v>3</v>
      </c>
      <c r="B19" s="14">
        <v>262</v>
      </c>
      <c r="C19" s="13">
        <v>287</v>
      </c>
      <c r="D19" s="6">
        <f t="shared" si="4"/>
        <v>549</v>
      </c>
      <c r="F19" s="1">
        <f t="shared" si="5"/>
        <v>0.1920923722883135</v>
      </c>
      <c r="G19" s="3">
        <f t="shared" si="6"/>
        <v>244.14940517844644</v>
      </c>
      <c r="H19" s="3">
        <f t="shared" si="6"/>
        <v>304.8505948215535</v>
      </c>
      <c r="K19" s="12">
        <f t="shared" si="7"/>
        <v>1.3051178037905971</v>
      </c>
      <c r="L19" s="12">
        <f t="shared" si="7"/>
        <v>1.045245575688619</v>
      </c>
    </row>
    <row r="20" spans="1:17" x14ac:dyDescent="0.2">
      <c r="B20" s="6">
        <f>SUM(B13:B19)</f>
        <v>1271</v>
      </c>
      <c r="C20" s="6">
        <f>SUM(C13:C19)</f>
        <v>1587</v>
      </c>
      <c r="D20" s="6">
        <f>SUM(D13:D19)</f>
        <v>2858</v>
      </c>
      <c r="F20" s="1"/>
      <c r="G20" s="1">
        <f>B20/$D$20</f>
        <v>0.44471658502449263</v>
      </c>
      <c r="H20" s="1">
        <f>C20/$D$20</f>
        <v>0.55528341497550737</v>
      </c>
      <c r="K20" s="3">
        <f>SUM(K13:K19)</f>
        <v>18.412099803652389</v>
      </c>
      <c r="L20" s="3">
        <f>SUM(L13:L19)</f>
        <v>14.745922401034758</v>
      </c>
      <c r="M20" s="3">
        <f>SUM(K13:L19)</f>
        <v>33.15802220468715</v>
      </c>
    </row>
    <row r="24" spans="1:17" x14ac:dyDescent="0.2">
      <c r="B24" s="9" t="s">
        <v>25</v>
      </c>
      <c r="C24" t="s">
        <v>26</v>
      </c>
      <c r="G24" s="9" t="s">
        <v>25</v>
      </c>
      <c r="H24" t="s">
        <v>26</v>
      </c>
      <c r="K24" s="9" t="s">
        <v>25</v>
      </c>
      <c r="L24" t="s">
        <v>26</v>
      </c>
      <c r="Q24" t="s">
        <v>26</v>
      </c>
    </row>
    <row r="25" spans="1:17" x14ac:dyDescent="0.2">
      <c r="A25" s="7" t="s">
        <v>9</v>
      </c>
      <c r="B25" s="14">
        <v>216</v>
      </c>
      <c r="C25" s="13">
        <v>409</v>
      </c>
      <c r="D25" s="6">
        <f t="shared" ref="D25:D31" si="8">SUM(B25:C25)</f>
        <v>625</v>
      </c>
      <c r="F25" s="1">
        <f t="shared" ref="F25:F31" si="9">D25/$D$32</f>
        <v>0.16108247422680413</v>
      </c>
      <c r="G25" s="3">
        <f t="shared" ref="G25:H31" si="10">$F25*G$32*$D$32</f>
        <v>204.73582474226805</v>
      </c>
      <c r="H25" s="3">
        <f t="shared" si="10"/>
        <v>420.26417525773201</v>
      </c>
      <c r="K25" s="12">
        <f t="shared" ref="K25:L31" si="11">(B25-G25)^2/G25</f>
        <v>0.61973347554892133</v>
      </c>
      <c r="L25" s="12">
        <f t="shared" si="11"/>
        <v>0.30190925543222957</v>
      </c>
      <c r="M25" s="2" t="s">
        <v>0</v>
      </c>
      <c r="N25" s="17">
        <v>6</v>
      </c>
      <c r="Q25" s="1">
        <v>6</v>
      </c>
    </row>
    <row r="26" spans="1:17" x14ac:dyDescent="0.2">
      <c r="A26" s="7" t="s">
        <v>8</v>
      </c>
      <c r="B26" s="14">
        <v>159</v>
      </c>
      <c r="C26" s="13">
        <v>333</v>
      </c>
      <c r="D26" s="6">
        <f t="shared" si="8"/>
        <v>492</v>
      </c>
      <c r="F26" s="1">
        <f t="shared" si="9"/>
        <v>0.1268041237113402</v>
      </c>
      <c r="G26" s="3">
        <f t="shared" si="10"/>
        <v>161.16804123711339</v>
      </c>
      <c r="H26" s="3">
        <f t="shared" si="10"/>
        <v>330.83195876288659</v>
      </c>
      <c r="K26" s="12">
        <f t="shared" si="11"/>
        <v>2.9164608378585557E-2</v>
      </c>
      <c r="L26" s="12">
        <f t="shared" si="11"/>
        <v>1.4207825699188657E-2</v>
      </c>
      <c r="M26" s="2" t="s">
        <v>30</v>
      </c>
      <c r="N26" s="15">
        <f>_xlfn.CHISQ.TEST(B25:B31,G25:G31)</f>
        <v>0.11283472374146442</v>
      </c>
      <c r="Q26" s="1">
        <f>_xlfn.CHISQ.TEST(C25:C31,H25:H31)</f>
        <v>0.54196205824294852</v>
      </c>
    </row>
    <row r="27" spans="1:17" x14ac:dyDescent="0.2">
      <c r="A27" s="7" t="s">
        <v>7</v>
      </c>
      <c r="B27" s="14">
        <v>148</v>
      </c>
      <c r="C27" s="13">
        <v>300</v>
      </c>
      <c r="D27" s="6">
        <f t="shared" si="8"/>
        <v>448</v>
      </c>
      <c r="F27" s="1">
        <f t="shared" si="9"/>
        <v>0.1154639175257732</v>
      </c>
      <c r="G27" s="3">
        <f t="shared" si="10"/>
        <v>146.75463917525772</v>
      </c>
      <c r="H27" s="3">
        <f t="shared" si="10"/>
        <v>301.24536082474231</v>
      </c>
      <c r="K27" s="12">
        <f t="shared" si="11"/>
        <v>1.0568140077334238E-2</v>
      </c>
      <c r="L27" s="12">
        <f t="shared" si="11"/>
        <v>5.148373337789355E-3</v>
      </c>
      <c r="M27" s="2" t="s">
        <v>29</v>
      </c>
      <c r="N27" s="15">
        <f>_xlfn.CHISQ.INV.RT(N26,N25)</f>
        <v>10.293218900822723</v>
      </c>
      <c r="Q27" s="1">
        <f>_xlfn.CHISQ.INV.RT(Q26,Q25)</f>
        <v>5.0144427838043972</v>
      </c>
    </row>
    <row r="28" spans="1:17" x14ac:dyDescent="0.2">
      <c r="A28" s="7" t="s">
        <v>6</v>
      </c>
      <c r="B28" s="14">
        <v>117</v>
      </c>
      <c r="C28" s="13">
        <v>312</v>
      </c>
      <c r="D28" s="6">
        <f t="shared" si="8"/>
        <v>429</v>
      </c>
      <c r="F28" s="1">
        <f t="shared" si="9"/>
        <v>0.11056701030927835</v>
      </c>
      <c r="G28" s="3">
        <f t="shared" si="10"/>
        <v>140.53067010309277</v>
      </c>
      <c r="H28" s="3">
        <f t="shared" si="10"/>
        <v>288.46932989690725</v>
      </c>
      <c r="K28" s="12">
        <f t="shared" si="11"/>
        <v>3.9400113519304889</v>
      </c>
      <c r="L28" s="12">
        <f t="shared" si="11"/>
        <v>1.9194152657353922</v>
      </c>
    </row>
    <row r="29" spans="1:17" x14ac:dyDescent="0.2">
      <c r="A29" s="7" t="s">
        <v>5</v>
      </c>
      <c r="B29" s="14">
        <v>153</v>
      </c>
      <c r="C29" s="13">
        <v>302</v>
      </c>
      <c r="D29" s="6">
        <f t="shared" si="8"/>
        <v>455</v>
      </c>
      <c r="F29" s="1">
        <f t="shared" si="9"/>
        <v>0.1172680412371134</v>
      </c>
      <c r="G29" s="3">
        <f t="shared" si="10"/>
        <v>149.04768041237111</v>
      </c>
      <c r="H29" s="3">
        <f t="shared" si="10"/>
        <v>305.95231958762889</v>
      </c>
      <c r="K29" s="12">
        <f t="shared" si="11"/>
        <v>0.10480424840921224</v>
      </c>
      <c r="L29" s="12">
        <f t="shared" si="11"/>
        <v>5.1056419980110665E-2</v>
      </c>
    </row>
    <row r="30" spans="1:17" x14ac:dyDescent="0.2">
      <c r="A30" s="7" t="s">
        <v>4</v>
      </c>
      <c r="B30" s="14">
        <v>216</v>
      </c>
      <c r="C30" s="13">
        <v>506</v>
      </c>
      <c r="D30" s="6">
        <f t="shared" si="8"/>
        <v>722</v>
      </c>
      <c r="F30" s="1">
        <f t="shared" si="9"/>
        <v>0.18608247422680413</v>
      </c>
      <c r="G30" s="3">
        <f t="shared" si="10"/>
        <v>236.51082474226806</v>
      </c>
      <c r="H30" s="3">
        <f t="shared" si="10"/>
        <v>485.48917525773197</v>
      </c>
      <c r="K30" s="12">
        <f t="shared" si="11"/>
        <v>1.7787512773103578</v>
      </c>
      <c r="L30" s="12">
        <f t="shared" si="11"/>
        <v>0.86653617227346047</v>
      </c>
    </row>
    <row r="31" spans="1:17" x14ac:dyDescent="0.2">
      <c r="A31" s="7" t="s">
        <v>3</v>
      </c>
      <c r="B31" s="14">
        <v>262</v>
      </c>
      <c r="C31" s="13">
        <v>447</v>
      </c>
      <c r="D31" s="6">
        <f t="shared" si="8"/>
        <v>709</v>
      </c>
      <c r="F31" s="1">
        <f t="shared" si="9"/>
        <v>0.18273195876288659</v>
      </c>
      <c r="G31" s="3">
        <f t="shared" si="10"/>
        <v>232.25231958762885</v>
      </c>
      <c r="H31" s="3">
        <f t="shared" si="10"/>
        <v>476.74768041237115</v>
      </c>
      <c r="K31" s="12">
        <f t="shared" si="11"/>
        <v>3.8101857991678232</v>
      </c>
      <c r="L31" s="12">
        <f t="shared" si="11"/>
        <v>1.8561694713462258</v>
      </c>
    </row>
    <row r="32" spans="1:17" x14ac:dyDescent="0.2">
      <c r="B32" s="6">
        <f>SUM(B25:B31)</f>
        <v>1271</v>
      </c>
      <c r="C32" s="6">
        <f>SUM(C25:C31)</f>
        <v>2609</v>
      </c>
      <c r="D32" s="6">
        <f>SUM(D25:D31)</f>
        <v>3880</v>
      </c>
      <c r="G32" s="1">
        <f>B32/$D$32</f>
        <v>0.32757731958762887</v>
      </c>
      <c r="H32" s="1">
        <f>C32/$D$32</f>
        <v>0.67242268041237119</v>
      </c>
      <c r="K32" s="3">
        <f>SUM(K25:K31)</f>
        <v>10.293218900822723</v>
      </c>
      <c r="L32" s="3">
        <f>SUM(L25:L31)</f>
        <v>5.0144427838043963</v>
      </c>
      <c r="M32" s="3">
        <f>SUM(K25:L31)</f>
        <v>15.307661684627119</v>
      </c>
    </row>
    <row r="35" spans="1:9" x14ac:dyDescent="0.2">
      <c r="A35" s="9" t="s">
        <v>25</v>
      </c>
      <c r="B35" t="s">
        <v>28</v>
      </c>
      <c r="C35" s="9" t="s">
        <v>25</v>
      </c>
      <c r="D35" t="s">
        <v>27</v>
      </c>
      <c r="E35" s="9" t="s">
        <v>25</v>
      </c>
      <c r="F35" t="s">
        <v>26</v>
      </c>
      <c r="H35" s="30" t="s">
        <v>25</v>
      </c>
      <c r="I35" s="31">
        <v>2.9454713788654573E-2</v>
      </c>
    </row>
    <row r="36" spans="1:9" x14ac:dyDescent="0.2">
      <c r="A36" s="16">
        <v>2.9454713788654573E-2</v>
      </c>
      <c r="B36" s="1">
        <v>0.35888667576361877</v>
      </c>
      <c r="C36" s="16">
        <v>5.2807812289329403E-3</v>
      </c>
      <c r="D36">
        <v>0.02</v>
      </c>
      <c r="E36" s="29">
        <v>0.11283472374146442</v>
      </c>
      <c r="F36">
        <v>0.54196205824294852</v>
      </c>
      <c r="H36" t="s">
        <v>28</v>
      </c>
      <c r="I36" s="1">
        <v>0.35888667576361877</v>
      </c>
    </row>
    <row r="37" spans="1:9" x14ac:dyDescent="0.2">
      <c r="H37" s="9" t="s">
        <v>25</v>
      </c>
      <c r="I37" s="31">
        <v>5.2807812289329403E-3</v>
      </c>
    </row>
    <row r="38" spans="1:9" x14ac:dyDescent="0.2">
      <c r="H38" t="s">
        <v>27</v>
      </c>
      <c r="I38">
        <v>0.02</v>
      </c>
    </row>
    <row r="39" spans="1:9" x14ac:dyDescent="0.2">
      <c r="H39" s="9" t="s">
        <v>25</v>
      </c>
      <c r="I39" s="29">
        <v>0.11283472374146442</v>
      </c>
    </row>
    <row r="40" spans="1:9" x14ac:dyDescent="0.2">
      <c r="H40" t="s">
        <v>26</v>
      </c>
      <c r="I40">
        <v>0.54196205824294852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AC9E-DD9F-C14B-B514-142DD28C05B2}">
  <dimension ref="A2:AG117"/>
  <sheetViews>
    <sheetView zoomScale="70" zoomScaleNormal="70" workbookViewId="0">
      <selection activeCell="S31" sqref="S31"/>
    </sheetView>
  </sheetViews>
  <sheetFormatPr baseColWidth="10" defaultRowHeight="16" x14ac:dyDescent="0.2"/>
  <cols>
    <col min="8" max="8" width="12" customWidth="1"/>
    <col min="15" max="15" width="12" customWidth="1"/>
    <col min="16" max="16" width="12.1640625" bestFit="1" customWidth="1"/>
    <col min="19" max="19" width="11" bestFit="1" customWidth="1"/>
    <col min="20" max="20" width="12.33203125" bestFit="1" customWidth="1"/>
    <col min="21" max="21" width="17.5" customWidth="1"/>
    <col min="22" max="22" width="12.33203125" bestFit="1" customWidth="1"/>
    <col min="23" max="23" width="12.1640625" bestFit="1" customWidth="1"/>
    <col min="24" max="28" width="11" bestFit="1" customWidth="1"/>
  </cols>
  <sheetData>
    <row r="2" spans="1:32" x14ac:dyDescent="0.2">
      <c r="B2" s="9" t="s">
        <v>21</v>
      </c>
      <c r="C2" s="9" t="s">
        <v>20</v>
      </c>
      <c r="D2" t="s">
        <v>19</v>
      </c>
      <c r="E2" t="s">
        <v>24</v>
      </c>
      <c r="F2" t="s">
        <v>23</v>
      </c>
      <c r="G2" t="s">
        <v>22</v>
      </c>
      <c r="I2" s="19"/>
      <c r="L2" s="9" t="s">
        <v>21</v>
      </c>
      <c r="M2" s="9" t="s">
        <v>20</v>
      </c>
      <c r="N2" t="s">
        <v>19</v>
      </c>
      <c r="O2" t="s">
        <v>24</v>
      </c>
      <c r="P2" t="s">
        <v>23</v>
      </c>
      <c r="Q2" t="s">
        <v>22</v>
      </c>
      <c r="T2" s="9" t="s">
        <v>21</v>
      </c>
      <c r="U2" s="9" t="s">
        <v>20</v>
      </c>
      <c r="V2" t="s">
        <v>19</v>
      </c>
      <c r="W2" t="s">
        <v>24</v>
      </c>
      <c r="X2" t="s">
        <v>23</v>
      </c>
      <c r="Y2" t="s">
        <v>22</v>
      </c>
    </row>
    <row r="3" spans="1:32" x14ac:dyDescent="0.2">
      <c r="A3" s="7" t="s">
        <v>9</v>
      </c>
      <c r="B3" s="10">
        <v>452</v>
      </c>
      <c r="C3" s="10">
        <v>234</v>
      </c>
      <c r="D3" s="6">
        <v>172</v>
      </c>
      <c r="E3">
        <v>1221</v>
      </c>
      <c r="F3" s="6">
        <v>884</v>
      </c>
      <c r="G3" s="6">
        <v>971</v>
      </c>
      <c r="H3" s="6">
        <f>SUM(B3:G3)</f>
        <v>3934</v>
      </c>
      <c r="I3" s="19"/>
      <c r="J3" s="26">
        <f t="shared" ref="J3:J9" si="0">H3/$H$10</f>
        <v>0.27583789089889216</v>
      </c>
      <c r="K3" s="7" t="s">
        <v>9</v>
      </c>
      <c r="L3" s="3">
        <f t="shared" ref="L3:Q9" si="1">$J3*L$10*$H$10</f>
        <v>438.8580844201374</v>
      </c>
      <c r="M3" s="3">
        <f t="shared" si="1"/>
        <v>507.26588136306276</v>
      </c>
      <c r="N3" s="3">
        <f t="shared" si="1"/>
        <v>373.76034216799889</v>
      </c>
      <c r="O3" s="3">
        <f t="shared" si="1"/>
        <v>1039.6330107979245</v>
      </c>
      <c r="P3" s="3">
        <f t="shared" si="1"/>
        <v>674.42364324779135</v>
      </c>
      <c r="Q3" s="3">
        <f t="shared" si="1"/>
        <v>900.05903800308511</v>
      </c>
      <c r="S3" s="7" t="s">
        <v>9</v>
      </c>
      <c r="T3" s="26">
        <f>(B3-L3)^2/L3</f>
        <v>0.39354395245204765</v>
      </c>
      <c r="U3" s="26">
        <f t="shared" ref="U3:Y3" si="2">(C3-M3)^2/M3</f>
        <v>147.20927359923363</v>
      </c>
      <c r="V3" s="26">
        <f t="shared" si="2"/>
        <v>108.912666966285</v>
      </c>
      <c r="W3" s="26">
        <f t="shared" si="2"/>
        <v>31.639996451227958</v>
      </c>
      <c r="X3" s="26">
        <f t="shared" si="2"/>
        <v>65.125607248901673</v>
      </c>
      <c r="Y3" s="26">
        <f t="shared" si="2"/>
        <v>5.5914333133228009</v>
      </c>
      <c r="AA3" s="26">
        <f t="shared" ref="AA3:AF3" si="3">_xlfn.CHISQ.TEST(B3:B9,L3:L9)</f>
        <v>6.6100647736822102E-2</v>
      </c>
      <c r="AB3" s="28">
        <f t="shared" si="3"/>
        <v>8.3036587204233887E-46</v>
      </c>
      <c r="AC3" s="28">
        <f t="shared" si="3"/>
        <v>1.077759616333209E-34</v>
      </c>
      <c r="AD3" s="28">
        <f t="shared" si="3"/>
        <v>7.0549130959117972E-12</v>
      </c>
      <c r="AE3" s="28">
        <f t="shared" si="3"/>
        <v>4.6389096933120209E-22</v>
      </c>
      <c r="AF3" s="28">
        <f t="shared" si="3"/>
        <v>3.2011094489640925E-9</v>
      </c>
    </row>
    <row r="4" spans="1:32" x14ac:dyDescent="0.2">
      <c r="A4" s="7" t="s">
        <v>8</v>
      </c>
      <c r="B4" s="10">
        <v>147</v>
      </c>
      <c r="C4" s="10">
        <v>220</v>
      </c>
      <c r="D4" s="6">
        <v>185</v>
      </c>
      <c r="E4">
        <v>448</v>
      </c>
      <c r="F4" s="6">
        <v>292</v>
      </c>
      <c r="G4" s="6">
        <v>289</v>
      </c>
      <c r="H4" s="6">
        <f t="shared" ref="H4:H9" si="4">SUM(B4:G4)</f>
        <v>1581</v>
      </c>
      <c r="I4" s="19"/>
      <c r="J4" s="26">
        <f t="shared" si="0"/>
        <v>0.11085401766933109</v>
      </c>
      <c r="K4" s="7" t="s">
        <v>8</v>
      </c>
      <c r="L4" s="3">
        <f t="shared" si="1"/>
        <v>176.36874211190576</v>
      </c>
      <c r="M4" s="3">
        <f t="shared" si="1"/>
        <v>203.8605384938999</v>
      </c>
      <c r="N4" s="3">
        <f t="shared" si="1"/>
        <v>150.20719394194361</v>
      </c>
      <c r="O4" s="3">
        <f t="shared" si="1"/>
        <v>417.80879259570884</v>
      </c>
      <c r="P4" s="3">
        <f t="shared" si="1"/>
        <v>271.03807320151452</v>
      </c>
      <c r="Q4" s="3">
        <f t="shared" si="1"/>
        <v>361.71665965502734</v>
      </c>
      <c r="S4" s="7" t="s">
        <v>8</v>
      </c>
      <c r="T4" s="26">
        <f t="shared" ref="T4:T9" si="5">(B4-L4)^2/L4</f>
        <v>4.8904528257527451</v>
      </c>
      <c r="U4" s="26">
        <f t="shared" ref="U4:U9" si="6">(C4-M4)^2/M4</f>
        <v>1.2777471286561988</v>
      </c>
      <c r="V4" s="26">
        <f t="shared" ref="V4:V9" si="7">(D4-N4)^2/N4</f>
        <v>8.0591303360703819</v>
      </c>
      <c r="W4" s="26">
        <f t="shared" ref="W4:W9" si="8">(E4-O4)^2/O4</f>
        <v>2.1816415084661558</v>
      </c>
      <c r="X4" s="26">
        <f t="shared" ref="X4:X9" si="9">(F4-P4)^2/P4</f>
        <v>1.6211832157557131</v>
      </c>
      <c r="Y4" s="26">
        <f t="shared" ref="Y4:Y9" si="10">(G4-Q4)^2/Q4</f>
        <v>14.618382787312102</v>
      </c>
    </row>
    <row r="5" spans="1:32" x14ac:dyDescent="0.2">
      <c r="A5" s="7" t="s">
        <v>7</v>
      </c>
      <c r="B5" s="10">
        <v>162</v>
      </c>
      <c r="C5" s="10">
        <v>204</v>
      </c>
      <c r="D5" s="6">
        <v>137</v>
      </c>
      <c r="E5">
        <v>379</v>
      </c>
      <c r="F5" s="6">
        <v>234</v>
      </c>
      <c r="G5" s="6">
        <v>364</v>
      </c>
      <c r="H5" s="6">
        <f t="shared" si="4"/>
        <v>1480</v>
      </c>
      <c r="I5" s="19"/>
      <c r="J5" s="26">
        <f t="shared" si="0"/>
        <v>0.10377226195484504</v>
      </c>
      <c r="K5" s="7" t="s">
        <v>7</v>
      </c>
      <c r="L5" s="3">
        <f t="shared" si="1"/>
        <v>165.10166877015845</v>
      </c>
      <c r="M5" s="3">
        <f t="shared" si="1"/>
        <v>190.83718973496005</v>
      </c>
      <c r="N5" s="3">
        <f t="shared" si="1"/>
        <v>140.61141494881502</v>
      </c>
      <c r="O5" s="3">
        <f t="shared" si="1"/>
        <v>391.11765530781094</v>
      </c>
      <c r="P5" s="3">
        <f t="shared" si="1"/>
        <v>253.7231804795961</v>
      </c>
      <c r="Q5" s="3">
        <f t="shared" si="1"/>
        <v>338.60889075865941</v>
      </c>
      <c r="S5" s="7" t="s">
        <v>7</v>
      </c>
      <c r="T5" s="26">
        <f t="shared" si="5"/>
        <v>5.8269242409469235E-2</v>
      </c>
      <c r="U5" s="26">
        <f t="shared" si="6"/>
        <v>0.90789208494460005</v>
      </c>
      <c r="V5" s="26">
        <f t="shared" si="7"/>
        <v>9.2754332479139445E-2</v>
      </c>
      <c r="W5" s="26">
        <f t="shared" si="8"/>
        <v>0.37543068732951179</v>
      </c>
      <c r="X5" s="26">
        <f t="shared" si="9"/>
        <v>1.533182137695942</v>
      </c>
      <c r="Y5" s="26">
        <f t="shared" si="10"/>
        <v>1.9039914370269793</v>
      </c>
    </row>
    <row r="6" spans="1:32" x14ac:dyDescent="0.2">
      <c r="A6" s="7" t="s">
        <v>6</v>
      </c>
      <c r="B6" s="10">
        <v>120</v>
      </c>
      <c r="C6" s="10">
        <v>184</v>
      </c>
      <c r="D6" s="6">
        <v>116</v>
      </c>
      <c r="E6">
        <v>293</v>
      </c>
      <c r="F6" s="6">
        <v>152</v>
      </c>
      <c r="G6" s="6">
        <v>301</v>
      </c>
      <c r="H6" s="6">
        <f t="shared" si="4"/>
        <v>1166</v>
      </c>
      <c r="I6" s="21"/>
      <c r="J6" s="26">
        <f t="shared" si="0"/>
        <v>8.1755714486046835E-2</v>
      </c>
      <c r="K6" s="7" t="s">
        <v>6</v>
      </c>
      <c r="L6" s="3">
        <f t="shared" si="1"/>
        <v>130.0733417473005</v>
      </c>
      <c r="M6" s="3">
        <f t="shared" si="1"/>
        <v>150.34875893984014</v>
      </c>
      <c r="N6" s="3">
        <f t="shared" si="1"/>
        <v>110.77899312859347</v>
      </c>
      <c r="O6" s="3">
        <f t="shared" si="1"/>
        <v>308.13728789791048</v>
      </c>
      <c r="P6" s="3">
        <f t="shared" si="1"/>
        <v>199.8927219183845</v>
      </c>
      <c r="Q6" s="3">
        <f t="shared" si="1"/>
        <v>266.7688963679708</v>
      </c>
      <c r="S6" s="7" t="s">
        <v>6</v>
      </c>
      <c r="T6" s="26">
        <f t="shared" si="5"/>
        <v>0.78011537640850281</v>
      </c>
      <c r="U6" s="26">
        <f t="shared" si="6"/>
        <v>7.5318614724455752</v>
      </c>
      <c r="V6" s="26">
        <f t="shared" si="7"/>
        <v>0.24606572041715308</v>
      </c>
      <c r="W6" s="26">
        <f t="shared" si="8"/>
        <v>0.74362141131112669</v>
      </c>
      <c r="X6" s="26">
        <f t="shared" si="9"/>
        <v>11.474718992961742</v>
      </c>
      <c r="Y6" s="26">
        <f t="shared" si="10"/>
        <v>4.3924478146448918</v>
      </c>
      <c r="AB6">
        <f>_xlfn.T.TEST(B3:B9,C3:C9,2,2)</f>
        <v>0.49775498703029786</v>
      </c>
    </row>
    <row r="7" spans="1:32" x14ac:dyDescent="0.2">
      <c r="A7" s="7" t="s">
        <v>5</v>
      </c>
      <c r="B7" s="10">
        <v>174</v>
      </c>
      <c r="C7" s="10">
        <v>313</v>
      </c>
      <c r="D7" s="6">
        <v>201</v>
      </c>
      <c r="E7">
        <v>431</v>
      </c>
      <c r="F7" s="6">
        <v>285</v>
      </c>
      <c r="G7" s="6">
        <v>301</v>
      </c>
      <c r="H7" s="6">
        <f t="shared" si="4"/>
        <v>1705</v>
      </c>
      <c r="I7" s="21"/>
      <c r="J7" s="26">
        <f t="shared" si="0"/>
        <v>0.11954845042770999</v>
      </c>
      <c r="K7" s="7" t="s">
        <v>5</v>
      </c>
      <c r="L7" s="3">
        <f t="shared" si="1"/>
        <v>190.20158463048659</v>
      </c>
      <c r="M7" s="3">
        <f t="shared" si="1"/>
        <v>219.84960033655869</v>
      </c>
      <c r="N7" s="3">
        <f t="shared" si="1"/>
        <v>161.98815032954704</v>
      </c>
      <c r="O7" s="3">
        <f t="shared" si="1"/>
        <v>450.57810966203891</v>
      </c>
      <c r="P7" s="3">
        <f t="shared" si="1"/>
        <v>292.29596129575089</v>
      </c>
      <c r="Q7" s="3">
        <f t="shared" si="1"/>
        <v>390.08659374561773</v>
      </c>
      <c r="S7" s="7" t="s">
        <v>5</v>
      </c>
      <c r="T7" s="26">
        <f t="shared" si="5"/>
        <v>1.3800691779133885</v>
      </c>
      <c r="U7" s="26">
        <f t="shared" si="6"/>
        <v>39.467876876626519</v>
      </c>
      <c r="V7" s="26">
        <f t="shared" si="7"/>
        <v>9.3952823809262167</v>
      </c>
      <c r="W7" s="26">
        <f t="shared" si="8"/>
        <v>0.85069019048955041</v>
      </c>
      <c r="X7" s="26">
        <f t="shared" si="9"/>
        <v>0.18211353654399179</v>
      </c>
      <c r="Y7" s="26">
        <f t="shared" si="10"/>
        <v>20.345280541407725</v>
      </c>
      <c r="AA7" s="26"/>
    </row>
    <row r="8" spans="1:32" x14ac:dyDescent="0.2">
      <c r="A8" s="7" t="s">
        <v>4</v>
      </c>
      <c r="B8" s="10">
        <v>269</v>
      </c>
      <c r="C8" s="10">
        <v>314</v>
      </c>
      <c r="D8" s="6">
        <v>241</v>
      </c>
      <c r="E8">
        <v>532</v>
      </c>
      <c r="F8" s="6">
        <v>283</v>
      </c>
      <c r="G8" s="6">
        <v>542</v>
      </c>
      <c r="H8" s="6">
        <f t="shared" si="4"/>
        <v>2181</v>
      </c>
      <c r="I8" s="21"/>
      <c r="J8" s="26">
        <f t="shared" si="0"/>
        <v>0.15292385359697097</v>
      </c>
      <c r="K8" s="7" t="s">
        <v>4</v>
      </c>
      <c r="L8" s="3">
        <f t="shared" si="1"/>
        <v>243.30185107278081</v>
      </c>
      <c r="M8" s="3">
        <f t="shared" si="1"/>
        <v>281.22696676482968</v>
      </c>
      <c r="N8" s="3">
        <f t="shared" si="1"/>
        <v>207.21182162389567</v>
      </c>
      <c r="O8" s="3">
        <f t="shared" si="1"/>
        <v>576.37000420698359</v>
      </c>
      <c r="P8" s="3">
        <f t="shared" si="1"/>
        <v>373.898822044594</v>
      </c>
      <c r="Q8" s="3">
        <f t="shared" si="1"/>
        <v>498.99053428691627</v>
      </c>
      <c r="S8" s="7" t="s">
        <v>4</v>
      </c>
      <c r="T8" s="26">
        <f t="shared" si="5"/>
        <v>2.7143026465835964</v>
      </c>
      <c r="U8" s="26">
        <f t="shared" si="6"/>
        <v>3.8192344062500552</v>
      </c>
      <c r="V8" s="26">
        <f t="shared" si="7"/>
        <v>5.509536034327251</v>
      </c>
      <c r="W8" s="26">
        <f t="shared" si="8"/>
        <v>3.4156830837101499</v>
      </c>
      <c r="X8" s="26">
        <f t="shared" si="9"/>
        <v>22.098480556617826</v>
      </c>
      <c r="Y8" s="26">
        <f t="shared" si="10"/>
        <v>3.7071126881563123</v>
      </c>
    </row>
    <row r="9" spans="1:32" x14ac:dyDescent="0.2">
      <c r="A9" s="7" t="s">
        <v>3</v>
      </c>
      <c r="B9" s="10">
        <v>267</v>
      </c>
      <c r="C9" s="10">
        <v>370</v>
      </c>
      <c r="D9" s="6">
        <v>303</v>
      </c>
      <c r="E9">
        <v>465</v>
      </c>
      <c r="F9" s="6">
        <v>315</v>
      </c>
      <c r="G9" s="6">
        <v>495</v>
      </c>
      <c r="H9" s="6">
        <f t="shared" si="4"/>
        <v>2215</v>
      </c>
      <c r="I9" s="21"/>
      <c r="J9" s="26">
        <f t="shared" si="0"/>
        <v>0.15530781096620389</v>
      </c>
      <c r="K9" s="7" t="s">
        <v>3</v>
      </c>
      <c r="L9" s="3">
        <f t="shared" si="1"/>
        <v>247.09472724723037</v>
      </c>
      <c r="M9" s="3">
        <f t="shared" si="1"/>
        <v>285.61106436684895</v>
      </c>
      <c r="N9" s="3">
        <f t="shared" si="1"/>
        <v>210.44208385920626</v>
      </c>
      <c r="O9" s="3">
        <f t="shared" si="1"/>
        <v>585.3551395316224</v>
      </c>
      <c r="P9" s="3">
        <f t="shared" si="1"/>
        <v>379.72759781236846</v>
      </c>
      <c r="Q9" s="3">
        <f t="shared" si="1"/>
        <v>506.76938718272328</v>
      </c>
      <c r="S9" s="7" t="s">
        <v>3</v>
      </c>
      <c r="T9" s="26">
        <f t="shared" si="5"/>
        <v>1.6035141169391112</v>
      </c>
      <c r="U9" s="26">
        <f t="shared" si="6"/>
        <v>24.934231708016096</v>
      </c>
      <c r="V9" s="26">
        <f t="shared" si="7"/>
        <v>40.709385134476392</v>
      </c>
      <c r="W9" s="26">
        <f t="shared" si="8"/>
        <v>24.746275608456941</v>
      </c>
      <c r="X9" s="26">
        <f t="shared" si="9"/>
        <v>11.033335324313002</v>
      </c>
      <c r="Y9" s="26">
        <f t="shared" si="10"/>
        <v>0.27333631067755498</v>
      </c>
    </row>
    <row r="10" spans="1:32" x14ac:dyDescent="0.2">
      <c r="B10" s="10">
        <f t="shared" ref="B10:H10" si="11">SUM(B3:B9)</f>
        <v>1591</v>
      </c>
      <c r="C10" s="10">
        <f t="shared" si="11"/>
        <v>1839</v>
      </c>
      <c r="D10" s="6">
        <f t="shared" si="11"/>
        <v>1355</v>
      </c>
      <c r="E10" s="6">
        <f t="shared" si="11"/>
        <v>3769</v>
      </c>
      <c r="F10" s="6">
        <f t="shared" si="11"/>
        <v>2445</v>
      </c>
      <c r="G10" s="6">
        <f t="shared" si="11"/>
        <v>3263</v>
      </c>
      <c r="H10" s="6">
        <f t="shared" si="11"/>
        <v>14262</v>
      </c>
      <c r="I10" s="21"/>
      <c r="K10" s="6"/>
      <c r="L10" s="26">
        <f t="shared" ref="L10:Q10" si="12">B10/$H$10</f>
        <v>0.11155518160145841</v>
      </c>
      <c r="M10" s="26">
        <f t="shared" si="12"/>
        <v>0.12894404711821625</v>
      </c>
      <c r="N10" s="26">
        <f t="shared" si="12"/>
        <v>9.5007712803253402E-2</v>
      </c>
      <c r="O10" s="26">
        <f t="shared" si="12"/>
        <v>0.26426868601879117</v>
      </c>
      <c r="P10" s="26">
        <f t="shared" si="12"/>
        <v>0.17143458140513251</v>
      </c>
      <c r="Q10" s="26">
        <f t="shared" si="12"/>
        <v>0.22878979105314823</v>
      </c>
      <c r="Z10" s="26">
        <f>SUM(T3:Y9)</f>
        <v>637.74715036594284</v>
      </c>
    </row>
    <row r="11" spans="1:32" x14ac:dyDescent="0.2">
      <c r="I11" s="21"/>
      <c r="J11" s="21"/>
      <c r="K11" s="6"/>
      <c r="M11" s="6"/>
      <c r="N11" s="6"/>
    </row>
    <row r="12" spans="1:32" x14ac:dyDescent="0.2">
      <c r="I12" s="21"/>
      <c r="J12" s="21"/>
      <c r="K12" s="6"/>
      <c r="M12" s="6"/>
      <c r="N12" s="6"/>
    </row>
    <row r="14" spans="1:32" x14ac:dyDescent="0.2">
      <c r="A14" s="19"/>
      <c r="B14" s="20"/>
      <c r="C14" s="20"/>
      <c r="D14" s="20"/>
      <c r="E14" s="20"/>
      <c r="F14" s="20"/>
      <c r="G14" s="20"/>
      <c r="H14" s="20"/>
      <c r="I14" s="19"/>
    </row>
    <row r="15" spans="1:32" x14ac:dyDescent="0.2">
      <c r="A15" s="19"/>
      <c r="B15" s="9" t="s">
        <v>21</v>
      </c>
      <c r="C15" t="s">
        <v>19</v>
      </c>
      <c r="H15" s="9" t="s">
        <v>21</v>
      </c>
      <c r="I15" t="s">
        <v>19</v>
      </c>
      <c r="L15" s="9" t="s">
        <v>21</v>
      </c>
      <c r="M15" t="s">
        <v>19</v>
      </c>
      <c r="O15" t="s">
        <v>21</v>
      </c>
      <c r="P15" t="s">
        <v>19</v>
      </c>
      <c r="S15" t="s">
        <v>21</v>
      </c>
      <c r="T15" t="s">
        <v>19</v>
      </c>
      <c r="U15" t="s">
        <v>21</v>
      </c>
      <c r="V15" t="s">
        <v>24</v>
      </c>
      <c r="W15" t="s">
        <v>21</v>
      </c>
      <c r="X15" t="s">
        <v>23</v>
      </c>
      <c r="Y15" t="s">
        <v>21</v>
      </c>
      <c r="Z15" t="s">
        <v>22</v>
      </c>
      <c r="AA15" t="s">
        <v>21</v>
      </c>
      <c r="AB15" t="s">
        <v>20</v>
      </c>
    </row>
    <row r="16" spans="1:32" x14ac:dyDescent="0.2">
      <c r="A16" s="7" t="s">
        <v>9</v>
      </c>
      <c r="B16" s="10">
        <v>452</v>
      </c>
      <c r="C16" s="6">
        <v>172</v>
      </c>
      <c r="D16" s="6">
        <f>SUM(B16:C16)</f>
        <v>624</v>
      </c>
      <c r="E16" s="21"/>
      <c r="F16" s="23">
        <f t="shared" ref="F16:F22" si="13">D16/$D$23</f>
        <v>0.21181262729124237</v>
      </c>
      <c r="G16" s="7" t="s">
        <v>9</v>
      </c>
      <c r="H16" s="11">
        <f t="shared" ref="H16:I22" si="14">$F16*H$23*$D$23</f>
        <v>336.99389002036662</v>
      </c>
      <c r="I16" s="11">
        <f t="shared" si="14"/>
        <v>287.00610997963344</v>
      </c>
      <c r="K16" s="7" t="s">
        <v>9</v>
      </c>
      <c r="L16" s="3">
        <f>(B16-H16)^2/H16</f>
        <v>39.248205158402648</v>
      </c>
      <c r="M16" s="3">
        <f>(C16-I16)^2/I16</f>
        <v>46.084054912928913</v>
      </c>
      <c r="N16" s="2" t="s">
        <v>0</v>
      </c>
      <c r="O16" s="17">
        <v>6</v>
      </c>
      <c r="P16">
        <v>6</v>
      </c>
      <c r="S16" s="27">
        <v>4.4536890959467611E-10</v>
      </c>
      <c r="T16">
        <v>5.0134088145127294E-12</v>
      </c>
      <c r="U16" s="29">
        <v>3.8907512469939389E-4</v>
      </c>
      <c r="V16">
        <v>0.10790235196507394</v>
      </c>
      <c r="W16" s="29">
        <v>4.6869174526738157E-6</v>
      </c>
      <c r="X16">
        <v>9.2160144015075566E-4</v>
      </c>
      <c r="Y16" s="29">
        <v>0.32852193006962133</v>
      </c>
      <c r="Z16">
        <v>0.7607817590943049</v>
      </c>
      <c r="AA16" s="27">
        <v>1.1228477736243218E-14</v>
      </c>
      <c r="AB16" s="28">
        <v>1.5853091366883439E-12</v>
      </c>
    </row>
    <row r="17" spans="1:33" x14ac:dyDescent="0.2">
      <c r="A17" s="7" t="s">
        <v>8</v>
      </c>
      <c r="B17" s="10">
        <v>147</v>
      </c>
      <c r="C17" s="6">
        <v>185</v>
      </c>
      <c r="D17" s="6">
        <f t="shared" ref="D17:D22" si="15">SUM(B17:C17)</f>
        <v>332</v>
      </c>
      <c r="E17" s="21"/>
      <c r="F17" s="23">
        <f t="shared" si="13"/>
        <v>0.11269517990495587</v>
      </c>
      <c r="G17" s="7" t="s">
        <v>8</v>
      </c>
      <c r="H17" s="11">
        <f t="shared" si="14"/>
        <v>179.29803122878482</v>
      </c>
      <c r="I17" s="11">
        <f t="shared" si="14"/>
        <v>152.70196877121521</v>
      </c>
      <c r="K17" s="7" t="s">
        <v>8</v>
      </c>
      <c r="L17" s="3">
        <f t="shared" ref="L17:L22" si="16">(B17-H17)^2/H17</f>
        <v>5.8180383471387973</v>
      </c>
      <c r="M17" s="3">
        <f t="shared" ref="M17:M22" si="17">(C17-I17)^2/I17</f>
        <v>6.831364583245616</v>
      </c>
      <c r="N17" s="2" t="s">
        <v>30</v>
      </c>
      <c r="O17" s="27">
        <f>_xlfn.CHISQ.TEST(B16:B22,H16:H22)</f>
        <v>4.4536890959467611E-10</v>
      </c>
      <c r="P17">
        <f>_xlfn.CHISQ.TEST(C16:C22,I16:I22)</f>
        <v>5.0134088145127294E-12</v>
      </c>
    </row>
    <row r="18" spans="1:33" x14ac:dyDescent="0.2">
      <c r="A18" s="7" t="s">
        <v>7</v>
      </c>
      <c r="B18" s="10">
        <v>162</v>
      </c>
      <c r="C18" s="6">
        <v>137</v>
      </c>
      <c r="D18" s="6">
        <f t="shared" si="15"/>
        <v>299</v>
      </c>
      <c r="E18" s="21"/>
      <c r="F18" s="23">
        <f t="shared" si="13"/>
        <v>0.10149355057705363</v>
      </c>
      <c r="G18" s="7" t="s">
        <v>7</v>
      </c>
      <c r="H18" s="11">
        <f t="shared" si="14"/>
        <v>161.47623896809233</v>
      </c>
      <c r="I18" s="11">
        <f t="shared" si="14"/>
        <v>137.52376103190767</v>
      </c>
      <c r="K18" s="7" t="s">
        <v>7</v>
      </c>
      <c r="L18" s="3">
        <f t="shared" si="16"/>
        <v>1.6988605896325829E-3</v>
      </c>
      <c r="M18" s="3">
        <f t="shared" si="17"/>
        <v>1.9947506997088117E-3</v>
      </c>
      <c r="N18" s="2" t="s">
        <v>29</v>
      </c>
      <c r="O18" s="15">
        <f>_xlfn.CHISQ.INV.RT(O17,O16)</f>
        <v>55.086045417106462</v>
      </c>
      <c r="P18" s="11">
        <f>_xlfn.CHISQ.INV.RT(P17,P16)</f>
        <v>64.680367718536104</v>
      </c>
    </row>
    <row r="19" spans="1:33" x14ac:dyDescent="0.2">
      <c r="A19" s="7" t="s">
        <v>6</v>
      </c>
      <c r="B19" s="10">
        <v>120</v>
      </c>
      <c r="C19" s="6">
        <v>116</v>
      </c>
      <c r="D19" s="6">
        <f t="shared" si="15"/>
        <v>236</v>
      </c>
      <c r="E19" s="21"/>
      <c r="F19" s="23">
        <f t="shared" si="13"/>
        <v>8.0108621860149359E-2</v>
      </c>
      <c r="G19" s="7" t="s">
        <v>6</v>
      </c>
      <c r="H19" s="11">
        <f t="shared" si="14"/>
        <v>127.45281737949765</v>
      </c>
      <c r="I19" s="11">
        <f t="shared" si="14"/>
        <v>108.54718262050238</v>
      </c>
      <c r="K19" s="7" t="s">
        <v>6</v>
      </c>
      <c r="L19" s="3">
        <f t="shared" si="16"/>
        <v>0.43580430808960025</v>
      </c>
      <c r="M19" s="3">
        <f t="shared" si="17"/>
        <v>0.51170823186018366</v>
      </c>
    </row>
    <row r="20" spans="1:33" x14ac:dyDescent="0.2">
      <c r="A20" s="7" t="s">
        <v>5</v>
      </c>
      <c r="B20" s="10">
        <v>174</v>
      </c>
      <c r="C20" s="6">
        <v>201</v>
      </c>
      <c r="D20" s="6">
        <f t="shared" si="15"/>
        <v>375</v>
      </c>
      <c r="E20" s="21"/>
      <c r="F20" s="23">
        <f t="shared" si="13"/>
        <v>0.12729124236252545</v>
      </c>
      <c r="G20" s="7" t="s">
        <v>5</v>
      </c>
      <c r="H20" s="11">
        <f t="shared" si="14"/>
        <v>202.52036659877803</v>
      </c>
      <c r="I20" s="11">
        <f t="shared" si="14"/>
        <v>172.479633401222</v>
      </c>
      <c r="K20" s="7" t="s">
        <v>5</v>
      </c>
      <c r="L20" s="3">
        <f t="shared" si="16"/>
        <v>4.0164420230394802</v>
      </c>
      <c r="M20" s="3">
        <f t="shared" si="17"/>
        <v>4.7159846927349083</v>
      </c>
    </row>
    <row r="21" spans="1:33" x14ac:dyDescent="0.2">
      <c r="A21" s="7" t="s">
        <v>4</v>
      </c>
      <c r="B21" s="10">
        <v>269</v>
      </c>
      <c r="C21" s="6">
        <v>241</v>
      </c>
      <c r="D21" s="6">
        <f t="shared" si="15"/>
        <v>510</v>
      </c>
      <c r="E21" s="22"/>
      <c r="F21" s="23">
        <f t="shared" si="13"/>
        <v>0.17311608961303462</v>
      </c>
      <c r="G21" s="7" t="s">
        <v>4</v>
      </c>
      <c r="H21" s="11">
        <f t="shared" si="14"/>
        <v>275.42769857433814</v>
      </c>
      <c r="I21" s="11">
        <f t="shared" si="14"/>
        <v>234.57230142566192</v>
      </c>
      <c r="K21" s="7" t="s">
        <v>4</v>
      </c>
      <c r="L21" s="3">
        <f t="shared" si="16"/>
        <v>0.15000419048775332</v>
      </c>
      <c r="M21" s="3">
        <f t="shared" si="17"/>
        <v>0.17613038159853239</v>
      </c>
    </row>
    <row r="22" spans="1:33" x14ac:dyDescent="0.2">
      <c r="A22" s="7" t="s">
        <v>3</v>
      </c>
      <c r="B22" s="10">
        <v>267</v>
      </c>
      <c r="C22" s="6">
        <v>303</v>
      </c>
      <c r="D22" s="6">
        <f t="shared" si="15"/>
        <v>570</v>
      </c>
      <c r="F22" s="23">
        <f t="shared" si="13"/>
        <v>0.19348268839103869</v>
      </c>
      <c r="G22" s="7" t="s">
        <v>3</v>
      </c>
      <c r="H22" s="11">
        <f t="shared" si="14"/>
        <v>307.83095723014253</v>
      </c>
      <c r="I22" s="11">
        <f t="shared" si="14"/>
        <v>262.16904276985741</v>
      </c>
      <c r="K22" s="7" t="s">
        <v>3</v>
      </c>
      <c r="L22" s="3">
        <f t="shared" si="16"/>
        <v>5.415852529358542</v>
      </c>
      <c r="M22" s="3">
        <f t="shared" si="17"/>
        <v>6.3591301654682386</v>
      </c>
    </row>
    <row r="23" spans="1:33" x14ac:dyDescent="0.2">
      <c r="B23" s="10">
        <f>SUM(B16:B22)</f>
        <v>1591</v>
      </c>
      <c r="C23" s="6">
        <f>SUM(C16:C22)</f>
        <v>1355</v>
      </c>
      <c r="D23" s="6">
        <f>SUM(D16:D22)</f>
        <v>2946</v>
      </c>
      <c r="H23" s="26">
        <f>B23/$D$23</f>
        <v>0.54005431093007472</v>
      </c>
      <c r="I23" s="26">
        <f>C23/$D$23</f>
        <v>0.45994568906992533</v>
      </c>
      <c r="L23" s="3">
        <f>SUM(L16:L22)</f>
        <v>55.086045417106462</v>
      </c>
      <c r="M23" s="3">
        <f>SUM(M16:M22)</f>
        <v>64.680367718536104</v>
      </c>
      <c r="N23" s="3">
        <f>SUM(L16:M22)</f>
        <v>119.76641313564254</v>
      </c>
    </row>
    <row r="26" spans="1:33" x14ac:dyDescent="0.2">
      <c r="A26" s="19"/>
      <c r="B26" s="9" t="s">
        <v>21</v>
      </c>
      <c r="C26" t="s">
        <v>24</v>
      </c>
      <c r="F26" t="s">
        <v>33</v>
      </c>
      <c r="H26" s="9" t="s">
        <v>21</v>
      </c>
      <c r="I26" t="s">
        <v>24</v>
      </c>
      <c r="L26" s="9" t="s">
        <v>21</v>
      </c>
      <c r="M26" t="s">
        <v>24</v>
      </c>
      <c r="P26" t="s">
        <v>24</v>
      </c>
      <c r="S26" t="s">
        <v>21</v>
      </c>
      <c r="T26" s="33">
        <v>3.8907512469939389E-4</v>
      </c>
    </row>
    <row r="27" spans="1:33" x14ac:dyDescent="0.2">
      <c r="A27" s="7" t="s">
        <v>9</v>
      </c>
      <c r="B27" s="10">
        <v>452</v>
      </c>
      <c r="C27">
        <v>1221</v>
      </c>
      <c r="D27" s="6">
        <f t="shared" ref="D27:D33" si="18">SUM(B27:C27)</f>
        <v>1673</v>
      </c>
      <c r="F27" s="23">
        <f t="shared" ref="F27:F33" si="19">D27/$D$34</f>
        <v>0.31212686567164177</v>
      </c>
      <c r="G27" s="7" t="s">
        <v>9</v>
      </c>
      <c r="H27" s="11">
        <f t="shared" ref="H27:I33" si="20">$F27*H$34*$D$34</f>
        <v>496.59384328358198</v>
      </c>
      <c r="I27" s="11">
        <f t="shared" si="20"/>
        <v>1176.4061567164179</v>
      </c>
      <c r="K27" s="7" t="s">
        <v>9</v>
      </c>
      <c r="L27" s="3">
        <f>(B27-H27)^2/H27</f>
        <v>4.0045016379010256</v>
      </c>
      <c r="M27" s="3">
        <f>(C27-I27)^2/I27</f>
        <v>1.6904118084108726</v>
      </c>
      <c r="N27" s="2" t="s">
        <v>0</v>
      </c>
      <c r="O27" s="17">
        <v>6</v>
      </c>
      <c r="P27">
        <v>6</v>
      </c>
      <c r="S27" t="s">
        <v>24</v>
      </c>
      <c r="T27" s="28">
        <v>0.10790235196507394</v>
      </c>
    </row>
    <row r="28" spans="1:33" x14ac:dyDescent="0.2">
      <c r="A28" s="7" t="s">
        <v>8</v>
      </c>
      <c r="B28" s="10">
        <v>147</v>
      </c>
      <c r="C28">
        <v>448</v>
      </c>
      <c r="D28" s="6">
        <f t="shared" si="18"/>
        <v>595</v>
      </c>
      <c r="F28" s="23">
        <f t="shared" si="19"/>
        <v>0.11100746268656717</v>
      </c>
      <c r="G28" s="7" t="s">
        <v>8</v>
      </c>
      <c r="H28" s="11">
        <f t="shared" si="20"/>
        <v>176.61287313432834</v>
      </c>
      <c r="I28" s="11">
        <f t="shared" si="20"/>
        <v>418.38712686567163</v>
      </c>
      <c r="K28" s="7" t="s">
        <v>8</v>
      </c>
      <c r="L28" s="3">
        <f t="shared" ref="L28:L33" si="21">(B28-H28)^2/H28</f>
        <v>4.9652227479638755</v>
      </c>
      <c r="M28" s="3">
        <f t="shared" ref="M28:M33" si="22">(C28-I28)^2/I28</f>
        <v>2.0959589790423299</v>
      </c>
      <c r="N28" s="2" t="s">
        <v>30</v>
      </c>
      <c r="O28" s="27">
        <f>_xlfn.CHISQ.TEST(B27:B33,H27:H33)</f>
        <v>3.8907512469939389E-4</v>
      </c>
      <c r="P28" s="25">
        <f>_xlfn.CHISQ.TEST(C27:C33,I27:I33)</f>
        <v>0.10790235196507394</v>
      </c>
      <c r="S28" t="s">
        <v>21</v>
      </c>
      <c r="T28" s="33">
        <v>0.32852193006962133</v>
      </c>
      <c r="AG28" s="28"/>
    </row>
    <row r="29" spans="1:33" x14ac:dyDescent="0.2">
      <c r="A29" s="7" t="s">
        <v>7</v>
      </c>
      <c r="B29" s="10">
        <v>162</v>
      </c>
      <c r="C29">
        <v>379</v>
      </c>
      <c r="D29" s="6">
        <f t="shared" si="18"/>
        <v>541</v>
      </c>
      <c r="F29" s="23">
        <f t="shared" si="19"/>
        <v>0.10093283582089552</v>
      </c>
      <c r="G29" s="7" t="s">
        <v>7</v>
      </c>
      <c r="H29" s="11">
        <f t="shared" si="20"/>
        <v>160.58414179104477</v>
      </c>
      <c r="I29" s="11">
        <f t="shared" si="20"/>
        <v>380.41585820895517</v>
      </c>
      <c r="K29" s="7" t="s">
        <v>7</v>
      </c>
      <c r="L29" s="3">
        <f t="shared" si="21"/>
        <v>1.2483514533299324E-2</v>
      </c>
      <c r="M29" s="3">
        <f t="shared" si="22"/>
        <v>5.2696395920609276E-3</v>
      </c>
      <c r="N29" s="2" t="s">
        <v>29</v>
      </c>
      <c r="O29" s="15">
        <f>_xlfn.CHISQ.INV.RT(O28,O27)</f>
        <v>24.693464153444577</v>
      </c>
      <c r="P29" s="11">
        <f>_xlfn.CHISQ.INV.RT(P28,P27)</f>
        <v>10.4237998058186</v>
      </c>
      <c r="S29" t="s">
        <v>22</v>
      </c>
      <c r="T29" s="28">
        <v>0.7607817590943049</v>
      </c>
    </row>
    <row r="30" spans="1:33" x14ac:dyDescent="0.2">
      <c r="A30" s="7" t="s">
        <v>6</v>
      </c>
      <c r="B30" s="10">
        <v>120</v>
      </c>
      <c r="C30">
        <v>293</v>
      </c>
      <c r="D30" s="6">
        <f t="shared" si="18"/>
        <v>413</v>
      </c>
      <c r="F30" s="23">
        <f t="shared" si="19"/>
        <v>7.7052238805970147E-2</v>
      </c>
      <c r="G30" s="7" t="s">
        <v>6</v>
      </c>
      <c r="H30" s="11">
        <f t="shared" si="20"/>
        <v>122.5901119402985</v>
      </c>
      <c r="I30" s="11">
        <f t="shared" si="20"/>
        <v>290.40988805970147</v>
      </c>
      <c r="K30" s="7" t="s">
        <v>6</v>
      </c>
      <c r="L30" s="3">
        <f t="shared" si="21"/>
        <v>5.4724477831817199E-2</v>
      </c>
      <c r="M30" s="3">
        <f t="shared" si="22"/>
        <v>2.3100728105710556E-2</v>
      </c>
      <c r="T30" s="27"/>
    </row>
    <row r="31" spans="1:33" x14ac:dyDescent="0.2">
      <c r="A31" s="7" t="s">
        <v>5</v>
      </c>
      <c r="B31" s="10">
        <v>174</v>
      </c>
      <c r="C31">
        <v>431</v>
      </c>
      <c r="D31" s="6">
        <f t="shared" si="18"/>
        <v>605</v>
      </c>
      <c r="F31" s="23">
        <f t="shared" si="19"/>
        <v>0.11287313432835822</v>
      </c>
      <c r="G31" s="7" t="s">
        <v>5</v>
      </c>
      <c r="H31" s="11">
        <f t="shared" si="20"/>
        <v>179.58115671641789</v>
      </c>
      <c r="I31" s="11">
        <f t="shared" si="20"/>
        <v>425.41884328358208</v>
      </c>
      <c r="K31" s="7" t="s">
        <v>5</v>
      </c>
      <c r="L31" s="3">
        <f t="shared" si="21"/>
        <v>0.17345533831484</v>
      </c>
      <c r="M31" s="3">
        <f t="shared" si="22"/>
        <v>7.3220335170844586E-2</v>
      </c>
      <c r="T31" s="28"/>
    </row>
    <row r="32" spans="1:33" x14ac:dyDescent="0.2">
      <c r="A32" s="7" t="s">
        <v>4</v>
      </c>
      <c r="B32" s="10">
        <v>269</v>
      </c>
      <c r="C32">
        <v>532</v>
      </c>
      <c r="D32" s="6">
        <f t="shared" si="18"/>
        <v>801</v>
      </c>
      <c r="F32" s="23">
        <f t="shared" si="19"/>
        <v>0.14944029850746268</v>
      </c>
      <c r="G32" s="7" t="s">
        <v>4</v>
      </c>
      <c r="H32" s="11">
        <f t="shared" si="20"/>
        <v>237.75951492537314</v>
      </c>
      <c r="I32" s="11">
        <f t="shared" si="20"/>
        <v>563.2404850746268</v>
      </c>
      <c r="K32" s="7" t="s">
        <v>4</v>
      </c>
      <c r="L32" s="3">
        <f t="shared" si="21"/>
        <v>4.1048532085217113</v>
      </c>
      <c r="M32" s="3">
        <f t="shared" si="22"/>
        <v>1.7327730047115999</v>
      </c>
    </row>
    <row r="33" spans="1:21" x14ac:dyDescent="0.2">
      <c r="A33" s="7" t="s">
        <v>3</v>
      </c>
      <c r="B33" s="10">
        <v>267</v>
      </c>
      <c r="C33">
        <v>465</v>
      </c>
      <c r="D33" s="6">
        <f t="shared" si="18"/>
        <v>732</v>
      </c>
      <c r="F33" s="23">
        <f t="shared" si="19"/>
        <v>0.13656716417910447</v>
      </c>
      <c r="G33" s="7" t="s">
        <v>3</v>
      </c>
      <c r="H33" s="11">
        <f t="shared" si="20"/>
        <v>217.27835820895521</v>
      </c>
      <c r="I33" s="11">
        <f t="shared" si="20"/>
        <v>514.7216417910447</v>
      </c>
      <c r="K33" s="7" t="s">
        <v>3</v>
      </c>
      <c r="L33" s="3">
        <f t="shared" si="21"/>
        <v>11.378223228378008</v>
      </c>
      <c r="M33" s="3">
        <f t="shared" si="22"/>
        <v>4.8030653107851817</v>
      </c>
    </row>
    <row r="34" spans="1:21" x14ac:dyDescent="0.2">
      <c r="B34" s="10">
        <f>SUM(B27:B33)</f>
        <v>1591</v>
      </c>
      <c r="C34" s="6">
        <f>SUM(C27:C33)</f>
        <v>3769</v>
      </c>
      <c r="D34" s="6">
        <f>SUM(D27:D33)</f>
        <v>5360</v>
      </c>
      <c r="H34" s="26">
        <f>B34/$D$34</f>
        <v>0.2968283582089552</v>
      </c>
      <c r="I34" s="26">
        <f>C34/$D$34</f>
        <v>0.70317164179104474</v>
      </c>
      <c r="L34" s="3">
        <f>SUM(L27:L33)</f>
        <v>24.693464153444577</v>
      </c>
      <c r="M34" s="3">
        <f>SUM(M27:M33)</f>
        <v>10.4237998058186</v>
      </c>
      <c r="N34" s="3">
        <f>SUM(L27:M33)</f>
        <v>35.117263959263177</v>
      </c>
    </row>
    <row r="35" spans="1:21" x14ac:dyDescent="0.2">
      <c r="T35" t="s">
        <v>21</v>
      </c>
      <c r="U35" s="27">
        <v>4.4536890959467611E-10</v>
      </c>
    </row>
    <row r="36" spans="1:21" x14ac:dyDescent="0.2">
      <c r="T36" t="s">
        <v>19</v>
      </c>
      <c r="U36" s="28">
        <v>5.0134088145127294E-12</v>
      </c>
    </row>
    <row r="37" spans="1:21" x14ac:dyDescent="0.2">
      <c r="B37" s="9" t="s">
        <v>21</v>
      </c>
      <c r="C37" t="s">
        <v>23</v>
      </c>
      <c r="F37" t="s">
        <v>33</v>
      </c>
      <c r="H37" s="9" t="s">
        <v>21</v>
      </c>
      <c r="I37" t="s">
        <v>23</v>
      </c>
      <c r="L37" s="9" t="s">
        <v>21</v>
      </c>
      <c r="M37" t="s">
        <v>23</v>
      </c>
      <c r="P37" t="s">
        <v>23</v>
      </c>
      <c r="T37" t="s">
        <v>21</v>
      </c>
      <c r="U37" s="33">
        <v>4.6869174526738157E-6</v>
      </c>
    </row>
    <row r="38" spans="1:21" x14ac:dyDescent="0.2">
      <c r="A38" s="7" t="s">
        <v>9</v>
      </c>
      <c r="B38" s="10">
        <v>452</v>
      </c>
      <c r="C38" s="6">
        <v>884</v>
      </c>
      <c r="D38" s="6">
        <f>SUM(B38:C38)</f>
        <v>1336</v>
      </c>
      <c r="F38" s="23">
        <f t="shared" ref="F38:F44" si="23">D38/$D$45</f>
        <v>0.33102081268582756</v>
      </c>
      <c r="G38" s="7" t="s">
        <v>9</v>
      </c>
      <c r="H38" s="11">
        <f t="shared" ref="H38:I44" si="24">$F38*H$45*$D$45</f>
        <v>526.65411298315155</v>
      </c>
      <c r="I38" s="11">
        <f t="shared" si="24"/>
        <v>809.34588701684845</v>
      </c>
      <c r="K38" s="7" t="s">
        <v>9</v>
      </c>
      <c r="L38" s="3">
        <f>(B38-H38)^2/H38</f>
        <v>10.582347024183315</v>
      </c>
      <c r="M38" s="3">
        <f>(C38-I38)^2/I38</f>
        <v>6.886099842730327</v>
      </c>
      <c r="N38" s="2" t="s">
        <v>0</v>
      </c>
      <c r="O38" s="17">
        <v>6</v>
      </c>
      <c r="P38">
        <v>6</v>
      </c>
      <c r="T38" t="s">
        <v>23</v>
      </c>
      <c r="U38" s="28">
        <v>9.2160144015075566E-4</v>
      </c>
    </row>
    <row r="39" spans="1:21" x14ac:dyDescent="0.2">
      <c r="A39" s="7" t="s">
        <v>8</v>
      </c>
      <c r="B39" s="10">
        <v>147</v>
      </c>
      <c r="C39" s="6">
        <v>292</v>
      </c>
      <c r="D39" s="6">
        <f t="shared" ref="D39:D44" si="25">SUM(B39:C39)</f>
        <v>439</v>
      </c>
      <c r="F39" s="23">
        <f t="shared" si="23"/>
        <v>0.10877106045589693</v>
      </c>
      <c r="G39" s="7" t="s">
        <v>8</v>
      </c>
      <c r="H39" s="11">
        <f t="shared" si="24"/>
        <v>173.05475718533199</v>
      </c>
      <c r="I39" s="11">
        <f t="shared" si="24"/>
        <v>265.94524281466801</v>
      </c>
      <c r="K39" s="7" t="s">
        <v>8</v>
      </c>
      <c r="L39" s="3">
        <f t="shared" ref="L39:L44" si="26">(B39-H39)^2/H39</f>
        <v>3.9227489785767533</v>
      </c>
      <c r="M39" s="3">
        <f t="shared" ref="M39:M44" si="27">(C39-I39)^2/I39</f>
        <v>2.5525945296178381</v>
      </c>
      <c r="N39" s="2" t="s">
        <v>30</v>
      </c>
      <c r="O39" s="27">
        <f>_xlfn.CHISQ.TEST(B38:B44,H38:H44)</f>
        <v>4.6869174526738157E-6</v>
      </c>
      <c r="P39" s="25">
        <f>_xlfn.CHISQ.TEST(C38:C44,I38:I44)</f>
        <v>9.2160144015075566E-4</v>
      </c>
    </row>
    <row r="40" spans="1:21" x14ac:dyDescent="0.2">
      <c r="A40" s="7" t="s">
        <v>7</v>
      </c>
      <c r="B40" s="10">
        <v>162</v>
      </c>
      <c r="C40" s="6">
        <v>234</v>
      </c>
      <c r="D40" s="6">
        <f t="shared" si="25"/>
        <v>396</v>
      </c>
      <c r="F40" s="23">
        <f t="shared" si="23"/>
        <v>9.8116947472745297E-2</v>
      </c>
      <c r="G40" s="7" t="s">
        <v>7</v>
      </c>
      <c r="H40" s="11">
        <f t="shared" si="24"/>
        <v>156.10406342913777</v>
      </c>
      <c r="I40" s="11">
        <f t="shared" si="24"/>
        <v>239.89593657086226</v>
      </c>
      <c r="K40" s="7" t="s">
        <v>7</v>
      </c>
      <c r="L40" s="3">
        <f t="shared" si="26"/>
        <v>0.22268522217815731</v>
      </c>
      <c r="M40" s="3">
        <f t="shared" si="27"/>
        <v>0.14490478056664691</v>
      </c>
      <c r="N40" s="2" t="s">
        <v>29</v>
      </c>
      <c r="O40" s="15">
        <f>_xlfn.CHISQ.INV.RT(O39,O38)</f>
        <v>34.811751206204029</v>
      </c>
      <c r="P40" s="11">
        <f>_xlfn.CHISQ.INV.RT(P39,P38)</f>
        <v>22.652554670376535</v>
      </c>
    </row>
    <row r="41" spans="1:21" x14ac:dyDescent="0.2">
      <c r="A41" s="7" t="s">
        <v>6</v>
      </c>
      <c r="B41" s="10">
        <v>120</v>
      </c>
      <c r="C41" s="6">
        <v>152</v>
      </c>
      <c r="D41" s="6">
        <f t="shared" si="25"/>
        <v>272</v>
      </c>
      <c r="F41" s="23">
        <f t="shared" si="23"/>
        <v>6.7393458870168482E-2</v>
      </c>
      <c r="G41" s="7" t="s">
        <v>6</v>
      </c>
      <c r="H41" s="11">
        <f t="shared" si="24"/>
        <v>107.22299306243804</v>
      </c>
      <c r="I41" s="11">
        <f t="shared" si="24"/>
        <v>164.77700693756194</v>
      </c>
      <c r="K41" s="7" t="s">
        <v>6</v>
      </c>
      <c r="L41" s="3">
        <f t="shared" si="26"/>
        <v>1.5225456930440451</v>
      </c>
      <c r="M41" s="3">
        <f t="shared" si="27"/>
        <v>0.99074445710963788</v>
      </c>
    </row>
    <row r="42" spans="1:21" x14ac:dyDescent="0.2">
      <c r="A42" s="7" t="s">
        <v>5</v>
      </c>
      <c r="B42" s="10">
        <v>174</v>
      </c>
      <c r="C42" s="6">
        <v>285</v>
      </c>
      <c r="D42" s="6">
        <f t="shared" si="25"/>
        <v>459</v>
      </c>
      <c r="F42" s="23">
        <f t="shared" si="23"/>
        <v>0.11372646184340932</v>
      </c>
      <c r="G42" s="7" t="s">
        <v>5</v>
      </c>
      <c r="H42" s="11">
        <f t="shared" si="24"/>
        <v>180.93880079286419</v>
      </c>
      <c r="I42" s="11">
        <f t="shared" si="24"/>
        <v>278.06119920713581</v>
      </c>
      <c r="K42" s="7" t="s">
        <v>5</v>
      </c>
      <c r="L42" s="3">
        <f t="shared" si="26"/>
        <v>0.26609525558959857</v>
      </c>
      <c r="M42" s="3">
        <f t="shared" si="27"/>
        <v>0.17315237286014362</v>
      </c>
    </row>
    <row r="43" spans="1:21" x14ac:dyDescent="0.2">
      <c r="A43" s="7" t="s">
        <v>4</v>
      </c>
      <c r="B43" s="10">
        <v>269</v>
      </c>
      <c r="C43" s="6">
        <v>283</v>
      </c>
      <c r="D43" s="6">
        <f t="shared" si="25"/>
        <v>552</v>
      </c>
      <c r="F43" s="23">
        <f t="shared" si="23"/>
        <v>0.13676907829534193</v>
      </c>
      <c r="G43" s="7" t="s">
        <v>4</v>
      </c>
      <c r="H43" s="11">
        <f t="shared" si="24"/>
        <v>217.59960356788901</v>
      </c>
      <c r="I43" s="11">
        <f t="shared" si="24"/>
        <v>334.40039643211105</v>
      </c>
      <c r="K43" s="7" t="s">
        <v>4</v>
      </c>
      <c r="L43" s="3">
        <f t="shared" si="26"/>
        <v>12.141569699845016</v>
      </c>
      <c r="M43" s="3">
        <f t="shared" si="27"/>
        <v>7.9007105899605161</v>
      </c>
    </row>
    <row r="44" spans="1:21" x14ac:dyDescent="0.2">
      <c r="A44" s="7" t="s">
        <v>3</v>
      </c>
      <c r="B44" s="10">
        <v>267</v>
      </c>
      <c r="C44" s="6">
        <v>315</v>
      </c>
      <c r="D44" s="6">
        <f t="shared" si="25"/>
        <v>582</v>
      </c>
      <c r="F44" s="23">
        <f t="shared" si="23"/>
        <v>0.14420218037661051</v>
      </c>
      <c r="G44" s="7" t="s">
        <v>3</v>
      </c>
      <c r="H44" s="11">
        <f t="shared" si="24"/>
        <v>229.42566897918729</v>
      </c>
      <c r="I44" s="11">
        <f t="shared" si="24"/>
        <v>352.57433102081268</v>
      </c>
      <c r="K44" s="7" t="s">
        <v>3</v>
      </c>
      <c r="L44" s="3">
        <f t="shared" si="26"/>
        <v>6.1537593327871454</v>
      </c>
      <c r="M44" s="3">
        <f t="shared" si="27"/>
        <v>4.0043480975314241</v>
      </c>
    </row>
    <row r="45" spans="1:21" x14ac:dyDescent="0.2">
      <c r="B45" s="10">
        <f>SUM(B38:B44)</f>
        <v>1591</v>
      </c>
      <c r="C45" s="6">
        <f>SUM(C38:C44)</f>
        <v>2445</v>
      </c>
      <c r="D45" s="6">
        <f>SUM(D38:D44)</f>
        <v>4036</v>
      </c>
      <c r="H45" s="26">
        <f>B45/$D$45</f>
        <v>0.39420218037661048</v>
      </c>
      <c r="I45" s="26">
        <f>C45/$D$45</f>
        <v>0.60579781962338952</v>
      </c>
      <c r="L45" s="3">
        <f>SUM(L38:L44)</f>
        <v>34.811751206204029</v>
      </c>
      <c r="M45" s="3">
        <f>SUM(M38:M44)</f>
        <v>22.652554670376535</v>
      </c>
      <c r="N45" s="3">
        <f>SUM(L38:M44)</f>
        <v>57.464305876580568</v>
      </c>
    </row>
    <row r="49" spans="1:20" x14ac:dyDescent="0.2">
      <c r="B49" s="9" t="s">
        <v>21</v>
      </c>
      <c r="C49" t="s">
        <v>22</v>
      </c>
      <c r="F49" t="s">
        <v>33</v>
      </c>
      <c r="H49" s="9" t="s">
        <v>21</v>
      </c>
      <c r="I49" t="s">
        <v>22</v>
      </c>
      <c r="L49" s="9" t="s">
        <v>21</v>
      </c>
      <c r="M49" t="s">
        <v>22</v>
      </c>
      <c r="P49" t="s">
        <v>22</v>
      </c>
    </row>
    <row r="50" spans="1:20" x14ac:dyDescent="0.2">
      <c r="A50" s="7" t="s">
        <v>9</v>
      </c>
      <c r="B50" s="10">
        <v>452</v>
      </c>
      <c r="C50" s="6">
        <v>971</v>
      </c>
      <c r="D50" s="6">
        <f>SUM(B50:C50)</f>
        <v>1423</v>
      </c>
      <c r="F50" s="23">
        <f t="shared" ref="F50:F56" si="28">D50/$D$57</f>
        <v>0.29316028018129375</v>
      </c>
      <c r="G50" s="7" t="s">
        <v>9</v>
      </c>
      <c r="H50" s="11">
        <f t="shared" ref="H50:I56" si="29">$F50*H$57*$D$57</f>
        <v>466.41800576843838</v>
      </c>
      <c r="I50" s="11">
        <f t="shared" si="29"/>
        <v>956.58199423156145</v>
      </c>
      <c r="K50" s="7" t="s">
        <v>9</v>
      </c>
      <c r="L50" s="3">
        <f>(B50-H50)^2/H50</f>
        <v>0.44569224980119554</v>
      </c>
      <c r="M50" s="3">
        <f>(C50-I50)^2/I50</f>
        <v>0.2173142413220101</v>
      </c>
      <c r="N50" s="2" t="s">
        <v>0</v>
      </c>
      <c r="O50" s="17">
        <v>6</v>
      </c>
      <c r="P50">
        <v>6</v>
      </c>
    </row>
    <row r="51" spans="1:20" x14ac:dyDescent="0.2">
      <c r="A51" s="7" t="s">
        <v>8</v>
      </c>
      <c r="B51" s="10">
        <v>147</v>
      </c>
      <c r="C51" s="6">
        <v>289</v>
      </c>
      <c r="D51" s="6">
        <f t="shared" ref="D51:D56" si="30">SUM(B51:C51)</f>
        <v>436</v>
      </c>
      <c r="F51" s="23">
        <f t="shared" si="28"/>
        <v>8.9822826534816644E-2</v>
      </c>
      <c r="G51" s="7" t="s">
        <v>8</v>
      </c>
      <c r="H51" s="11">
        <f t="shared" si="29"/>
        <v>142.90811701689327</v>
      </c>
      <c r="I51" s="11">
        <f t="shared" si="29"/>
        <v>293.0918829831067</v>
      </c>
      <c r="K51" s="7" t="s">
        <v>8</v>
      </c>
      <c r="L51" s="3">
        <f t="shared" ref="L51:L56" si="31">(B51-H51)^2/H51</f>
        <v>0.11716273852701563</v>
      </c>
      <c r="M51" s="3">
        <f t="shared" ref="M51:M56" si="32">(C51-I51)^2/I51</f>
        <v>5.7127158135605045E-2</v>
      </c>
      <c r="N51" s="2" t="s">
        <v>30</v>
      </c>
      <c r="O51" s="27">
        <f>_xlfn.CHISQ.TEST(B50:B56,H50:H56)</f>
        <v>0.32852193006962133</v>
      </c>
      <c r="P51" s="25">
        <f>_xlfn.CHISQ.TEST(C50:C56,I50:I56)</f>
        <v>0.7607817590943049</v>
      </c>
    </row>
    <row r="52" spans="1:20" x14ac:dyDescent="0.2">
      <c r="A52" s="7" t="s">
        <v>7</v>
      </c>
      <c r="B52" s="10">
        <v>162</v>
      </c>
      <c r="C52" s="6">
        <v>364</v>
      </c>
      <c r="D52" s="6">
        <f t="shared" si="30"/>
        <v>526</v>
      </c>
      <c r="F52" s="23">
        <f t="shared" si="28"/>
        <v>0.10836423568191182</v>
      </c>
      <c r="G52" s="7" t="s">
        <v>7</v>
      </c>
      <c r="H52" s="11">
        <f t="shared" si="29"/>
        <v>172.4074989699217</v>
      </c>
      <c r="I52" s="11">
        <f t="shared" si="29"/>
        <v>353.59250103007821</v>
      </c>
      <c r="K52" s="7" t="s">
        <v>7</v>
      </c>
      <c r="L52" s="3">
        <f t="shared" si="31"/>
        <v>0.62825593698693005</v>
      </c>
      <c r="M52" s="3">
        <f t="shared" si="32"/>
        <v>0.30633012434760104</v>
      </c>
      <c r="N52" s="2" t="s">
        <v>29</v>
      </c>
      <c r="O52" s="15">
        <f>_xlfn.CHISQ.INV.RT(O51,O50)</f>
        <v>6.917737005349589</v>
      </c>
      <c r="P52" s="11">
        <f>_xlfn.CHISQ.INV.RT(P51,P50)</f>
        <v>3.3730063057037114</v>
      </c>
    </row>
    <row r="53" spans="1:20" x14ac:dyDescent="0.2">
      <c r="A53" s="7" t="s">
        <v>6</v>
      </c>
      <c r="B53" s="10">
        <v>120</v>
      </c>
      <c r="C53" s="6">
        <v>301</v>
      </c>
      <c r="D53" s="6">
        <f t="shared" si="30"/>
        <v>421</v>
      </c>
      <c r="F53" s="23">
        <f t="shared" si="28"/>
        <v>8.6732591676967452E-2</v>
      </c>
      <c r="G53" s="7" t="s">
        <v>6</v>
      </c>
      <c r="H53" s="11">
        <f t="shared" si="29"/>
        <v>137.9915533580552</v>
      </c>
      <c r="I53" s="11">
        <f t="shared" si="29"/>
        <v>283.00844664194477</v>
      </c>
      <c r="K53" s="7" t="s">
        <v>6</v>
      </c>
      <c r="L53" s="3">
        <f t="shared" si="31"/>
        <v>2.3457667107770965</v>
      </c>
      <c r="M53" s="3">
        <f t="shared" si="32"/>
        <v>1.1437679549023512</v>
      </c>
    </row>
    <row r="54" spans="1:20" x14ac:dyDescent="0.2">
      <c r="A54" s="7" t="s">
        <v>5</v>
      </c>
      <c r="B54" s="10">
        <v>174</v>
      </c>
      <c r="C54" s="6">
        <v>301</v>
      </c>
      <c r="D54" s="6">
        <f t="shared" si="30"/>
        <v>475</v>
      </c>
      <c r="F54" s="23">
        <f t="shared" si="28"/>
        <v>9.7857437165224562E-2</v>
      </c>
      <c r="G54" s="7" t="s">
        <v>5</v>
      </c>
      <c r="H54" s="11">
        <f t="shared" si="29"/>
        <v>155.69118252987229</v>
      </c>
      <c r="I54" s="11">
        <f t="shared" si="29"/>
        <v>319.30881747012768</v>
      </c>
      <c r="K54" s="7" t="s">
        <v>5</v>
      </c>
      <c r="L54" s="3">
        <f t="shared" si="31"/>
        <v>2.1530621818620759</v>
      </c>
      <c r="M54" s="3">
        <f t="shared" si="32"/>
        <v>1.0498075180332678</v>
      </c>
    </row>
    <row r="55" spans="1:20" x14ac:dyDescent="0.2">
      <c r="A55" s="7" t="s">
        <v>4</v>
      </c>
      <c r="B55" s="10">
        <v>269</v>
      </c>
      <c r="C55" s="6">
        <v>542</v>
      </c>
      <c r="D55" s="6">
        <f t="shared" si="30"/>
        <v>811</v>
      </c>
      <c r="F55" s="23">
        <f t="shared" si="28"/>
        <v>0.16707869798104655</v>
      </c>
      <c r="G55" s="7" t="s">
        <v>4</v>
      </c>
      <c r="H55" s="11">
        <f t="shared" si="29"/>
        <v>265.82220848784505</v>
      </c>
      <c r="I55" s="11">
        <f t="shared" si="29"/>
        <v>545.17779151215484</v>
      </c>
      <c r="K55" s="7" t="s">
        <v>4</v>
      </c>
      <c r="L55" s="3">
        <f t="shared" si="31"/>
        <v>3.7989146776597586E-2</v>
      </c>
      <c r="M55" s="3">
        <f t="shared" si="32"/>
        <v>1.8523056243200255E-2</v>
      </c>
    </row>
    <row r="56" spans="1:20" x14ac:dyDescent="0.2">
      <c r="A56" s="7" t="s">
        <v>3</v>
      </c>
      <c r="B56" s="10">
        <v>267</v>
      </c>
      <c r="C56" s="6">
        <v>495</v>
      </c>
      <c r="D56" s="6">
        <f t="shared" si="30"/>
        <v>762</v>
      </c>
      <c r="F56" s="23">
        <f t="shared" si="28"/>
        <v>0.15698393077873918</v>
      </c>
      <c r="G56" s="7" t="s">
        <v>3</v>
      </c>
      <c r="H56" s="11">
        <f t="shared" si="29"/>
        <v>249.76143386897402</v>
      </c>
      <c r="I56" s="11">
        <f t="shared" si="29"/>
        <v>512.23856613102589</v>
      </c>
      <c r="K56" s="7" t="s">
        <v>3</v>
      </c>
      <c r="L56" s="3">
        <f t="shared" si="31"/>
        <v>1.1898080406186795</v>
      </c>
      <c r="M56" s="3">
        <f t="shared" si="32"/>
        <v>0.58013625271967528</v>
      </c>
    </row>
    <row r="57" spans="1:20" x14ac:dyDescent="0.2">
      <c r="B57" s="10">
        <f>SUM(B50:B56)</f>
        <v>1591</v>
      </c>
      <c r="C57" s="6">
        <f>SUM(C50:C56)</f>
        <v>3263</v>
      </c>
      <c r="D57" s="6">
        <f>SUM(D50:D56)</f>
        <v>4854</v>
      </c>
      <c r="H57" s="26">
        <f>B57/$D$57</f>
        <v>0.32777091058920477</v>
      </c>
      <c r="I57" s="26">
        <f>C57/$D$57</f>
        <v>0.67222908941079518</v>
      </c>
      <c r="L57" s="3">
        <f>SUM(L50:L56)</f>
        <v>6.9177370053495899</v>
      </c>
      <c r="M57" s="3">
        <f>SUM(M50:M56)</f>
        <v>3.373006305703711</v>
      </c>
      <c r="N57" s="3">
        <f>SUM(L50:M56)</f>
        <v>10.290743311053301</v>
      </c>
    </row>
    <row r="61" spans="1:20" x14ac:dyDescent="0.2">
      <c r="B61" s="9" t="s">
        <v>21</v>
      </c>
      <c r="C61" s="9" t="s">
        <v>20</v>
      </c>
      <c r="F61" t="s">
        <v>33</v>
      </c>
      <c r="H61" s="9" t="s">
        <v>21</v>
      </c>
      <c r="I61" t="s">
        <v>20</v>
      </c>
      <c r="L61" s="9" t="s">
        <v>21</v>
      </c>
      <c r="M61" t="s">
        <v>20</v>
      </c>
      <c r="P61" t="s">
        <v>20</v>
      </c>
    </row>
    <row r="62" spans="1:20" x14ac:dyDescent="0.2">
      <c r="A62" s="7" t="s">
        <v>9</v>
      </c>
      <c r="B62" s="10">
        <v>452</v>
      </c>
      <c r="C62" s="10">
        <v>234</v>
      </c>
      <c r="D62" s="6">
        <f>SUM(B62:C62)</f>
        <v>686</v>
      </c>
      <c r="F62" s="23">
        <f t="shared" ref="F62:F68" si="33">D62/$D$69</f>
        <v>0.2</v>
      </c>
      <c r="G62" s="7" t="s">
        <v>9</v>
      </c>
      <c r="H62" s="11">
        <f t="shared" ref="H62:I68" si="34">$F62*H$69*$D$69</f>
        <v>318.2</v>
      </c>
      <c r="I62" s="11">
        <f t="shared" si="34"/>
        <v>367.8</v>
      </c>
      <c r="K62" s="7" t="s">
        <v>9</v>
      </c>
      <c r="L62" s="3">
        <f>(B62-H62)^2/H62</f>
        <v>56.261596480201142</v>
      </c>
      <c r="M62" s="3">
        <f>(C62-I62)^2/I62</f>
        <v>48.674388254486139</v>
      </c>
      <c r="N62" s="2" t="s">
        <v>0</v>
      </c>
      <c r="O62" s="17">
        <v>6</v>
      </c>
      <c r="P62">
        <v>6</v>
      </c>
      <c r="S62" s="32" t="s">
        <v>20</v>
      </c>
      <c r="T62" s="33">
        <v>0.72402739510605385</v>
      </c>
    </row>
    <row r="63" spans="1:20" x14ac:dyDescent="0.2">
      <c r="A63" s="7" t="s">
        <v>8</v>
      </c>
      <c r="B63" s="10">
        <v>147</v>
      </c>
      <c r="C63" s="10">
        <v>220</v>
      </c>
      <c r="D63" s="6">
        <f t="shared" ref="D63:D68" si="35">SUM(B63:C63)</f>
        <v>367</v>
      </c>
      <c r="F63" s="23">
        <f t="shared" si="33"/>
        <v>0.10699708454810496</v>
      </c>
      <c r="G63" s="7" t="s">
        <v>8</v>
      </c>
      <c r="H63" s="11">
        <f t="shared" si="34"/>
        <v>170.23236151603498</v>
      </c>
      <c r="I63" s="11">
        <f t="shared" si="34"/>
        <v>196.76763848396502</v>
      </c>
      <c r="K63" s="7" t="s">
        <v>8</v>
      </c>
      <c r="L63" s="3">
        <f t="shared" ref="L63:L68" si="36">(B63-H63)^2/H63</f>
        <v>3.1706228874754965</v>
      </c>
      <c r="M63" s="3">
        <f t="shared" ref="M63:M68" si="37">(C63-I63)^2/I63</f>
        <v>2.7430456845967996</v>
      </c>
      <c r="N63" s="2" t="s">
        <v>30</v>
      </c>
      <c r="O63" s="27">
        <f>_xlfn.CHISQ.TEST(B62:B68,H62:H68)</f>
        <v>1.1228477736243218E-14</v>
      </c>
      <c r="P63" s="28">
        <f>_xlfn.CHISQ.TEST(C62:C68,I62:I68)</f>
        <v>1.5853091366883439E-12</v>
      </c>
      <c r="S63" s="28" t="s">
        <v>19</v>
      </c>
      <c r="T63" s="28">
        <v>0.54989985350688864</v>
      </c>
    </row>
    <row r="64" spans="1:20" x14ac:dyDescent="0.2">
      <c r="A64" s="7" t="s">
        <v>7</v>
      </c>
      <c r="B64" s="10">
        <v>162</v>
      </c>
      <c r="C64" s="10">
        <v>204</v>
      </c>
      <c r="D64" s="6">
        <f t="shared" si="35"/>
        <v>366</v>
      </c>
      <c r="F64" s="23">
        <f t="shared" si="33"/>
        <v>0.10670553935860058</v>
      </c>
      <c r="G64" s="7" t="s">
        <v>7</v>
      </c>
      <c r="H64" s="11">
        <f t="shared" si="34"/>
        <v>169.76851311953354</v>
      </c>
      <c r="I64" s="11">
        <f t="shared" si="34"/>
        <v>196.23148688046646</v>
      </c>
      <c r="K64" s="7" t="s">
        <v>7</v>
      </c>
      <c r="L64" s="3">
        <f t="shared" si="36"/>
        <v>0.35548285709419253</v>
      </c>
      <c r="M64" s="3">
        <f t="shared" si="37"/>
        <v>0.30754389648551406</v>
      </c>
      <c r="N64" s="2" t="s">
        <v>29</v>
      </c>
      <c r="O64" s="15">
        <f>_xlfn.CHISQ.INV.RT(O63,O62)</f>
        <v>77.590610286386365</v>
      </c>
      <c r="P64" s="11">
        <f>_xlfn.CHISQ.INV.RT(P63,P62)</f>
        <v>67.127058708885599</v>
      </c>
      <c r="S64" s="32" t="s">
        <v>20</v>
      </c>
      <c r="T64" s="33">
        <v>7.6392480148542048E-38</v>
      </c>
    </row>
    <row r="65" spans="1:20" x14ac:dyDescent="0.2">
      <c r="A65" s="7" t="s">
        <v>6</v>
      </c>
      <c r="B65" s="10">
        <v>120</v>
      </c>
      <c r="C65" s="10">
        <v>184</v>
      </c>
      <c r="D65" s="6">
        <f t="shared" si="35"/>
        <v>304</v>
      </c>
      <c r="F65" s="23">
        <f t="shared" si="33"/>
        <v>8.8629737609329448E-2</v>
      </c>
      <c r="G65" s="7" t="s">
        <v>6</v>
      </c>
      <c r="H65" s="11">
        <f t="shared" si="34"/>
        <v>141.00991253644315</v>
      </c>
      <c r="I65" s="11">
        <f t="shared" si="34"/>
        <v>162.99008746355685</v>
      </c>
      <c r="K65" s="7" t="s">
        <v>6</v>
      </c>
      <c r="L65" s="3">
        <f t="shared" si="36"/>
        <v>3.1303928698977797</v>
      </c>
      <c r="M65" s="3">
        <f t="shared" si="37"/>
        <v>2.7082409222443542</v>
      </c>
      <c r="S65" s="28" t="s">
        <v>24</v>
      </c>
      <c r="T65" s="28">
        <v>1.402160494150774E-17</v>
      </c>
    </row>
    <row r="66" spans="1:20" x14ac:dyDescent="0.2">
      <c r="A66" s="7" t="s">
        <v>5</v>
      </c>
      <c r="B66" s="10">
        <v>174</v>
      </c>
      <c r="C66" s="10">
        <v>313</v>
      </c>
      <c r="D66" s="6">
        <f t="shared" si="35"/>
        <v>487</v>
      </c>
      <c r="F66" s="23">
        <f t="shared" si="33"/>
        <v>0.14198250728862974</v>
      </c>
      <c r="G66" s="7" t="s">
        <v>5</v>
      </c>
      <c r="H66" s="11">
        <f t="shared" si="34"/>
        <v>225.89416909620991</v>
      </c>
      <c r="I66" s="11">
        <f t="shared" si="34"/>
        <v>261.10583090379009</v>
      </c>
      <c r="K66" s="7" t="s">
        <v>5</v>
      </c>
      <c r="L66" s="3">
        <f t="shared" si="36"/>
        <v>11.921532976971433</v>
      </c>
      <c r="M66" s="3">
        <f t="shared" si="37"/>
        <v>10.313843918630532</v>
      </c>
      <c r="S66" s="32" t="s">
        <v>20</v>
      </c>
      <c r="T66" s="33">
        <v>6.7424626189750491E-37</v>
      </c>
    </row>
    <row r="67" spans="1:20" x14ac:dyDescent="0.2">
      <c r="A67" s="7" t="s">
        <v>4</v>
      </c>
      <c r="B67" s="10">
        <v>269</v>
      </c>
      <c r="C67" s="10">
        <v>314</v>
      </c>
      <c r="D67" s="6">
        <f t="shared" si="35"/>
        <v>583</v>
      </c>
      <c r="F67" s="23">
        <f t="shared" si="33"/>
        <v>0.16997084548104957</v>
      </c>
      <c r="G67" s="7" t="s">
        <v>4</v>
      </c>
      <c r="H67" s="11">
        <f t="shared" si="34"/>
        <v>270.42361516034987</v>
      </c>
      <c r="I67" s="11">
        <f t="shared" si="34"/>
        <v>312.57638483965013</v>
      </c>
      <c r="K67" s="7" t="s">
        <v>4</v>
      </c>
      <c r="L67" s="3">
        <f t="shared" si="36"/>
        <v>7.4944642818129811E-3</v>
      </c>
      <c r="M67" s="3">
        <f t="shared" si="37"/>
        <v>6.4837915564787685E-3</v>
      </c>
      <c r="S67" s="28" t="s">
        <v>23</v>
      </c>
      <c r="T67" s="28">
        <v>2.818742256302118E-27</v>
      </c>
    </row>
    <row r="68" spans="1:20" x14ac:dyDescent="0.2">
      <c r="A68" s="7" t="s">
        <v>3</v>
      </c>
      <c r="B68" s="10">
        <v>267</v>
      </c>
      <c r="C68" s="10">
        <v>370</v>
      </c>
      <c r="D68" s="6">
        <f t="shared" si="35"/>
        <v>637</v>
      </c>
      <c r="F68" s="23">
        <f t="shared" si="33"/>
        <v>0.18571428571428572</v>
      </c>
      <c r="G68" s="7" t="s">
        <v>3</v>
      </c>
      <c r="H68" s="11">
        <f t="shared" si="34"/>
        <v>295.47142857142859</v>
      </c>
      <c r="I68" s="11">
        <f t="shared" si="34"/>
        <v>341.52857142857147</v>
      </c>
      <c r="K68" s="7" t="s">
        <v>3</v>
      </c>
      <c r="L68" s="3">
        <f t="shared" si="36"/>
        <v>2.7434877504644977</v>
      </c>
      <c r="M68" s="3">
        <f t="shared" si="37"/>
        <v>2.3735122408858067</v>
      </c>
      <c r="S68" s="32" t="s">
        <v>20</v>
      </c>
      <c r="T68" s="33">
        <v>1.1907489378202361E-29</v>
      </c>
    </row>
    <row r="69" spans="1:20" x14ac:dyDescent="0.2">
      <c r="B69" s="10">
        <f>SUM(B62:B68)</f>
        <v>1591</v>
      </c>
      <c r="C69" s="10">
        <f>SUM(C62:C68)</f>
        <v>1839</v>
      </c>
      <c r="D69" s="10">
        <f>SUM(D62:D68)</f>
        <v>3430</v>
      </c>
      <c r="H69" s="26">
        <f>B69/$D$69</f>
        <v>0.4638483965014577</v>
      </c>
      <c r="I69" s="26">
        <f>C69/$D$69</f>
        <v>0.5361516034985423</v>
      </c>
      <c r="L69" s="3">
        <f>SUM(L62:L68)</f>
        <v>77.590610286386365</v>
      </c>
      <c r="M69" s="3">
        <f>SUM(M62:M68)</f>
        <v>67.127058708885613</v>
      </c>
      <c r="N69" s="3">
        <f>SUM(L62:M68)</f>
        <v>144.71766899527202</v>
      </c>
      <c r="S69" s="28" t="s">
        <v>22</v>
      </c>
      <c r="T69" s="28">
        <v>5.2187340105508609E-16</v>
      </c>
    </row>
    <row r="73" spans="1:20" x14ac:dyDescent="0.2">
      <c r="B73" s="9" t="s">
        <v>20</v>
      </c>
      <c r="C73" t="s">
        <v>19</v>
      </c>
      <c r="F73" t="s">
        <v>33</v>
      </c>
      <c r="H73" s="9" t="s">
        <v>20</v>
      </c>
      <c r="I73" t="s">
        <v>19</v>
      </c>
      <c r="L73" s="9" t="s">
        <v>20</v>
      </c>
      <c r="M73" t="s">
        <v>19</v>
      </c>
      <c r="P73" t="s">
        <v>19</v>
      </c>
    </row>
    <row r="74" spans="1:20" x14ac:dyDescent="0.2">
      <c r="A74" s="7" t="s">
        <v>9</v>
      </c>
      <c r="B74" s="10">
        <v>234</v>
      </c>
      <c r="C74" s="6">
        <v>172</v>
      </c>
      <c r="D74" s="6">
        <f>SUM(B74:C74)</f>
        <v>406</v>
      </c>
      <c r="F74" s="23">
        <f t="shared" ref="F74:F80" si="38">D74/$D$81</f>
        <v>0.12711333750782716</v>
      </c>
      <c r="G74" s="7" t="s">
        <v>9</v>
      </c>
      <c r="H74" s="11">
        <f t="shared" ref="H74:I80" si="39">$F74*H$81*$D$81</f>
        <v>233.76142767689416</v>
      </c>
      <c r="I74" s="11">
        <f t="shared" si="39"/>
        <v>172.23857232310579</v>
      </c>
      <c r="K74" s="7" t="s">
        <v>9</v>
      </c>
      <c r="L74" s="3">
        <f>(B74-H74)^2/H74</f>
        <v>2.4348222851713948E-4</v>
      </c>
      <c r="M74" s="3">
        <f>(C74-I74)^2/I74</f>
        <v>3.3045300239321489E-4</v>
      </c>
      <c r="N74" s="2" t="s">
        <v>0</v>
      </c>
      <c r="O74" s="17">
        <v>6</v>
      </c>
      <c r="P74">
        <v>6</v>
      </c>
    </row>
    <row r="75" spans="1:20" x14ac:dyDescent="0.2">
      <c r="A75" s="7" t="s">
        <v>8</v>
      </c>
      <c r="B75" s="10">
        <v>220</v>
      </c>
      <c r="C75" s="6">
        <v>185</v>
      </c>
      <c r="D75" s="6">
        <f t="shared" ref="D75:D80" si="40">SUM(B75:C75)</f>
        <v>405</v>
      </c>
      <c r="F75" s="23">
        <f t="shared" si="38"/>
        <v>0.12680025046963056</v>
      </c>
      <c r="G75" s="7" t="s">
        <v>8</v>
      </c>
      <c r="H75" s="11">
        <f t="shared" si="39"/>
        <v>233.18566061365061</v>
      </c>
      <c r="I75" s="11">
        <f t="shared" si="39"/>
        <v>171.81433938634942</v>
      </c>
      <c r="K75" s="7" t="s">
        <v>8</v>
      </c>
      <c r="L75" s="3">
        <f t="shared" ref="L75:L80" si="41">(B75-H75)^2/H75</f>
        <v>0.74559321255365052</v>
      </c>
      <c r="M75" s="3">
        <f t="shared" ref="M75:M80" si="42">(C75-I75)^2/I75</f>
        <v>1.0119158065580498</v>
      </c>
      <c r="N75" s="2" t="s">
        <v>30</v>
      </c>
      <c r="O75" s="27">
        <f>_xlfn.CHISQ.TEST(B74:B80,H74:H80)</f>
        <v>0.72402739510605385</v>
      </c>
      <c r="P75" s="28">
        <f>_xlfn.CHISQ.TEST(C74:C80,I74:I80)</f>
        <v>0.54989985350688864</v>
      </c>
    </row>
    <row r="76" spans="1:20" x14ac:dyDescent="0.2">
      <c r="A76" s="7" t="s">
        <v>7</v>
      </c>
      <c r="B76" s="10">
        <v>204</v>
      </c>
      <c r="C76" s="6">
        <v>137</v>
      </c>
      <c r="D76" s="6">
        <f t="shared" si="40"/>
        <v>341</v>
      </c>
      <c r="F76" s="23">
        <f t="shared" si="38"/>
        <v>0.10676268002504696</v>
      </c>
      <c r="G76" s="7" t="s">
        <v>7</v>
      </c>
      <c r="H76" s="11">
        <f t="shared" si="39"/>
        <v>196.33656856606137</v>
      </c>
      <c r="I76" s="11">
        <f t="shared" si="39"/>
        <v>144.66343143393863</v>
      </c>
      <c r="K76" s="7" t="s">
        <v>7</v>
      </c>
      <c r="L76" s="3">
        <f t="shared" si="41"/>
        <v>0.29911993354879457</v>
      </c>
      <c r="M76" s="3">
        <f t="shared" si="42"/>
        <v>0.40596424929611313</v>
      </c>
      <c r="N76" s="2" t="s">
        <v>29</v>
      </c>
      <c r="O76" s="15">
        <f>_xlfn.CHISQ.INV.RT(O75,O74)</f>
        <v>3.6491820953439595</v>
      </c>
      <c r="P76" s="11">
        <f>_xlfn.CHISQ.INV.RT(P75,P74)</f>
        <v>4.9526537810609028</v>
      </c>
    </row>
    <row r="77" spans="1:20" x14ac:dyDescent="0.2">
      <c r="A77" s="7" t="s">
        <v>6</v>
      </c>
      <c r="B77" s="10">
        <v>184</v>
      </c>
      <c r="C77" s="6">
        <v>116</v>
      </c>
      <c r="D77" s="6">
        <f t="shared" si="40"/>
        <v>300</v>
      </c>
      <c r="F77" s="23">
        <f t="shared" si="38"/>
        <v>9.3926111458985592E-2</v>
      </c>
      <c r="G77" s="7" t="s">
        <v>6</v>
      </c>
      <c r="H77" s="11">
        <f t="shared" si="39"/>
        <v>172.73011897307453</v>
      </c>
      <c r="I77" s="11">
        <f t="shared" si="39"/>
        <v>127.26988102692546</v>
      </c>
      <c r="K77" s="7" t="s">
        <v>6</v>
      </c>
      <c r="L77" s="3">
        <f t="shared" si="41"/>
        <v>0.7353102001906997</v>
      </c>
      <c r="M77" s="3">
        <f t="shared" si="42"/>
        <v>0.99795974771268903</v>
      </c>
    </row>
    <row r="78" spans="1:20" x14ac:dyDescent="0.2">
      <c r="A78" s="7" t="s">
        <v>5</v>
      </c>
      <c r="B78" s="10">
        <v>313</v>
      </c>
      <c r="C78" s="6">
        <v>201</v>
      </c>
      <c r="D78" s="6">
        <f t="shared" si="40"/>
        <v>514</v>
      </c>
      <c r="F78" s="23">
        <f t="shared" si="38"/>
        <v>0.16092673763306198</v>
      </c>
      <c r="G78" s="7" t="s">
        <v>5</v>
      </c>
      <c r="H78" s="11">
        <f t="shared" si="39"/>
        <v>295.944270507201</v>
      </c>
      <c r="I78" s="11">
        <f t="shared" si="39"/>
        <v>218.05572949279895</v>
      </c>
      <c r="K78" s="7" t="s">
        <v>5</v>
      </c>
      <c r="L78" s="3">
        <f t="shared" si="41"/>
        <v>0.98294826939200886</v>
      </c>
      <c r="M78" s="3">
        <f t="shared" si="42"/>
        <v>1.3340530386803635</v>
      </c>
    </row>
    <row r="79" spans="1:20" x14ac:dyDescent="0.2">
      <c r="A79" s="7" t="s">
        <v>4</v>
      </c>
      <c r="B79" s="10">
        <v>314</v>
      </c>
      <c r="C79" s="6">
        <v>241</v>
      </c>
      <c r="D79" s="6">
        <f t="shared" si="40"/>
        <v>555</v>
      </c>
      <c r="F79" s="23">
        <f t="shared" si="38"/>
        <v>0.17376330619912336</v>
      </c>
      <c r="G79" s="7" t="s">
        <v>4</v>
      </c>
      <c r="H79" s="11">
        <f t="shared" si="39"/>
        <v>319.55072010018785</v>
      </c>
      <c r="I79" s="11">
        <f t="shared" si="39"/>
        <v>235.44927989981215</v>
      </c>
      <c r="K79" s="7" t="s">
        <v>4</v>
      </c>
      <c r="L79" s="3">
        <f t="shared" si="41"/>
        <v>9.641816366731841E-2</v>
      </c>
      <c r="M79" s="3">
        <f t="shared" si="42"/>
        <v>0.13085830478538638</v>
      </c>
    </row>
    <row r="80" spans="1:20" x14ac:dyDescent="0.2">
      <c r="A80" s="7" t="s">
        <v>3</v>
      </c>
      <c r="B80" s="10">
        <v>370</v>
      </c>
      <c r="C80" s="6">
        <v>303</v>
      </c>
      <c r="D80" s="6">
        <f t="shared" si="40"/>
        <v>673</v>
      </c>
      <c r="F80" s="23">
        <f t="shared" si="38"/>
        <v>0.21070757670632437</v>
      </c>
      <c r="G80" s="7" t="s">
        <v>3</v>
      </c>
      <c r="H80" s="11">
        <f t="shared" si="39"/>
        <v>387.49123356293052</v>
      </c>
      <c r="I80" s="11">
        <f t="shared" si="39"/>
        <v>285.50876643706948</v>
      </c>
      <c r="K80" s="7" t="s">
        <v>3</v>
      </c>
      <c r="L80" s="3">
        <f t="shared" si="41"/>
        <v>0.78954883376297158</v>
      </c>
      <c r="M80" s="3">
        <f t="shared" si="42"/>
        <v>1.0715721810259078</v>
      </c>
    </row>
    <row r="81" spans="1:16" x14ac:dyDescent="0.2">
      <c r="B81" s="10">
        <f>SUM(B74:B80)</f>
        <v>1839</v>
      </c>
      <c r="C81" s="6">
        <f>SUM(C74:C80)</f>
        <v>1355</v>
      </c>
      <c r="D81" s="6">
        <f>SUM(D74:D80)</f>
        <v>3194</v>
      </c>
      <c r="H81" s="26">
        <f>B81/$D$81</f>
        <v>0.57576706324358173</v>
      </c>
      <c r="I81" s="26">
        <f>C81/$D$81</f>
        <v>0.42423293675641827</v>
      </c>
      <c r="L81" s="3">
        <f>SUM(L74:L80)</f>
        <v>3.6491820953439604</v>
      </c>
      <c r="M81" s="3">
        <f>SUM(M74:M80)</f>
        <v>4.9526537810609028</v>
      </c>
      <c r="N81" s="3">
        <f>SUM(L74:M80)</f>
        <v>8.6018358764048628</v>
      </c>
    </row>
    <row r="85" spans="1:16" x14ac:dyDescent="0.2">
      <c r="B85" s="9" t="s">
        <v>20</v>
      </c>
      <c r="C85" t="s">
        <v>24</v>
      </c>
      <c r="F85" t="s">
        <v>33</v>
      </c>
      <c r="H85" s="9" t="s">
        <v>20</v>
      </c>
      <c r="I85" t="s">
        <v>24</v>
      </c>
      <c r="L85" s="9" t="s">
        <v>20</v>
      </c>
      <c r="M85" t="s">
        <v>24</v>
      </c>
      <c r="P85" t="s">
        <v>24</v>
      </c>
    </row>
    <row r="86" spans="1:16" x14ac:dyDescent="0.2">
      <c r="A86" s="7" t="s">
        <v>9</v>
      </c>
      <c r="B86" s="10">
        <v>234</v>
      </c>
      <c r="C86">
        <v>1221</v>
      </c>
      <c r="D86" s="6">
        <f>SUM(B86:C86)</f>
        <v>1455</v>
      </c>
      <c r="F86" s="23">
        <f t="shared" ref="F86:F92" si="43">D86/$D$93</f>
        <v>0.25945078459343796</v>
      </c>
      <c r="G86" s="7" t="s">
        <v>9</v>
      </c>
      <c r="H86" s="11">
        <f t="shared" ref="H86:I92" si="44">$F86*H$93*$D$93</f>
        <v>477.12999286733242</v>
      </c>
      <c r="I86" s="11">
        <f t="shared" si="44"/>
        <v>977.87000713266764</v>
      </c>
      <c r="K86" s="7" t="s">
        <v>9</v>
      </c>
      <c r="L86" s="3">
        <f>(B86-H86)^2/H86</f>
        <v>123.89117078226825</v>
      </c>
      <c r="M86" s="3">
        <f>(C86-I86)^2/I86</f>
        <v>60.449950402916215</v>
      </c>
      <c r="N86" s="2" t="s">
        <v>0</v>
      </c>
      <c r="O86" s="17">
        <v>6</v>
      </c>
      <c r="P86">
        <v>6</v>
      </c>
    </row>
    <row r="87" spans="1:16" x14ac:dyDescent="0.2">
      <c r="A87" s="7" t="s">
        <v>8</v>
      </c>
      <c r="B87" s="10">
        <v>220</v>
      </c>
      <c r="C87">
        <v>448</v>
      </c>
      <c r="D87" s="6">
        <f t="shared" ref="D87:D92" si="45">SUM(B87:C87)</f>
        <v>668</v>
      </c>
      <c r="F87" s="23">
        <f t="shared" si="43"/>
        <v>0.11911554921540657</v>
      </c>
      <c r="G87" s="7" t="s">
        <v>8</v>
      </c>
      <c r="H87" s="11">
        <f t="shared" si="44"/>
        <v>219.05349500713265</v>
      </c>
      <c r="I87" s="11">
        <f t="shared" si="44"/>
        <v>448.94650499286729</v>
      </c>
      <c r="K87" s="7" t="s">
        <v>8</v>
      </c>
      <c r="L87" s="3">
        <f t="shared" ref="L87:L92" si="46">(B87-H87)^2/H87</f>
        <v>4.0897393647777456E-3</v>
      </c>
      <c r="M87" s="3">
        <f t="shared" ref="M87:M92" si="47">(C87-I87)^2/I87</f>
        <v>1.9954976629942616E-3</v>
      </c>
      <c r="N87" s="2" t="s">
        <v>30</v>
      </c>
      <c r="O87" s="27">
        <f>_xlfn.CHISQ.TEST(B86:B92,H86:H92)</f>
        <v>7.6392480148542048E-38</v>
      </c>
      <c r="P87" s="28">
        <f>_xlfn.CHISQ.TEST(C86:C92,I86:I92)</f>
        <v>1.402160494150774E-17</v>
      </c>
    </row>
    <row r="88" spans="1:16" x14ac:dyDescent="0.2">
      <c r="A88" s="7" t="s">
        <v>7</v>
      </c>
      <c r="B88" s="10">
        <v>204</v>
      </c>
      <c r="C88">
        <v>379</v>
      </c>
      <c r="D88" s="6">
        <f t="shared" si="45"/>
        <v>583</v>
      </c>
      <c r="F88" s="23">
        <f t="shared" si="43"/>
        <v>0.1039586305278174</v>
      </c>
      <c r="G88" s="7" t="s">
        <v>7</v>
      </c>
      <c r="H88" s="11">
        <f t="shared" si="44"/>
        <v>191.17992154065621</v>
      </c>
      <c r="I88" s="11">
        <f t="shared" si="44"/>
        <v>391.82007845934373</v>
      </c>
      <c r="K88" s="7" t="s">
        <v>7</v>
      </c>
      <c r="L88" s="3">
        <f t="shared" si="46"/>
        <v>0.85968448139978515</v>
      </c>
      <c r="M88" s="3">
        <f t="shared" si="47"/>
        <v>0.41946398548532532</v>
      </c>
      <c r="N88" s="2" t="s">
        <v>29</v>
      </c>
      <c r="O88" s="15">
        <f>_xlfn.CHISQ.INV.RT(O87,O86)</f>
        <v>187.75412441969405</v>
      </c>
      <c r="P88" s="11">
        <f>_xlfn.CHISQ.INV.RT(P87,P86)</f>
        <v>91.61046293653942</v>
      </c>
    </row>
    <row r="89" spans="1:16" x14ac:dyDescent="0.2">
      <c r="A89" s="7" t="s">
        <v>6</v>
      </c>
      <c r="B89" s="10">
        <v>184</v>
      </c>
      <c r="C89">
        <v>293</v>
      </c>
      <c r="D89" s="6">
        <f t="shared" si="45"/>
        <v>477</v>
      </c>
      <c r="F89" s="23">
        <f t="shared" si="43"/>
        <v>8.5057061340941514E-2</v>
      </c>
      <c r="G89" s="7" t="s">
        <v>6</v>
      </c>
      <c r="H89" s="11">
        <f t="shared" si="44"/>
        <v>156.41993580599143</v>
      </c>
      <c r="I89" s="11">
        <f t="shared" si="44"/>
        <v>320.58006419400857</v>
      </c>
      <c r="K89" s="7" t="s">
        <v>6</v>
      </c>
      <c r="L89" s="3">
        <f t="shared" si="46"/>
        <v>4.86293474694354</v>
      </c>
      <c r="M89" s="3">
        <f t="shared" si="47"/>
        <v>2.3727612097716024</v>
      </c>
    </row>
    <row r="90" spans="1:16" x14ac:dyDescent="0.2">
      <c r="A90" s="7" t="s">
        <v>5</v>
      </c>
      <c r="B90" s="10">
        <v>313</v>
      </c>
      <c r="C90">
        <v>431</v>
      </c>
      <c r="D90" s="6">
        <f t="shared" si="45"/>
        <v>744</v>
      </c>
      <c r="F90" s="23">
        <f t="shared" si="43"/>
        <v>0.13266761768901569</v>
      </c>
      <c r="G90" s="7" t="s">
        <v>5</v>
      </c>
      <c r="H90" s="11">
        <f t="shared" si="44"/>
        <v>243.97574893009985</v>
      </c>
      <c r="I90" s="11">
        <f t="shared" si="44"/>
        <v>500.02425106990006</v>
      </c>
      <c r="K90" s="7" t="s">
        <v>5</v>
      </c>
      <c r="L90" s="3">
        <f t="shared" si="46"/>
        <v>19.527954137464778</v>
      </c>
      <c r="M90" s="3">
        <f t="shared" si="47"/>
        <v>9.5282323318645918</v>
      </c>
    </row>
    <row r="91" spans="1:16" x14ac:dyDescent="0.2">
      <c r="A91" s="7" t="s">
        <v>4</v>
      </c>
      <c r="B91" s="10">
        <v>314</v>
      </c>
      <c r="C91">
        <v>532</v>
      </c>
      <c r="D91" s="6">
        <f t="shared" si="45"/>
        <v>846</v>
      </c>
      <c r="F91" s="23">
        <f t="shared" si="43"/>
        <v>0.15085592011412269</v>
      </c>
      <c r="G91" s="7" t="s">
        <v>4</v>
      </c>
      <c r="H91" s="11">
        <f t="shared" si="44"/>
        <v>277.42403708987166</v>
      </c>
      <c r="I91" s="11">
        <f t="shared" si="44"/>
        <v>568.5759629101284</v>
      </c>
      <c r="K91" s="7" t="s">
        <v>4</v>
      </c>
      <c r="L91" s="3">
        <f t="shared" si="46"/>
        <v>4.822224767674701</v>
      </c>
      <c r="M91" s="3">
        <f t="shared" si="47"/>
        <v>2.3528976778333255</v>
      </c>
    </row>
    <row r="92" spans="1:16" x14ac:dyDescent="0.2">
      <c r="A92" s="7" t="s">
        <v>3</v>
      </c>
      <c r="B92" s="10">
        <v>370</v>
      </c>
      <c r="C92">
        <v>465</v>
      </c>
      <c r="D92" s="6">
        <f t="shared" si="45"/>
        <v>835</v>
      </c>
      <c r="F92" s="23">
        <f t="shared" si="43"/>
        <v>0.14889443651925821</v>
      </c>
      <c r="G92" s="7" t="s">
        <v>3</v>
      </c>
      <c r="H92" s="11">
        <f t="shared" si="44"/>
        <v>273.81686875891586</v>
      </c>
      <c r="I92" s="11">
        <f t="shared" si="44"/>
        <v>561.18313124108408</v>
      </c>
      <c r="K92" s="7" t="s">
        <v>3</v>
      </c>
      <c r="L92" s="3">
        <f t="shared" si="46"/>
        <v>33.786065764578225</v>
      </c>
      <c r="M92" s="3">
        <f t="shared" si="47"/>
        <v>16.485161831005385</v>
      </c>
    </row>
    <row r="93" spans="1:16" x14ac:dyDescent="0.2">
      <c r="B93" s="10">
        <f>SUM(B86:B92)</f>
        <v>1839</v>
      </c>
      <c r="C93" s="6">
        <f>SUM(C86:C92)</f>
        <v>3769</v>
      </c>
      <c r="D93" s="6">
        <f>SUM(D86:D92)</f>
        <v>5608</v>
      </c>
      <c r="H93" s="26">
        <f>B93/$D$93</f>
        <v>0.32792439372325249</v>
      </c>
      <c r="I93" s="26">
        <f>C93/$D$93</f>
        <v>0.67207560627674745</v>
      </c>
      <c r="L93" s="3">
        <f>SUM(L86:L92)</f>
        <v>187.75412441969405</v>
      </c>
      <c r="M93" s="3">
        <f>SUM(M86:M92)</f>
        <v>91.610462936539435</v>
      </c>
      <c r="N93" s="3">
        <f>SUM(L86:M92)</f>
        <v>279.36458735623347</v>
      </c>
    </row>
    <row r="97" spans="1:16" x14ac:dyDescent="0.2">
      <c r="B97" s="9" t="s">
        <v>20</v>
      </c>
      <c r="C97" t="s">
        <v>23</v>
      </c>
      <c r="F97" t="s">
        <v>33</v>
      </c>
      <c r="H97" s="9" t="s">
        <v>20</v>
      </c>
      <c r="I97" t="s">
        <v>23</v>
      </c>
      <c r="L97" s="9" t="s">
        <v>20</v>
      </c>
      <c r="M97" t="s">
        <v>23</v>
      </c>
      <c r="P97" t="s">
        <v>23</v>
      </c>
    </row>
    <row r="98" spans="1:16" x14ac:dyDescent="0.2">
      <c r="A98" s="7" t="s">
        <v>9</v>
      </c>
      <c r="B98" s="10">
        <v>234</v>
      </c>
      <c r="C98" s="6">
        <v>884</v>
      </c>
      <c r="D98" s="6">
        <f>SUM(B98:C98)</f>
        <v>1118</v>
      </c>
      <c r="F98" s="23">
        <f t="shared" ref="F98:F104" si="48">D98/$D$105</f>
        <v>0.26097105508870216</v>
      </c>
      <c r="G98" s="7" t="s">
        <v>9</v>
      </c>
      <c r="H98" s="11">
        <f t="shared" ref="H98:I104" si="49">$F98*H$105*$D$105</f>
        <v>479.92577030812322</v>
      </c>
      <c r="I98" s="11">
        <f t="shared" si="49"/>
        <v>638.07422969187678</v>
      </c>
      <c r="K98" s="7" t="s">
        <v>9</v>
      </c>
      <c r="L98" s="3">
        <f>(B98-H98)^2/H98</f>
        <v>126.01841418687432</v>
      </c>
      <c r="M98" s="3">
        <f>(C98-I98)^2/I98</f>
        <v>94.784402327060064</v>
      </c>
      <c r="N98" s="2" t="s">
        <v>0</v>
      </c>
      <c r="O98" s="17">
        <v>6</v>
      </c>
      <c r="P98">
        <v>6</v>
      </c>
    </row>
    <row r="99" spans="1:16" x14ac:dyDescent="0.2">
      <c r="A99" s="7" t="s">
        <v>8</v>
      </c>
      <c r="B99" s="10">
        <v>220</v>
      </c>
      <c r="C99" s="6">
        <v>292</v>
      </c>
      <c r="D99" s="6">
        <f t="shared" ref="D99:D104" si="50">SUM(B99:C99)</f>
        <v>512</v>
      </c>
      <c r="F99" s="23">
        <f t="shared" si="48"/>
        <v>0.11951447245564893</v>
      </c>
      <c r="G99" s="7" t="s">
        <v>8</v>
      </c>
      <c r="H99" s="11">
        <f t="shared" si="49"/>
        <v>219.78711484593839</v>
      </c>
      <c r="I99" s="11">
        <f t="shared" si="49"/>
        <v>292.21288515406167</v>
      </c>
      <c r="K99" s="7" t="s">
        <v>8</v>
      </c>
      <c r="L99" s="3">
        <f t="shared" ref="L99:L104" si="51">(B99-H99)^2/H99</f>
        <v>2.0619993511267841E-4</v>
      </c>
      <c r="M99" s="3">
        <f t="shared" ref="M99:M104" si="52">(C99-I99)^2/I99</f>
        <v>1.5509271193145933E-4</v>
      </c>
      <c r="N99" s="2" t="s">
        <v>30</v>
      </c>
      <c r="O99" s="27">
        <f>_xlfn.CHISQ.TEST(B98:B104,H98:H104)</f>
        <v>6.7424626189750491E-37</v>
      </c>
      <c r="P99" s="28">
        <f>_xlfn.CHISQ.TEST(C98:C104,I98:I104)</f>
        <v>2.818742256302118E-27</v>
      </c>
    </row>
    <row r="100" spans="1:16" x14ac:dyDescent="0.2">
      <c r="A100" s="7" t="s">
        <v>7</v>
      </c>
      <c r="B100" s="10">
        <v>204</v>
      </c>
      <c r="C100" s="6">
        <v>234</v>
      </c>
      <c r="D100" s="6">
        <f t="shared" si="50"/>
        <v>438</v>
      </c>
      <c r="F100" s="23">
        <f t="shared" si="48"/>
        <v>0.10224089635854341</v>
      </c>
      <c r="G100" s="7" t="s">
        <v>7</v>
      </c>
      <c r="H100" s="11">
        <f t="shared" si="49"/>
        <v>188.02100840336135</v>
      </c>
      <c r="I100" s="11">
        <f t="shared" si="49"/>
        <v>249.97899159663865</v>
      </c>
      <c r="K100" s="7" t="s">
        <v>7</v>
      </c>
      <c r="L100" s="3">
        <f t="shared" si="51"/>
        <v>1.3579768272367374</v>
      </c>
      <c r="M100" s="3">
        <f t="shared" si="52"/>
        <v>1.0213985215903314</v>
      </c>
      <c r="N100" s="2" t="s">
        <v>29</v>
      </c>
      <c r="O100" s="15">
        <f>_xlfn.CHISQ.INV.RT(O99,O98)</f>
        <v>183.30378248566589</v>
      </c>
      <c r="P100" s="11">
        <f>_xlfn.CHISQ.INV.RT(P99,P98)</f>
        <v>137.87143394320628</v>
      </c>
    </row>
    <row r="101" spans="1:16" x14ac:dyDescent="0.2">
      <c r="A101" s="7" t="s">
        <v>6</v>
      </c>
      <c r="B101" s="10">
        <v>184</v>
      </c>
      <c r="C101" s="6">
        <v>152</v>
      </c>
      <c r="D101" s="6">
        <f t="shared" si="50"/>
        <v>336</v>
      </c>
      <c r="F101" s="23">
        <f t="shared" si="48"/>
        <v>7.8431372549019607E-2</v>
      </c>
      <c r="G101" s="7" t="s">
        <v>6</v>
      </c>
      <c r="H101" s="11">
        <f t="shared" si="49"/>
        <v>144.23529411764704</v>
      </c>
      <c r="I101" s="11">
        <f t="shared" si="49"/>
        <v>191.76470588235293</v>
      </c>
      <c r="K101" s="7" t="s">
        <v>6</v>
      </c>
      <c r="L101" s="3">
        <f t="shared" si="51"/>
        <v>10.962863448805306</v>
      </c>
      <c r="M101" s="3">
        <f t="shared" si="52"/>
        <v>8.245687477444962</v>
      </c>
    </row>
    <row r="102" spans="1:16" x14ac:dyDescent="0.2">
      <c r="A102" s="7" t="s">
        <v>5</v>
      </c>
      <c r="B102" s="10">
        <v>313</v>
      </c>
      <c r="C102" s="6">
        <v>285</v>
      </c>
      <c r="D102" s="6">
        <f t="shared" si="50"/>
        <v>598</v>
      </c>
      <c r="F102" s="23">
        <f t="shared" si="48"/>
        <v>0.13958916900093371</v>
      </c>
      <c r="G102" s="7" t="s">
        <v>5</v>
      </c>
      <c r="H102" s="11">
        <f t="shared" si="49"/>
        <v>256.70448179271705</v>
      </c>
      <c r="I102" s="11">
        <f t="shared" si="49"/>
        <v>341.2955182072829</v>
      </c>
      <c r="K102" s="7" t="s">
        <v>5</v>
      </c>
      <c r="L102" s="3">
        <f t="shared" si="51"/>
        <v>12.345656562340702</v>
      </c>
      <c r="M102" s="3">
        <f t="shared" si="52"/>
        <v>9.2857515002636006</v>
      </c>
    </row>
    <row r="103" spans="1:16" x14ac:dyDescent="0.2">
      <c r="A103" s="7" t="s">
        <v>4</v>
      </c>
      <c r="B103" s="10">
        <v>314</v>
      </c>
      <c r="C103" s="6">
        <v>283</v>
      </c>
      <c r="D103" s="6">
        <f t="shared" si="50"/>
        <v>597</v>
      </c>
      <c r="F103" s="23">
        <f t="shared" si="48"/>
        <v>0.13935574229691877</v>
      </c>
      <c r="G103" s="7" t="s">
        <v>4</v>
      </c>
      <c r="H103" s="11">
        <f t="shared" si="49"/>
        <v>256.27521008403363</v>
      </c>
      <c r="I103" s="11">
        <f t="shared" si="49"/>
        <v>340.72478991596637</v>
      </c>
      <c r="K103" s="7" t="s">
        <v>4</v>
      </c>
      <c r="L103" s="3">
        <f t="shared" si="51"/>
        <v>13.002238373933348</v>
      </c>
      <c r="M103" s="3">
        <f t="shared" si="52"/>
        <v>9.7795976972038563</v>
      </c>
    </row>
    <row r="104" spans="1:16" x14ac:dyDescent="0.2">
      <c r="A104" s="7" t="s">
        <v>3</v>
      </c>
      <c r="B104" s="10">
        <v>370</v>
      </c>
      <c r="C104" s="6">
        <v>315</v>
      </c>
      <c r="D104" s="6">
        <f t="shared" si="50"/>
        <v>685</v>
      </c>
      <c r="F104" s="23">
        <f t="shared" si="48"/>
        <v>0.15989729225023341</v>
      </c>
      <c r="G104" s="7" t="s">
        <v>3</v>
      </c>
      <c r="H104" s="11">
        <f t="shared" si="49"/>
        <v>294.05112044817923</v>
      </c>
      <c r="I104" s="11">
        <f t="shared" si="49"/>
        <v>390.94887955182071</v>
      </c>
      <c r="K104" s="7" t="s">
        <v>3</v>
      </c>
      <c r="L104" s="3">
        <f t="shared" si="51"/>
        <v>19.616426886540353</v>
      </c>
      <c r="M104" s="3">
        <f t="shared" si="52"/>
        <v>14.754441326931554</v>
      </c>
    </row>
    <row r="105" spans="1:16" x14ac:dyDescent="0.2">
      <c r="B105" s="10">
        <f>SUM(B98:B104)</f>
        <v>1839</v>
      </c>
      <c r="C105" s="6">
        <f>SUM(C98:C104)</f>
        <v>2445</v>
      </c>
      <c r="D105" s="6">
        <f>SUM(D98:D104)</f>
        <v>4284</v>
      </c>
      <c r="H105" s="26">
        <f>B105/$D$105</f>
        <v>0.42927170868347336</v>
      </c>
      <c r="I105" s="26">
        <f>C105/$D$105</f>
        <v>0.57072829131652658</v>
      </c>
      <c r="L105" s="3">
        <f>SUM(L98:L104)</f>
        <v>183.30378248566589</v>
      </c>
      <c r="M105" s="3">
        <f>SUM(M98:M104)</f>
        <v>137.87143394320628</v>
      </c>
      <c r="N105" s="3">
        <f>SUM(L98:M104)</f>
        <v>321.1752164288722</v>
      </c>
    </row>
    <row r="109" spans="1:16" x14ac:dyDescent="0.2">
      <c r="B109" s="9" t="s">
        <v>20</v>
      </c>
      <c r="C109" t="s">
        <v>22</v>
      </c>
      <c r="F109" t="s">
        <v>33</v>
      </c>
      <c r="H109" s="9" t="s">
        <v>20</v>
      </c>
      <c r="I109" t="s">
        <v>22</v>
      </c>
      <c r="L109" s="9" t="s">
        <v>20</v>
      </c>
      <c r="M109" t="s">
        <v>22</v>
      </c>
      <c r="P109" t="s">
        <v>22</v>
      </c>
    </row>
    <row r="110" spans="1:16" x14ac:dyDescent="0.2">
      <c r="A110" s="7" t="s">
        <v>9</v>
      </c>
      <c r="B110" s="10">
        <v>234</v>
      </c>
      <c r="C110" s="6">
        <v>971</v>
      </c>
      <c r="D110" s="6">
        <f>SUM(B110:C110)</f>
        <v>1205</v>
      </c>
      <c r="F110" s="23">
        <f t="shared" ref="F110:F116" si="53">D110/$D$117</f>
        <v>0.23618188945511565</v>
      </c>
      <c r="G110" s="7" t="s">
        <v>9</v>
      </c>
      <c r="H110" s="11">
        <f t="shared" ref="H110:I116" si="54">$F110*H$117*$D$117</f>
        <v>434.33849470795769</v>
      </c>
      <c r="I110" s="11">
        <f t="shared" si="54"/>
        <v>770.66150529204242</v>
      </c>
      <c r="K110" s="7" t="s">
        <v>9</v>
      </c>
      <c r="L110" s="3">
        <f>(B110-H110)^2/H110</f>
        <v>92.406067965117558</v>
      </c>
      <c r="M110" s="3">
        <f>(C110-I110)^2/I110</f>
        <v>52.079300946322711</v>
      </c>
      <c r="N110" s="2" t="s">
        <v>0</v>
      </c>
      <c r="O110" s="17">
        <v>6</v>
      </c>
      <c r="P110">
        <v>6</v>
      </c>
    </row>
    <row r="111" spans="1:16" x14ac:dyDescent="0.2">
      <c r="A111" s="7" t="s">
        <v>8</v>
      </c>
      <c r="B111" s="10">
        <v>220</v>
      </c>
      <c r="C111" s="6">
        <v>289</v>
      </c>
      <c r="D111" s="6">
        <f t="shared" ref="D111:D116" si="55">SUM(B111:C111)</f>
        <v>509</v>
      </c>
      <c r="F111" s="23">
        <f t="shared" si="53"/>
        <v>9.9764798118384942E-2</v>
      </c>
      <c r="G111" s="7" t="s">
        <v>8</v>
      </c>
      <c r="H111" s="11">
        <f t="shared" si="54"/>
        <v>183.4674637397099</v>
      </c>
      <c r="I111" s="11">
        <f t="shared" si="54"/>
        <v>325.5325362602901</v>
      </c>
      <c r="K111" s="7" t="s">
        <v>8</v>
      </c>
      <c r="L111" s="3">
        <f t="shared" ref="L111:L116" si="56">(B111-H111)^2/H111</f>
        <v>7.2744571620768692</v>
      </c>
      <c r="M111" s="3">
        <f t="shared" ref="M111:M116" si="57">(C111-I111)^2/I111</f>
        <v>4.0998243092428321</v>
      </c>
      <c r="N111" s="2" t="s">
        <v>30</v>
      </c>
      <c r="O111" s="27">
        <f>_xlfn.CHISQ.TEST(B110:B116,H110:H116)</f>
        <v>1.1907489378202361E-29</v>
      </c>
      <c r="P111" s="28">
        <f>_xlfn.CHISQ.TEST(C110:C116,I110:I116)</f>
        <v>5.2187340105508609E-16</v>
      </c>
    </row>
    <row r="112" spans="1:16" x14ac:dyDescent="0.2">
      <c r="A112" s="7" t="s">
        <v>7</v>
      </c>
      <c r="B112" s="10">
        <v>204</v>
      </c>
      <c r="C112" s="6">
        <v>364</v>
      </c>
      <c r="D112" s="6">
        <f t="shared" si="55"/>
        <v>568</v>
      </c>
      <c r="F112" s="23">
        <f t="shared" si="53"/>
        <v>0.11132889063112505</v>
      </c>
      <c r="G112" s="7" t="s">
        <v>7</v>
      </c>
      <c r="H112" s="11">
        <f t="shared" si="54"/>
        <v>204.73382987063897</v>
      </c>
      <c r="I112" s="11">
        <f t="shared" si="54"/>
        <v>363.266170129361</v>
      </c>
      <c r="K112" s="7" t="s">
        <v>7</v>
      </c>
      <c r="L112" s="3">
        <f t="shared" si="56"/>
        <v>2.6302750228541301E-3</v>
      </c>
      <c r="M112" s="3">
        <f t="shared" si="57"/>
        <v>1.4824013996411649E-3</v>
      </c>
      <c r="N112" s="2" t="s">
        <v>29</v>
      </c>
      <c r="O112" s="15">
        <f>_xlfn.CHISQ.INV.RT(O111,O110)</f>
        <v>149.11438596505283</v>
      </c>
      <c r="P112" s="11">
        <f>_xlfn.CHISQ.INV.RT(P111,P110)</f>
        <v>84.039643208621484</v>
      </c>
    </row>
    <row r="113" spans="1:14" x14ac:dyDescent="0.2">
      <c r="A113" s="7" t="s">
        <v>6</v>
      </c>
      <c r="B113" s="10">
        <v>184</v>
      </c>
      <c r="C113" s="6">
        <v>301</v>
      </c>
      <c r="D113" s="6">
        <f t="shared" si="55"/>
        <v>485</v>
      </c>
      <c r="F113" s="23">
        <f t="shared" si="53"/>
        <v>9.506076048608389E-2</v>
      </c>
      <c r="G113" s="7" t="s">
        <v>6</v>
      </c>
      <c r="H113" s="11">
        <f t="shared" si="54"/>
        <v>174.81673853390828</v>
      </c>
      <c r="I113" s="11">
        <f t="shared" si="54"/>
        <v>310.18326146609172</v>
      </c>
      <c r="K113" s="7" t="s">
        <v>6</v>
      </c>
      <c r="L113" s="3">
        <f t="shared" si="56"/>
        <v>0.48240398409130364</v>
      </c>
      <c r="M113" s="3">
        <f t="shared" si="57"/>
        <v>0.27187892330490571</v>
      </c>
    </row>
    <row r="114" spans="1:14" x14ac:dyDescent="0.2">
      <c r="A114" s="7" t="s">
        <v>5</v>
      </c>
      <c r="B114" s="10">
        <v>313</v>
      </c>
      <c r="C114" s="6">
        <v>301</v>
      </c>
      <c r="D114" s="6">
        <f t="shared" si="55"/>
        <v>614</v>
      </c>
      <c r="F114" s="23">
        <f t="shared" si="53"/>
        <v>0.12034496275970208</v>
      </c>
      <c r="G114" s="7" t="s">
        <v>5</v>
      </c>
      <c r="H114" s="11">
        <f t="shared" si="54"/>
        <v>221.31438651509211</v>
      </c>
      <c r="I114" s="11">
        <f t="shared" si="54"/>
        <v>392.68561348490783</v>
      </c>
      <c r="K114" s="7" t="s">
        <v>5</v>
      </c>
      <c r="L114" s="3">
        <f t="shared" si="56"/>
        <v>37.983304440674821</v>
      </c>
      <c r="M114" s="3">
        <f t="shared" si="57"/>
        <v>21.407078414465502</v>
      </c>
    </row>
    <row r="115" spans="1:14" x14ac:dyDescent="0.2">
      <c r="A115" s="7" t="s">
        <v>4</v>
      </c>
      <c r="B115" s="10">
        <v>314</v>
      </c>
      <c r="C115" s="6">
        <v>542</v>
      </c>
      <c r="D115" s="6">
        <f t="shared" si="55"/>
        <v>856</v>
      </c>
      <c r="F115" s="23">
        <f t="shared" si="53"/>
        <v>0.16777734221873775</v>
      </c>
      <c r="G115" s="7" t="s">
        <v>4</v>
      </c>
      <c r="H115" s="11">
        <f t="shared" si="54"/>
        <v>308.54253234025873</v>
      </c>
      <c r="I115" s="11">
        <f t="shared" si="54"/>
        <v>547.45746765974127</v>
      </c>
      <c r="K115" s="7" t="s">
        <v>4</v>
      </c>
      <c r="L115" s="3">
        <f t="shared" si="56"/>
        <v>9.6531110415196478E-2</v>
      </c>
      <c r="M115" s="3">
        <f t="shared" si="57"/>
        <v>5.4404140990973439E-2</v>
      </c>
    </row>
    <row r="116" spans="1:14" x14ac:dyDescent="0.2">
      <c r="A116" s="7" t="s">
        <v>3</v>
      </c>
      <c r="B116" s="10">
        <v>370</v>
      </c>
      <c r="C116" s="6">
        <v>495</v>
      </c>
      <c r="D116" s="6">
        <f t="shared" si="55"/>
        <v>865</v>
      </c>
      <c r="F116" s="23">
        <f t="shared" si="53"/>
        <v>0.16954135633085066</v>
      </c>
      <c r="G116" s="7" t="s">
        <v>3</v>
      </c>
      <c r="H116" s="11">
        <f t="shared" si="54"/>
        <v>311.78655429243435</v>
      </c>
      <c r="I116" s="11">
        <f t="shared" si="54"/>
        <v>553.21344570756571</v>
      </c>
      <c r="K116" s="7" t="s">
        <v>3</v>
      </c>
      <c r="L116" s="3">
        <f t="shared" si="56"/>
        <v>10.86899102765422</v>
      </c>
      <c r="M116" s="3">
        <f t="shared" si="57"/>
        <v>6.1256740728949266</v>
      </c>
    </row>
    <row r="117" spans="1:14" x14ac:dyDescent="0.2">
      <c r="B117" s="10">
        <f>SUM(B110:B116)</f>
        <v>1839</v>
      </c>
      <c r="C117" s="6">
        <f>SUM(C110:C116)</f>
        <v>3263</v>
      </c>
      <c r="D117" s="6">
        <f>SUM(D110:D116)</f>
        <v>5102</v>
      </c>
      <c r="H117" s="26">
        <f>B117/$D$117</f>
        <v>0.3604468835750686</v>
      </c>
      <c r="I117" s="26">
        <f>C117/$D$117</f>
        <v>0.6395531164249314</v>
      </c>
      <c r="L117" s="3">
        <f>SUM(L110:L116)</f>
        <v>149.11438596505283</v>
      </c>
      <c r="M117" s="3">
        <f>SUM(M110:M116)</f>
        <v>84.039643208621484</v>
      </c>
      <c r="N117" s="3">
        <f>SUM(L110:M116)</f>
        <v>233.1540291736743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C9AB-71D9-EE4E-94E0-6AB7C5C0A395}">
  <dimension ref="A2:AH130"/>
  <sheetViews>
    <sheetView topLeftCell="I1" zoomScaleNormal="100" workbookViewId="0">
      <selection activeCell="R16" sqref="R16:S17"/>
    </sheetView>
  </sheetViews>
  <sheetFormatPr baseColWidth="10" defaultRowHeight="16" x14ac:dyDescent="0.2"/>
  <cols>
    <col min="21" max="21" width="13.1640625" bestFit="1" customWidth="1"/>
  </cols>
  <sheetData>
    <row r="2" spans="1:34" x14ac:dyDescent="0.2">
      <c r="A2" t="s">
        <v>31</v>
      </c>
      <c r="B2" s="9" t="s">
        <v>14</v>
      </c>
      <c r="C2" s="9" t="s">
        <v>4</v>
      </c>
      <c r="D2" t="s">
        <v>17</v>
      </c>
      <c r="E2" t="s">
        <v>16</v>
      </c>
      <c r="F2" t="s">
        <v>15</v>
      </c>
      <c r="G2" t="s">
        <v>13</v>
      </c>
      <c r="I2" s="19"/>
      <c r="K2" t="s">
        <v>31</v>
      </c>
      <c r="L2" s="9" t="s">
        <v>14</v>
      </c>
      <c r="M2" s="9" t="s">
        <v>4</v>
      </c>
      <c r="N2" t="s">
        <v>17</v>
      </c>
      <c r="O2" t="s">
        <v>16</v>
      </c>
      <c r="P2" t="s">
        <v>15</v>
      </c>
      <c r="Q2" t="s">
        <v>13</v>
      </c>
      <c r="T2" s="9" t="s">
        <v>14</v>
      </c>
      <c r="U2" s="9" t="s">
        <v>4</v>
      </c>
      <c r="V2" t="s">
        <v>17</v>
      </c>
      <c r="W2" t="s">
        <v>16</v>
      </c>
      <c r="X2" t="s">
        <v>15</v>
      </c>
      <c r="Y2" t="s">
        <v>13</v>
      </c>
      <c r="AB2" s="28">
        <f t="shared" ref="AB2:AG2" si="0">_xlfn.CHISQ.TEST(B3:B9,L3:L9)</f>
        <v>1.3490944183661723E-3</v>
      </c>
      <c r="AC2" s="28">
        <f t="shared" si="0"/>
        <v>3.0418173124908997E-4</v>
      </c>
      <c r="AD2" s="28">
        <f t="shared" si="0"/>
        <v>7.4242498657625397E-6</v>
      </c>
      <c r="AE2" s="28">
        <f t="shared" si="0"/>
        <v>0.16550802459224082</v>
      </c>
      <c r="AF2" s="28">
        <f t="shared" si="0"/>
        <v>1.2790292985558708E-22</v>
      </c>
      <c r="AG2" s="28">
        <f t="shared" si="0"/>
        <v>3.4494690737759917E-7</v>
      </c>
      <c r="AH2" s="24"/>
    </row>
    <row r="3" spans="1:34" x14ac:dyDescent="0.2">
      <c r="A3" s="7" t="s">
        <v>9</v>
      </c>
      <c r="B3" s="10">
        <v>88</v>
      </c>
      <c r="C3" s="9">
        <v>158</v>
      </c>
      <c r="D3" s="6">
        <v>234</v>
      </c>
      <c r="E3" s="6">
        <v>95</v>
      </c>
      <c r="F3" s="6">
        <v>225</v>
      </c>
      <c r="G3" s="6">
        <v>357</v>
      </c>
      <c r="H3" s="6">
        <f>SUM(B3:G3)</f>
        <v>1157</v>
      </c>
      <c r="I3" s="21"/>
      <c r="J3" s="26">
        <f t="shared" ref="J3:J9" si="1">H3/$H$10</f>
        <v>0.1723264819779565</v>
      </c>
      <c r="K3" s="7" t="s">
        <v>9</v>
      </c>
      <c r="L3" s="3">
        <f t="shared" ref="L3:Q9" si="2">$J3*L$10*$H$10</f>
        <v>70.30920464700624</v>
      </c>
      <c r="M3" s="3">
        <f t="shared" si="2"/>
        <v>226.09234435507892</v>
      </c>
      <c r="N3" s="3">
        <f t="shared" si="2"/>
        <v>171.29252308608878</v>
      </c>
      <c r="O3" s="3">
        <f t="shared" si="2"/>
        <v>87.714179326779842</v>
      </c>
      <c r="P3" s="3">
        <f t="shared" si="2"/>
        <v>129.58951444742331</v>
      </c>
      <c r="Q3" s="3">
        <f t="shared" si="2"/>
        <v>472.00223413762285</v>
      </c>
      <c r="S3" s="7" t="s">
        <v>9</v>
      </c>
      <c r="T3" s="11">
        <f>(B3-L3)^2/L3</f>
        <v>4.4512555901147097</v>
      </c>
      <c r="U3" s="11">
        <f t="shared" ref="U3:Y3" si="3">(C3-M3)^2/M3</f>
        <v>20.507405383390164</v>
      </c>
      <c r="V3" s="11">
        <f t="shared" si="3"/>
        <v>22.9562130912885</v>
      </c>
      <c r="W3" s="11">
        <f t="shared" si="3"/>
        <v>0.6051836007558189</v>
      </c>
      <c r="X3" s="11">
        <f t="shared" si="3"/>
        <v>70.246121317722455</v>
      </c>
      <c r="Y3" s="11">
        <f t="shared" si="3"/>
        <v>28.020023847574482</v>
      </c>
    </row>
    <row r="4" spans="1:34" x14ac:dyDescent="0.2">
      <c r="A4" s="7" t="s">
        <v>8</v>
      </c>
      <c r="B4" s="10">
        <v>29</v>
      </c>
      <c r="C4" s="9">
        <v>156</v>
      </c>
      <c r="D4" s="6">
        <v>122</v>
      </c>
      <c r="E4" s="6">
        <v>49</v>
      </c>
      <c r="F4" s="6">
        <v>60</v>
      </c>
      <c r="G4" s="6">
        <v>322</v>
      </c>
      <c r="H4" s="6">
        <f t="shared" ref="H4:H8" si="4">SUM(B4:G4)</f>
        <v>738</v>
      </c>
      <c r="I4" s="21"/>
      <c r="J4" s="26">
        <f t="shared" si="1"/>
        <v>0.10991957104557641</v>
      </c>
      <c r="K4" s="7" t="s">
        <v>8</v>
      </c>
      <c r="L4" s="3">
        <f t="shared" si="2"/>
        <v>44.847184986595174</v>
      </c>
      <c r="M4" s="3">
        <f t="shared" si="2"/>
        <v>144.21447721179624</v>
      </c>
      <c r="N4" s="3">
        <f t="shared" si="2"/>
        <v>109.26005361930295</v>
      </c>
      <c r="O4" s="3">
        <f t="shared" si="2"/>
        <v>55.949061662198389</v>
      </c>
      <c r="P4" s="3">
        <f t="shared" si="2"/>
        <v>82.659517426273467</v>
      </c>
      <c r="Q4" s="3">
        <f t="shared" si="2"/>
        <v>301.06970509383382</v>
      </c>
      <c r="S4" s="7" t="s">
        <v>8</v>
      </c>
      <c r="T4" s="11">
        <f t="shared" ref="T4:T9" si="5">(B4-L4)^2/L4</f>
        <v>5.5997555270064607</v>
      </c>
      <c r="U4" s="11">
        <f t="shared" ref="U4:U9" si="6">(C4-M4)^2/M4</f>
        <v>0.9631387228016024</v>
      </c>
      <c r="V4" s="11">
        <f t="shared" ref="V4:V9" si="7">(D4-N4)^2/N4</f>
        <v>1.4855038818538637</v>
      </c>
      <c r="W4" s="11">
        <f t="shared" ref="W4:W9" si="8">(E4-O4)^2/O4</f>
        <v>0.86309683398429338</v>
      </c>
      <c r="X4" s="11">
        <f t="shared" ref="X4:X9" si="9">(F4-P4)^2/P4</f>
        <v>6.2116710329159126</v>
      </c>
      <c r="Y4" s="11">
        <f t="shared" ref="Y4:Y9" si="10">(G4-Q4)^2/Q4</f>
        <v>1.4550691665325521</v>
      </c>
    </row>
    <row r="5" spans="1:34" x14ac:dyDescent="0.2">
      <c r="A5" s="7" t="s">
        <v>7</v>
      </c>
      <c r="B5" s="10">
        <v>32</v>
      </c>
      <c r="C5" s="9">
        <v>136</v>
      </c>
      <c r="D5" s="6">
        <v>85</v>
      </c>
      <c r="E5" s="6">
        <v>60</v>
      </c>
      <c r="F5" s="6">
        <v>30</v>
      </c>
      <c r="G5" s="6">
        <v>297</v>
      </c>
      <c r="H5" s="6">
        <f t="shared" si="4"/>
        <v>640</v>
      </c>
      <c r="I5" s="21"/>
      <c r="J5" s="26">
        <f t="shared" si="1"/>
        <v>9.5323205242776293E-2</v>
      </c>
      <c r="K5" s="7" t="s">
        <v>7</v>
      </c>
      <c r="L5" s="3">
        <f t="shared" si="2"/>
        <v>38.891867739052728</v>
      </c>
      <c r="M5" s="3">
        <f t="shared" si="2"/>
        <v>125.0640452785225</v>
      </c>
      <c r="N5" s="3">
        <f t="shared" si="2"/>
        <v>94.751266011319629</v>
      </c>
      <c r="O5" s="3">
        <f t="shared" si="2"/>
        <v>48.519511468573128</v>
      </c>
      <c r="P5" s="3">
        <f t="shared" si="2"/>
        <v>71.683050342567782</v>
      </c>
      <c r="Q5" s="3">
        <f t="shared" si="2"/>
        <v>261.09025915996426</v>
      </c>
      <c r="S5" s="7" t="s">
        <v>7</v>
      </c>
      <c r="T5" s="11">
        <f t="shared" si="5"/>
        <v>1.2212795037586086</v>
      </c>
      <c r="U5" s="11">
        <f t="shared" si="6"/>
        <v>0.9562708882785862</v>
      </c>
      <c r="V5" s="11">
        <f t="shared" si="7"/>
        <v>1.0035453121244593</v>
      </c>
      <c r="W5" s="11">
        <f t="shared" si="8"/>
        <v>2.7164662819326604</v>
      </c>
      <c r="X5" s="11">
        <f t="shared" si="9"/>
        <v>24.238319624482674</v>
      </c>
      <c r="Y5" s="11">
        <f t="shared" si="10"/>
        <v>4.9389413888799147</v>
      </c>
    </row>
    <row r="6" spans="1:34" x14ac:dyDescent="0.2">
      <c r="A6" s="7" t="s">
        <v>6</v>
      </c>
      <c r="B6" s="10">
        <v>35</v>
      </c>
      <c r="C6" s="9">
        <v>120</v>
      </c>
      <c r="D6" s="6">
        <v>74</v>
      </c>
      <c r="E6" s="6">
        <v>48</v>
      </c>
      <c r="F6" s="6">
        <v>50</v>
      </c>
      <c r="G6" s="6">
        <v>243</v>
      </c>
      <c r="H6" s="6">
        <f t="shared" si="4"/>
        <v>570</v>
      </c>
      <c r="I6" s="21"/>
      <c r="J6" s="26">
        <f t="shared" si="1"/>
        <v>8.4897229669347637E-2</v>
      </c>
      <c r="K6" s="7" t="s">
        <v>6</v>
      </c>
      <c r="L6" s="3">
        <f t="shared" si="2"/>
        <v>34.638069705093834</v>
      </c>
      <c r="M6" s="3">
        <f t="shared" si="2"/>
        <v>111.38516532618409</v>
      </c>
      <c r="N6" s="3">
        <f t="shared" si="2"/>
        <v>84.387846291331556</v>
      </c>
      <c r="O6" s="3">
        <f t="shared" si="2"/>
        <v>43.212689901697949</v>
      </c>
      <c r="P6" s="3">
        <f t="shared" si="2"/>
        <v>63.842716711349432</v>
      </c>
      <c r="Q6" s="3">
        <f t="shared" si="2"/>
        <v>232.53351206434317</v>
      </c>
      <c r="S6" s="7" t="s">
        <v>6</v>
      </c>
      <c r="T6" s="11">
        <f t="shared" si="5"/>
        <v>3.7817793972393537E-3</v>
      </c>
      <c r="U6" s="11">
        <f t="shared" si="6"/>
        <v>0.66629497958589001</v>
      </c>
      <c r="V6" s="11">
        <f t="shared" si="7"/>
        <v>1.278707246536462</v>
      </c>
      <c r="W6" s="11">
        <f t="shared" si="8"/>
        <v>0.53036129038577307</v>
      </c>
      <c r="X6" s="11">
        <f t="shared" si="9"/>
        <v>3.0014513138130301</v>
      </c>
      <c r="Y6" s="11">
        <f t="shared" si="10"/>
        <v>0.4711035787260533</v>
      </c>
    </row>
    <row r="7" spans="1:34" x14ac:dyDescent="0.2">
      <c r="A7" s="7" t="s">
        <v>5</v>
      </c>
      <c r="B7" s="10">
        <v>20</v>
      </c>
      <c r="C7" s="9">
        <v>127</v>
      </c>
      <c r="D7" s="6">
        <v>79</v>
      </c>
      <c r="E7" s="6">
        <v>51</v>
      </c>
      <c r="F7" s="6">
        <v>71</v>
      </c>
      <c r="G7" s="6">
        <v>248</v>
      </c>
      <c r="H7" s="6">
        <f t="shared" si="4"/>
        <v>596</v>
      </c>
      <c r="I7" s="21"/>
      <c r="J7" s="26">
        <f t="shared" si="1"/>
        <v>8.8769734882335416E-2</v>
      </c>
      <c r="K7" s="7" t="s">
        <v>5</v>
      </c>
      <c r="L7" s="3">
        <f t="shared" si="2"/>
        <v>36.218051831992845</v>
      </c>
      <c r="M7" s="3">
        <f t="shared" si="2"/>
        <v>116.46589216562407</v>
      </c>
      <c r="N7" s="3">
        <f t="shared" si="2"/>
        <v>88.237116473041411</v>
      </c>
      <c r="O7" s="3">
        <f t="shared" si="2"/>
        <v>45.183795055108725</v>
      </c>
      <c r="P7" s="3">
        <f t="shared" si="2"/>
        <v>66.754840631516231</v>
      </c>
      <c r="Q7" s="3">
        <f t="shared" si="2"/>
        <v>243.14030384271669</v>
      </c>
      <c r="S7" s="7" t="s">
        <v>5</v>
      </c>
      <c r="T7" s="11">
        <f t="shared" si="5"/>
        <v>7.2622681762486705</v>
      </c>
      <c r="U7" s="11">
        <f t="shared" si="6"/>
        <v>0.95278905955106208</v>
      </c>
      <c r="V7" s="11">
        <f t="shared" si="7"/>
        <v>0.96698899677440908</v>
      </c>
      <c r="W7" s="11">
        <f t="shared" si="8"/>
        <v>0.74868080292323569</v>
      </c>
      <c r="X7" s="11">
        <f t="shared" si="9"/>
        <v>0.2699636145235178</v>
      </c>
      <c r="Y7" s="11">
        <f t="shared" si="10"/>
        <v>9.7131764532100651E-2</v>
      </c>
    </row>
    <row r="8" spans="1:34" x14ac:dyDescent="0.2">
      <c r="A8" s="7" t="s">
        <v>4</v>
      </c>
      <c r="B8" s="10">
        <v>104</v>
      </c>
      <c r="C8" s="9">
        <v>329</v>
      </c>
      <c r="D8" s="6">
        <v>228</v>
      </c>
      <c r="E8" s="6">
        <v>102</v>
      </c>
      <c r="F8" s="6">
        <v>141</v>
      </c>
      <c r="G8" s="6">
        <v>722</v>
      </c>
      <c r="H8" s="6">
        <f t="shared" si="4"/>
        <v>1626</v>
      </c>
      <c r="I8" s="21"/>
      <c r="J8" s="26">
        <f t="shared" si="1"/>
        <v>0.24218051831992851</v>
      </c>
      <c r="K8" s="7" t="s">
        <v>4</v>
      </c>
      <c r="L8" s="3">
        <f t="shared" si="2"/>
        <v>98.809651474530824</v>
      </c>
      <c r="M8" s="3">
        <f t="shared" si="2"/>
        <v>317.7408400357462</v>
      </c>
      <c r="N8" s="3">
        <f t="shared" si="2"/>
        <v>240.72743521000896</v>
      </c>
      <c r="O8" s="3">
        <f t="shared" si="2"/>
        <v>123.26988382484359</v>
      </c>
      <c r="P8" s="3">
        <f t="shared" si="2"/>
        <v>182.11974977658625</v>
      </c>
      <c r="Q8" s="3">
        <f t="shared" si="2"/>
        <v>663.33243967828423</v>
      </c>
      <c r="S8" s="7" t="s">
        <v>4</v>
      </c>
      <c r="T8" s="11">
        <f t="shared" si="5"/>
        <v>0.27264257503007211</v>
      </c>
      <c r="U8" s="11">
        <f t="shared" si="6"/>
        <v>0.39896880453388978</v>
      </c>
      <c r="V8" s="11">
        <f t="shared" si="7"/>
        <v>0.67290878949322497</v>
      </c>
      <c r="W8" s="11">
        <f t="shared" si="8"/>
        <v>3.6700607146282187</v>
      </c>
      <c r="X8" s="11">
        <f t="shared" si="9"/>
        <v>9.2841870459589355</v>
      </c>
      <c r="Y8" s="11">
        <f t="shared" si="10"/>
        <v>5.188774780518</v>
      </c>
    </row>
    <row r="9" spans="1:34" x14ac:dyDescent="0.2">
      <c r="A9" s="7" t="s">
        <v>3</v>
      </c>
      <c r="B9" s="10">
        <v>100</v>
      </c>
      <c r="C9" s="9">
        <v>286</v>
      </c>
      <c r="D9" s="6">
        <v>172</v>
      </c>
      <c r="E9" s="6">
        <v>104</v>
      </c>
      <c r="F9" s="6">
        <v>175</v>
      </c>
      <c r="G9" s="6">
        <v>550</v>
      </c>
      <c r="H9" s="6">
        <f>SUM(B9:G9)</f>
        <v>1387</v>
      </c>
      <c r="I9" s="21"/>
      <c r="J9" s="26">
        <f t="shared" si="1"/>
        <v>0.20658325886207923</v>
      </c>
      <c r="K9" s="7" t="s">
        <v>3</v>
      </c>
      <c r="L9" s="3">
        <f t="shared" si="2"/>
        <v>84.28596961572832</v>
      </c>
      <c r="M9" s="3">
        <f t="shared" si="2"/>
        <v>271.03723562704795</v>
      </c>
      <c r="N9" s="3">
        <f t="shared" si="2"/>
        <v>205.34375930890675</v>
      </c>
      <c r="O9" s="3">
        <f t="shared" si="2"/>
        <v>105.15087876079831</v>
      </c>
      <c r="P9" s="3">
        <f t="shared" si="2"/>
        <v>155.35061066428358</v>
      </c>
      <c r="Q9" s="3">
        <f t="shared" si="2"/>
        <v>565.83154602323509</v>
      </c>
      <c r="S9" s="7" t="s">
        <v>3</v>
      </c>
      <c r="T9" s="11">
        <f t="shared" si="5"/>
        <v>2.9296780003078315</v>
      </c>
      <c r="U9" s="11">
        <f t="shared" si="6"/>
        <v>0.82602789672985011</v>
      </c>
      <c r="V9" s="11">
        <f t="shared" si="7"/>
        <v>5.4143660785803167</v>
      </c>
      <c r="W9" s="11">
        <f t="shared" si="8"/>
        <v>1.2596394225765101E-2</v>
      </c>
      <c r="X9" s="11">
        <f t="shared" si="9"/>
        <v>2.4853362314805083</v>
      </c>
      <c r="Y9" s="11">
        <f t="shared" si="10"/>
        <v>0.44295488868964322</v>
      </c>
    </row>
    <row r="10" spans="1:34" x14ac:dyDescent="0.2">
      <c r="B10" s="10">
        <f t="shared" ref="B10:H10" si="11">SUM(B3:B9)</f>
        <v>408</v>
      </c>
      <c r="C10" s="10">
        <f t="shared" si="11"/>
        <v>1312</v>
      </c>
      <c r="D10" s="6">
        <f t="shared" si="11"/>
        <v>994</v>
      </c>
      <c r="E10" s="6">
        <f t="shared" si="11"/>
        <v>509</v>
      </c>
      <c r="F10" s="6">
        <f t="shared" si="11"/>
        <v>752</v>
      </c>
      <c r="G10" s="6">
        <f t="shared" si="11"/>
        <v>2739</v>
      </c>
      <c r="H10" s="6">
        <f t="shared" si="11"/>
        <v>6714</v>
      </c>
      <c r="I10" s="19"/>
      <c r="L10" s="25">
        <f t="shared" ref="L10:Q10" si="12">B10/$H$10</f>
        <v>6.076854334226988E-2</v>
      </c>
      <c r="M10" s="25">
        <f t="shared" si="12"/>
        <v>0.19541257074769139</v>
      </c>
      <c r="N10" s="25">
        <f t="shared" si="12"/>
        <v>0.14804885314268693</v>
      </c>
      <c r="O10" s="25">
        <f t="shared" si="12"/>
        <v>7.581173666964551E-2</v>
      </c>
      <c r="P10" s="25">
        <f t="shared" si="12"/>
        <v>0.11200476616026214</v>
      </c>
      <c r="Q10" s="25">
        <f t="shared" si="12"/>
        <v>0.40795352993744416</v>
      </c>
      <c r="T10" s="11">
        <f>SUM(T3:T9)</f>
        <v>21.740661151863595</v>
      </c>
      <c r="U10" s="11">
        <f t="shared" ref="U10:X10" si="13">SUM(U3:U9)</f>
        <v>25.270895734871043</v>
      </c>
      <c r="V10" s="11">
        <f t="shared" si="13"/>
        <v>33.778233396651231</v>
      </c>
      <c r="W10" s="11">
        <f t="shared" si="13"/>
        <v>9.1464459188357665</v>
      </c>
      <c r="X10" s="11">
        <f t="shared" si="13"/>
        <v>115.73705018089703</v>
      </c>
      <c r="Y10" s="11">
        <f>SUM(Y3:Y9)</f>
        <v>40.613999415452746</v>
      </c>
      <c r="Z10" s="11">
        <f>SUM(T3:Y9)</f>
        <v>246.28728579857147</v>
      </c>
    </row>
    <row r="14" spans="1:34" x14ac:dyDescent="0.2">
      <c r="B14" s="9" t="s">
        <v>14</v>
      </c>
      <c r="C14" t="s">
        <v>17</v>
      </c>
      <c r="H14" s="9" t="s">
        <v>14</v>
      </c>
      <c r="I14" t="s">
        <v>17</v>
      </c>
      <c r="L14" s="9" t="s">
        <v>14</v>
      </c>
      <c r="M14" t="s">
        <v>17</v>
      </c>
      <c r="O14" t="s">
        <v>14</v>
      </c>
      <c r="P14" t="s">
        <v>17</v>
      </c>
    </row>
    <row r="15" spans="1:34" x14ac:dyDescent="0.2">
      <c r="A15" s="7" t="s">
        <v>9</v>
      </c>
      <c r="B15" s="10">
        <v>88</v>
      </c>
      <c r="C15" s="6">
        <v>234</v>
      </c>
      <c r="D15" s="6">
        <f>SUM(B15:C15)</f>
        <v>322</v>
      </c>
      <c r="F15" s="26">
        <f>D15/$D$22</f>
        <v>0.22967189728958631</v>
      </c>
      <c r="G15" s="7" t="s">
        <v>9</v>
      </c>
      <c r="H15" s="3">
        <f>$F15*H$22*$D$22</f>
        <v>93.70613409415121</v>
      </c>
      <c r="I15" s="3">
        <f>$F15*I$22*$D$22</f>
        <v>228.2938659058488</v>
      </c>
      <c r="K15" s="7" t="s">
        <v>9</v>
      </c>
      <c r="L15" s="1">
        <f>(B15-H15)^2/H15</f>
        <v>0.34746888893869249</v>
      </c>
      <c r="M15" s="1">
        <f>(C15-I15)^2/I15</f>
        <v>0.14262304495672617</v>
      </c>
      <c r="N15" s="2" t="s">
        <v>0</v>
      </c>
      <c r="O15" s="17">
        <v>6</v>
      </c>
      <c r="P15">
        <v>6</v>
      </c>
    </row>
    <row r="16" spans="1:34" x14ac:dyDescent="0.2">
      <c r="A16" s="7" t="s">
        <v>8</v>
      </c>
      <c r="B16" s="10">
        <v>29</v>
      </c>
      <c r="C16" s="6">
        <v>122</v>
      </c>
      <c r="D16" s="6">
        <f t="shared" ref="D16:D21" si="14">SUM(B16:C16)</f>
        <v>151</v>
      </c>
      <c r="F16" s="26">
        <f t="shared" ref="F16:F21" si="15">D16/$D$22</f>
        <v>0.10770328102710414</v>
      </c>
      <c r="G16" s="7" t="s">
        <v>8</v>
      </c>
      <c r="H16" s="3">
        <f t="shared" ref="H16:I21" si="16">$F16*H$22*$D$22</f>
        <v>43.942938659058491</v>
      </c>
      <c r="I16" s="3">
        <f t="shared" si="16"/>
        <v>107.0570613409415</v>
      </c>
      <c r="K16" s="7" t="s">
        <v>8</v>
      </c>
      <c r="L16" s="1">
        <f t="shared" ref="L16:L21" si="17">(B16-H16)^2/H16</f>
        <v>5.0813947037280132</v>
      </c>
      <c r="M16" s="1">
        <f t="shared" ref="M16:M21" si="18">(C16-I16)^2/I16</f>
        <v>2.0857233793974159</v>
      </c>
      <c r="N16" s="2" t="s">
        <v>30</v>
      </c>
      <c r="O16" s="27">
        <f>_xlfn.CHISQ.TEST(B15:B21,H15:H21)</f>
        <v>2.3259927953750693E-2</v>
      </c>
      <c r="P16">
        <f>_xlfn.CHISQ.TEST(C15:C21,I15:I21)</f>
        <v>0.42221801799429098</v>
      </c>
      <c r="R16" t="s">
        <v>14</v>
      </c>
      <c r="S16" s="29">
        <v>2.3259927953750693E-2</v>
      </c>
    </row>
    <row r="17" spans="1:19" x14ac:dyDescent="0.2">
      <c r="A17" s="7" t="s">
        <v>7</v>
      </c>
      <c r="B17" s="10">
        <v>32</v>
      </c>
      <c r="C17" s="6">
        <v>85</v>
      </c>
      <c r="D17" s="6">
        <f t="shared" si="14"/>
        <v>117</v>
      </c>
      <c r="F17" s="26">
        <f t="shared" si="15"/>
        <v>8.3452211126961481E-2</v>
      </c>
      <c r="G17" s="7" t="s">
        <v>7</v>
      </c>
      <c r="H17" s="3">
        <f t="shared" si="16"/>
        <v>34.048502139800291</v>
      </c>
      <c r="I17" s="3">
        <f t="shared" si="16"/>
        <v>82.951497860199709</v>
      </c>
      <c r="K17" s="7" t="s">
        <v>7</v>
      </c>
      <c r="L17" s="1">
        <f t="shared" si="17"/>
        <v>0.12324656748589018</v>
      </c>
      <c r="M17" s="1">
        <f t="shared" si="18"/>
        <v>5.0588128304067607E-2</v>
      </c>
      <c r="N17" s="2" t="s">
        <v>29</v>
      </c>
      <c r="O17" s="15">
        <f>_xlfn.CHISQ.INV.RT(O16,O15)</f>
        <v>14.638803185713201</v>
      </c>
      <c r="P17" s="11">
        <f>_xlfn.CHISQ.INV.RT(P16,P15)</f>
        <v>6.0086838025865141</v>
      </c>
      <c r="R17" t="s">
        <v>17</v>
      </c>
      <c r="S17">
        <v>0.42221801799429098</v>
      </c>
    </row>
    <row r="18" spans="1:19" x14ac:dyDescent="0.2">
      <c r="A18" s="7" t="s">
        <v>6</v>
      </c>
      <c r="B18" s="10">
        <v>35</v>
      </c>
      <c r="C18" s="6">
        <v>74</v>
      </c>
      <c r="D18" s="6">
        <f t="shared" si="14"/>
        <v>109</v>
      </c>
      <c r="F18" s="26">
        <f t="shared" si="15"/>
        <v>7.7746077032810265E-2</v>
      </c>
      <c r="G18" s="7" t="s">
        <v>6</v>
      </c>
      <c r="H18" s="3">
        <f t="shared" si="16"/>
        <v>31.720399429386593</v>
      </c>
      <c r="I18" s="3">
        <f t="shared" si="16"/>
        <v>77.279600570613411</v>
      </c>
      <c r="K18" s="7" t="s">
        <v>6</v>
      </c>
      <c r="L18" s="1">
        <f t="shared" si="17"/>
        <v>0.33908084690772705</v>
      </c>
      <c r="M18" s="1">
        <f t="shared" si="18"/>
        <v>0.13918006593395668</v>
      </c>
      <c r="R18" t="s">
        <v>14</v>
      </c>
      <c r="S18" s="29">
        <v>0.10976411084990574</v>
      </c>
    </row>
    <row r="19" spans="1:19" x14ac:dyDescent="0.2">
      <c r="A19" s="7" t="s">
        <v>5</v>
      </c>
      <c r="B19" s="10">
        <v>20</v>
      </c>
      <c r="C19" s="6">
        <v>79</v>
      </c>
      <c r="D19" s="6">
        <f t="shared" si="14"/>
        <v>99</v>
      </c>
      <c r="F19" s="26">
        <f t="shared" si="15"/>
        <v>7.0613409415121259E-2</v>
      </c>
      <c r="G19" s="7" t="s">
        <v>5</v>
      </c>
      <c r="H19" s="3">
        <f t="shared" si="16"/>
        <v>28.810271041369475</v>
      </c>
      <c r="I19" s="3">
        <f t="shared" si="16"/>
        <v>70.189728958630539</v>
      </c>
      <c r="K19" s="7" t="s">
        <v>5</v>
      </c>
      <c r="L19" s="1">
        <f t="shared" si="17"/>
        <v>2.6942084547186518</v>
      </c>
      <c r="M19" s="1">
        <f t="shared" si="18"/>
        <v>1.1058722832245538</v>
      </c>
      <c r="R19" t="s">
        <v>16</v>
      </c>
      <c r="S19">
        <v>0.21589352269727494</v>
      </c>
    </row>
    <row r="20" spans="1:19" x14ac:dyDescent="0.2">
      <c r="A20" s="7" t="s">
        <v>4</v>
      </c>
      <c r="B20" s="10">
        <v>104</v>
      </c>
      <c r="C20" s="6">
        <v>228</v>
      </c>
      <c r="D20" s="6">
        <f t="shared" si="14"/>
        <v>332</v>
      </c>
      <c r="F20" s="26">
        <f t="shared" si="15"/>
        <v>0.23680456490727533</v>
      </c>
      <c r="G20" s="7" t="s">
        <v>4</v>
      </c>
      <c r="H20" s="3">
        <f t="shared" si="16"/>
        <v>96.616262482168352</v>
      </c>
      <c r="I20" s="3">
        <f t="shared" si="16"/>
        <v>235.38373751783172</v>
      </c>
      <c r="K20" s="7" t="s">
        <v>4</v>
      </c>
      <c r="L20" s="1">
        <f t="shared" si="17"/>
        <v>0.5642898859009049</v>
      </c>
      <c r="M20" s="1">
        <f t="shared" si="18"/>
        <v>0.23161999340802178</v>
      </c>
      <c r="R20" t="s">
        <v>14</v>
      </c>
      <c r="S20" s="29">
        <v>5.0135333262786219E-3</v>
      </c>
    </row>
    <row r="21" spans="1:19" x14ac:dyDescent="0.2">
      <c r="A21" s="7" t="s">
        <v>3</v>
      </c>
      <c r="B21" s="10">
        <v>100</v>
      </c>
      <c r="C21" s="6">
        <v>172</v>
      </c>
      <c r="D21" s="6">
        <f t="shared" si="14"/>
        <v>272</v>
      </c>
      <c r="F21" s="26">
        <f t="shared" si="15"/>
        <v>0.19400855920114124</v>
      </c>
      <c r="G21" s="7" t="s">
        <v>3</v>
      </c>
      <c r="H21" s="3">
        <f t="shared" si="16"/>
        <v>79.155492154065627</v>
      </c>
      <c r="I21" s="3">
        <f t="shared" si="16"/>
        <v>192.8445078459344</v>
      </c>
      <c r="K21" s="7" t="s">
        <v>3</v>
      </c>
      <c r="L21" s="1">
        <f t="shared" si="17"/>
        <v>5.4891138380333215</v>
      </c>
      <c r="M21" s="1">
        <f t="shared" si="18"/>
        <v>2.253076907361772</v>
      </c>
      <c r="R21" t="s">
        <v>15</v>
      </c>
      <c r="S21">
        <v>0.12217203673482198</v>
      </c>
    </row>
    <row r="22" spans="1:19" x14ac:dyDescent="0.2">
      <c r="B22" s="10">
        <f>SUM(B15:B21)</f>
        <v>408</v>
      </c>
      <c r="C22" s="6">
        <f>SUM(C15:C21)</f>
        <v>994</v>
      </c>
      <c r="D22" s="6">
        <f>SUM(D15:D21)</f>
        <v>1402</v>
      </c>
      <c r="H22" s="26">
        <f>B22/$D$22</f>
        <v>0.29101283880171186</v>
      </c>
      <c r="I22" s="26">
        <f>C22/$D$22</f>
        <v>0.7089871611982882</v>
      </c>
      <c r="L22" s="1">
        <f>SUM(L15:L21)</f>
        <v>14.638803185713201</v>
      </c>
      <c r="M22" s="1">
        <f>SUM(M15:M21)</f>
        <v>6.0086838025865141</v>
      </c>
      <c r="N22" s="3">
        <f>SUM(L15:M21)</f>
        <v>20.647486988299715</v>
      </c>
      <c r="R22" t="s">
        <v>14</v>
      </c>
      <c r="S22" s="29">
        <v>7.0902227206921239E-6</v>
      </c>
    </row>
    <row r="23" spans="1:19" x14ac:dyDescent="0.2">
      <c r="R23" t="s">
        <v>13</v>
      </c>
      <c r="S23">
        <v>0.53779676308131497</v>
      </c>
    </row>
    <row r="26" spans="1:19" x14ac:dyDescent="0.2">
      <c r="B26" s="9" t="s">
        <v>14</v>
      </c>
      <c r="C26" t="s">
        <v>16</v>
      </c>
      <c r="H26" s="9" t="s">
        <v>14</v>
      </c>
      <c r="I26" t="s">
        <v>16</v>
      </c>
      <c r="L26" s="9" t="s">
        <v>14</v>
      </c>
      <c r="M26" t="s">
        <v>16</v>
      </c>
      <c r="O26" t="s">
        <v>14</v>
      </c>
      <c r="P26" t="s">
        <v>16</v>
      </c>
    </row>
    <row r="27" spans="1:19" x14ac:dyDescent="0.2">
      <c r="A27" s="7" t="s">
        <v>9</v>
      </c>
      <c r="B27" s="10">
        <v>88</v>
      </c>
      <c r="C27" s="6">
        <v>95</v>
      </c>
      <c r="D27" s="6">
        <f>SUM(B27:C27)</f>
        <v>183</v>
      </c>
      <c r="F27" s="26">
        <f t="shared" ref="F27:F33" si="19">D27/$D$34</f>
        <v>0.19956379498364232</v>
      </c>
      <c r="G27" s="7" t="s">
        <v>9</v>
      </c>
      <c r="H27" s="3">
        <f>$F27*H$34*$D$34</f>
        <v>81.422028353326056</v>
      </c>
      <c r="I27" s="3">
        <f>$F27*I$34*$D$34</f>
        <v>101.57797164667393</v>
      </c>
      <c r="K27" s="7" t="s">
        <v>9</v>
      </c>
      <c r="L27" s="1">
        <f>(B27-H27)^2/H27</f>
        <v>0.53142511749621346</v>
      </c>
      <c r="M27" s="1">
        <f>(C27-I27)^2/I27</f>
        <v>0.42597533976120655</v>
      </c>
      <c r="N27" s="2" t="s">
        <v>0</v>
      </c>
      <c r="O27" s="17">
        <v>6</v>
      </c>
      <c r="P27">
        <v>6</v>
      </c>
    </row>
    <row r="28" spans="1:19" x14ac:dyDescent="0.2">
      <c r="A28" s="7" t="s">
        <v>8</v>
      </c>
      <c r="B28" s="10">
        <v>29</v>
      </c>
      <c r="C28" s="6">
        <v>49</v>
      </c>
      <c r="D28" s="6">
        <f t="shared" ref="D28:D33" si="20">SUM(B28:C28)</f>
        <v>78</v>
      </c>
      <c r="F28" s="26">
        <f t="shared" si="19"/>
        <v>8.5059978189749183E-2</v>
      </c>
      <c r="G28" s="7" t="s">
        <v>8</v>
      </c>
      <c r="H28" s="3">
        <f t="shared" ref="H28:I33" si="21">$F28*H$34*$D$34</f>
        <v>34.704471101417667</v>
      </c>
      <c r="I28" s="3">
        <f t="shared" si="21"/>
        <v>43.295528898582333</v>
      </c>
      <c r="K28" s="7" t="s">
        <v>8</v>
      </c>
      <c r="L28" s="1">
        <f t="shared" ref="L28:L33" si="22">(B28-H28)^2/H28</f>
        <v>0.93765988975351366</v>
      </c>
      <c r="M28" s="1">
        <f t="shared" ref="M28:M33" si="23">(C28-I28)^2/I28</f>
        <v>0.75160164050969269</v>
      </c>
      <c r="N28" s="2" t="s">
        <v>30</v>
      </c>
      <c r="O28" s="27">
        <f>_xlfn.CHISQ.TEST(B27:B33,H27:H33)</f>
        <v>0.10976411084990574</v>
      </c>
      <c r="P28">
        <f>_xlfn.CHISQ.TEST(C27:C33,I27:I33)</f>
        <v>0.21589352269727494</v>
      </c>
    </row>
    <row r="29" spans="1:19" x14ac:dyDescent="0.2">
      <c r="A29" s="7" t="s">
        <v>7</v>
      </c>
      <c r="B29" s="10">
        <v>32</v>
      </c>
      <c r="C29" s="6">
        <v>60</v>
      </c>
      <c r="D29" s="6">
        <f t="shared" si="20"/>
        <v>92</v>
      </c>
      <c r="F29" s="26">
        <f t="shared" si="19"/>
        <v>0.10032715376226826</v>
      </c>
      <c r="G29" s="7" t="s">
        <v>7</v>
      </c>
      <c r="H29" s="3">
        <f t="shared" si="21"/>
        <v>40.933478735005451</v>
      </c>
      <c r="I29" s="3">
        <f t="shared" si="21"/>
        <v>51.066521264994542</v>
      </c>
      <c r="K29" s="7" t="s">
        <v>7</v>
      </c>
      <c r="L29" s="1">
        <f t="shared" si="22"/>
        <v>1.9496765184666625</v>
      </c>
      <c r="M29" s="1">
        <f t="shared" si="23"/>
        <v>1.5628055393603137</v>
      </c>
      <c r="N29" s="2" t="s">
        <v>29</v>
      </c>
      <c r="O29" s="15">
        <f>_xlfn.CHISQ.INV.RT(O28,O27)</f>
        <v>10.373894061811439</v>
      </c>
      <c r="P29" s="11">
        <f>_xlfn.CHISQ.INV.RT(P28,P27)</f>
        <v>8.3154199945364784</v>
      </c>
    </row>
    <row r="30" spans="1:19" x14ac:dyDescent="0.2">
      <c r="A30" s="7" t="s">
        <v>6</v>
      </c>
      <c r="B30" s="10">
        <v>35</v>
      </c>
      <c r="C30" s="6">
        <v>48</v>
      </c>
      <c r="D30" s="6">
        <f t="shared" si="20"/>
        <v>83</v>
      </c>
      <c r="F30" s="26">
        <f t="shared" si="19"/>
        <v>9.0512540894220284E-2</v>
      </c>
      <c r="G30" s="7" t="s">
        <v>6</v>
      </c>
      <c r="H30" s="3">
        <f t="shared" si="21"/>
        <v>36.929116684841873</v>
      </c>
      <c r="I30" s="3">
        <f t="shared" si="21"/>
        <v>46.07088331515812</v>
      </c>
      <c r="K30" s="7" t="s">
        <v>6</v>
      </c>
      <c r="L30" s="1">
        <f t="shared" si="22"/>
        <v>0.10077390194558432</v>
      </c>
      <c r="M30" s="1">
        <f t="shared" si="23"/>
        <v>8.0777508828681149E-2</v>
      </c>
    </row>
    <row r="31" spans="1:19" x14ac:dyDescent="0.2">
      <c r="A31" s="7" t="s">
        <v>5</v>
      </c>
      <c r="B31" s="10">
        <v>20</v>
      </c>
      <c r="C31" s="6">
        <v>51</v>
      </c>
      <c r="D31" s="6">
        <f t="shared" si="20"/>
        <v>71</v>
      </c>
      <c r="F31" s="26">
        <f t="shared" si="19"/>
        <v>7.7426390403489642E-2</v>
      </c>
      <c r="G31" s="7" t="s">
        <v>5</v>
      </c>
      <c r="H31" s="3">
        <f t="shared" si="21"/>
        <v>31.589967284623775</v>
      </c>
      <c r="I31" s="3">
        <f t="shared" si="21"/>
        <v>39.410032715376225</v>
      </c>
      <c r="K31" s="7" t="s">
        <v>5</v>
      </c>
      <c r="L31" s="1">
        <f t="shared" si="22"/>
        <v>4.2522152824144399</v>
      </c>
      <c r="M31" s="1">
        <f t="shared" si="23"/>
        <v>3.4084554719549933</v>
      </c>
    </row>
    <row r="32" spans="1:19" x14ac:dyDescent="0.2">
      <c r="A32" s="7" t="s">
        <v>4</v>
      </c>
      <c r="B32" s="10">
        <v>104</v>
      </c>
      <c r="C32" s="6">
        <v>102</v>
      </c>
      <c r="D32" s="6">
        <f t="shared" si="20"/>
        <v>206</v>
      </c>
      <c r="F32" s="26">
        <f t="shared" si="19"/>
        <v>0.22464558342420937</v>
      </c>
      <c r="G32" s="7" t="s">
        <v>4</v>
      </c>
      <c r="H32" s="3">
        <f t="shared" si="21"/>
        <v>91.655398037077433</v>
      </c>
      <c r="I32" s="3">
        <f t="shared" si="21"/>
        <v>114.34460196292257</v>
      </c>
      <c r="K32" s="7" t="s">
        <v>4</v>
      </c>
      <c r="L32" s="1">
        <f t="shared" si="22"/>
        <v>1.6626319986232079</v>
      </c>
      <c r="M32" s="1">
        <f t="shared" si="23"/>
        <v>1.3327187729632002</v>
      </c>
      <c r="R32" t="s">
        <v>4</v>
      </c>
      <c r="S32" s="33">
        <v>4.3574060694572989E-4</v>
      </c>
    </row>
    <row r="33" spans="1:19" x14ac:dyDescent="0.2">
      <c r="A33" s="7" t="s">
        <v>3</v>
      </c>
      <c r="B33" s="10">
        <v>100</v>
      </c>
      <c r="C33" s="6">
        <v>104</v>
      </c>
      <c r="D33" s="6">
        <f t="shared" si="20"/>
        <v>204</v>
      </c>
      <c r="F33" s="26">
        <f t="shared" si="19"/>
        <v>0.22246455834242093</v>
      </c>
      <c r="G33" s="7" t="s">
        <v>3</v>
      </c>
      <c r="H33" s="3">
        <f t="shared" si="21"/>
        <v>90.765539803707739</v>
      </c>
      <c r="I33" s="3">
        <f t="shared" si="21"/>
        <v>113.23446019629225</v>
      </c>
      <c r="K33" s="7" t="s">
        <v>3</v>
      </c>
      <c r="L33" s="1">
        <f t="shared" si="22"/>
        <v>0.93951135311181888</v>
      </c>
      <c r="M33" s="1">
        <f t="shared" si="23"/>
        <v>0.75308572115839079</v>
      </c>
      <c r="R33" t="s">
        <v>17</v>
      </c>
      <c r="S33" s="28">
        <v>1.466578312673313E-5</v>
      </c>
    </row>
    <row r="34" spans="1:19" x14ac:dyDescent="0.2">
      <c r="B34" s="10">
        <f>SUM(B27:B33)</f>
        <v>408</v>
      </c>
      <c r="C34" s="6">
        <f>SUM(C27:C33)</f>
        <v>509</v>
      </c>
      <c r="D34" s="6">
        <f>SUM(D27:D33)</f>
        <v>917</v>
      </c>
      <c r="H34" s="26">
        <f>B34/$D$34</f>
        <v>0.44492911668484186</v>
      </c>
      <c r="I34" s="26">
        <f>C34/$D$34</f>
        <v>0.55507088331515808</v>
      </c>
      <c r="L34" s="1">
        <f>SUM(L27:L33)</f>
        <v>10.373894061811439</v>
      </c>
      <c r="M34" s="1">
        <f>SUM(M27:M33)</f>
        <v>8.3154199945364784</v>
      </c>
      <c r="N34" s="3">
        <f>SUM(L27:M33)</f>
        <v>18.689314056347921</v>
      </c>
      <c r="R34" t="s">
        <v>4</v>
      </c>
      <c r="S34" s="33">
        <v>3.0895527613458906E-8</v>
      </c>
    </row>
    <row r="35" spans="1:19" x14ac:dyDescent="0.2">
      <c r="R35" t="s">
        <v>15</v>
      </c>
      <c r="S35" s="28">
        <v>3.4183027663520286E-15</v>
      </c>
    </row>
    <row r="36" spans="1:19" x14ac:dyDescent="0.2">
      <c r="R36" t="s">
        <v>4</v>
      </c>
      <c r="S36" s="33">
        <v>0.9060016776720361</v>
      </c>
    </row>
    <row r="37" spans="1:19" x14ac:dyDescent="0.2">
      <c r="R37" t="s">
        <v>13</v>
      </c>
      <c r="S37" s="28">
        <v>0.98457068648569634</v>
      </c>
    </row>
    <row r="38" spans="1:19" x14ac:dyDescent="0.2">
      <c r="B38" s="9" t="s">
        <v>14</v>
      </c>
      <c r="C38" t="s">
        <v>15</v>
      </c>
      <c r="H38" s="9" t="s">
        <v>14</v>
      </c>
      <c r="I38" t="s">
        <v>15</v>
      </c>
      <c r="L38" s="9" t="s">
        <v>14</v>
      </c>
      <c r="M38" t="s">
        <v>15</v>
      </c>
      <c r="O38" t="s">
        <v>14</v>
      </c>
      <c r="P38" t="s">
        <v>15</v>
      </c>
      <c r="R38" t="s">
        <v>4</v>
      </c>
      <c r="S38" s="33">
        <v>0.53066915746274246</v>
      </c>
    </row>
    <row r="39" spans="1:19" x14ac:dyDescent="0.2">
      <c r="A39" s="7" t="s">
        <v>9</v>
      </c>
      <c r="B39" s="10">
        <v>88</v>
      </c>
      <c r="C39" s="6">
        <v>225</v>
      </c>
      <c r="D39" s="6">
        <f>SUM(B39:C39)</f>
        <v>313</v>
      </c>
      <c r="F39" s="26">
        <f>D39/$D$46</f>
        <v>0.26982758620689656</v>
      </c>
      <c r="G39" s="7" t="s">
        <v>9</v>
      </c>
      <c r="H39" s="3">
        <f>$F39*H$46*$D$46</f>
        <v>110.08965517241379</v>
      </c>
      <c r="I39" s="3">
        <f>$F39*I$46*$D$46</f>
        <v>202.91034482758619</v>
      </c>
      <c r="K39" s="7" t="s">
        <v>9</v>
      </c>
      <c r="L39" s="1">
        <f>(B39-H39)^2/H39</f>
        <v>4.4323225908188517</v>
      </c>
      <c r="M39" s="1">
        <f>(C39-I39)^2/I39</f>
        <v>2.4047707673591705</v>
      </c>
      <c r="N39" s="2" t="s">
        <v>0</v>
      </c>
      <c r="O39" s="17">
        <v>6</v>
      </c>
      <c r="P39">
        <v>6</v>
      </c>
      <c r="R39" t="s">
        <v>16</v>
      </c>
      <c r="S39" s="28">
        <v>4.0661028668393509E-2</v>
      </c>
    </row>
    <row r="40" spans="1:19" x14ac:dyDescent="0.2">
      <c r="A40" s="7" t="s">
        <v>8</v>
      </c>
      <c r="B40" s="10">
        <v>29</v>
      </c>
      <c r="C40" s="6">
        <v>60</v>
      </c>
      <c r="D40" s="6">
        <f t="shared" ref="D40:D45" si="24">SUM(B40:C40)</f>
        <v>89</v>
      </c>
      <c r="F40" s="26">
        <f t="shared" ref="F40:F45" si="25">D40/$D$46</f>
        <v>7.6724137931034483E-2</v>
      </c>
      <c r="G40" s="7" t="s">
        <v>8</v>
      </c>
      <c r="H40" s="3">
        <f t="shared" ref="H40:I45" si="26">$F40*H$46*$D$46</f>
        <v>31.30344827586207</v>
      </c>
      <c r="I40" s="3">
        <f t="shared" si="26"/>
        <v>57.696551724137933</v>
      </c>
      <c r="K40" s="7" t="s">
        <v>8</v>
      </c>
      <c r="L40" s="1">
        <f t="shared" ref="L40:L45" si="27">(B40-H40)^2/H40</f>
        <v>0.16949806656486713</v>
      </c>
      <c r="M40" s="1">
        <f t="shared" ref="M40:M45" si="28">(C40-I40)^2/I40</f>
        <v>9.196171696604466E-2</v>
      </c>
      <c r="N40" s="2" t="s">
        <v>30</v>
      </c>
      <c r="O40" s="27">
        <f>_xlfn.CHISQ.TEST(B39:B45,H39:H45)</f>
        <v>5.0135333262786219E-3</v>
      </c>
      <c r="P40">
        <f>_xlfn.CHISQ.TEST(C39:C45,I39:I45)</f>
        <v>0.12217203673482198</v>
      </c>
    </row>
    <row r="41" spans="1:19" x14ac:dyDescent="0.2">
      <c r="A41" s="7" t="s">
        <v>7</v>
      </c>
      <c r="B41" s="10">
        <v>32</v>
      </c>
      <c r="C41" s="6">
        <v>30</v>
      </c>
      <c r="D41" s="6">
        <f t="shared" si="24"/>
        <v>62</v>
      </c>
      <c r="F41" s="26">
        <f t="shared" si="25"/>
        <v>5.3448275862068968E-2</v>
      </c>
      <c r="G41" s="7" t="s">
        <v>7</v>
      </c>
      <c r="H41" s="3">
        <f t="shared" si="26"/>
        <v>21.80689655172414</v>
      </c>
      <c r="I41" s="3">
        <f t="shared" si="26"/>
        <v>40.193103448275863</v>
      </c>
      <c r="K41" s="7" t="s">
        <v>7</v>
      </c>
      <c r="L41" s="1">
        <f t="shared" si="27"/>
        <v>4.7645183101049069</v>
      </c>
      <c r="M41" s="1">
        <f t="shared" si="28"/>
        <v>2.5850046150569193</v>
      </c>
      <c r="N41" s="2" t="s">
        <v>29</v>
      </c>
      <c r="O41" s="15">
        <f>_xlfn.CHISQ.INV.RT(O40,O39)</f>
        <v>18.540886318308846</v>
      </c>
      <c r="P41" s="11">
        <f>_xlfn.CHISQ.INV.RT(P40,P39)</f>
        <v>10.059417045039908</v>
      </c>
    </row>
    <row r="42" spans="1:19" x14ac:dyDescent="0.2">
      <c r="A42" s="7" t="s">
        <v>6</v>
      </c>
      <c r="B42" s="10">
        <v>35</v>
      </c>
      <c r="C42" s="6">
        <v>50</v>
      </c>
      <c r="D42" s="6">
        <f t="shared" si="24"/>
        <v>85</v>
      </c>
      <c r="F42" s="26">
        <f t="shared" si="25"/>
        <v>7.3275862068965511E-2</v>
      </c>
      <c r="G42" s="7" t="s">
        <v>6</v>
      </c>
      <c r="H42" s="3">
        <f t="shared" si="26"/>
        <v>29.896551724137929</v>
      </c>
      <c r="I42" s="3">
        <f t="shared" si="26"/>
        <v>55.103448275862064</v>
      </c>
      <c r="K42" s="7" t="s">
        <v>6</v>
      </c>
      <c r="L42" s="1">
        <f t="shared" si="27"/>
        <v>0.87117686831324903</v>
      </c>
      <c r="M42" s="1">
        <f t="shared" si="28"/>
        <v>0.47265979025505933</v>
      </c>
    </row>
    <row r="43" spans="1:19" x14ac:dyDescent="0.2">
      <c r="A43" s="7" t="s">
        <v>5</v>
      </c>
      <c r="B43" s="10">
        <v>20</v>
      </c>
      <c r="C43" s="6">
        <v>71</v>
      </c>
      <c r="D43" s="6">
        <f t="shared" si="24"/>
        <v>91</v>
      </c>
      <c r="F43" s="26">
        <f t="shared" si="25"/>
        <v>7.844827586206897E-2</v>
      </c>
      <c r="G43" s="7" t="s">
        <v>5</v>
      </c>
      <c r="H43" s="3">
        <f t="shared" si="26"/>
        <v>32.006896551724139</v>
      </c>
      <c r="I43" s="3">
        <f t="shared" si="26"/>
        <v>58.993103448275861</v>
      </c>
      <c r="K43" s="7" t="s">
        <v>5</v>
      </c>
      <c r="L43" s="1">
        <f t="shared" si="27"/>
        <v>4.5042031666778133</v>
      </c>
      <c r="M43" s="1">
        <f t="shared" si="28"/>
        <v>2.443769803197537</v>
      </c>
    </row>
    <row r="44" spans="1:19" x14ac:dyDescent="0.2">
      <c r="A44" s="7" t="s">
        <v>4</v>
      </c>
      <c r="B44" s="10">
        <v>104</v>
      </c>
      <c r="C44" s="6">
        <v>141</v>
      </c>
      <c r="D44" s="6">
        <f t="shared" si="24"/>
        <v>245</v>
      </c>
      <c r="F44" s="26">
        <f t="shared" si="25"/>
        <v>0.21120689655172414</v>
      </c>
      <c r="G44" s="7" t="s">
        <v>4</v>
      </c>
      <c r="H44" s="3">
        <f t="shared" si="26"/>
        <v>86.172413793103445</v>
      </c>
      <c r="I44" s="3">
        <f t="shared" si="26"/>
        <v>158.82758620689654</v>
      </c>
      <c r="K44" s="7" t="s">
        <v>4</v>
      </c>
      <c r="L44" s="1">
        <f t="shared" si="27"/>
        <v>3.6882201156324617</v>
      </c>
      <c r="M44" s="1">
        <f t="shared" si="28"/>
        <v>2.0010555946516515</v>
      </c>
    </row>
    <row r="45" spans="1:19" x14ac:dyDescent="0.2">
      <c r="A45" s="7" t="s">
        <v>3</v>
      </c>
      <c r="B45" s="10">
        <v>100</v>
      </c>
      <c r="C45" s="6">
        <v>175</v>
      </c>
      <c r="D45" s="6">
        <f t="shared" si="24"/>
        <v>275</v>
      </c>
      <c r="F45" s="26">
        <f t="shared" si="25"/>
        <v>0.23706896551724138</v>
      </c>
      <c r="G45" s="7" t="s">
        <v>3</v>
      </c>
      <c r="H45" s="3">
        <f t="shared" si="26"/>
        <v>96.724137931034477</v>
      </c>
      <c r="I45" s="3">
        <f t="shared" si="26"/>
        <v>178.27586206896549</v>
      </c>
      <c r="K45" s="7" t="s">
        <v>3</v>
      </c>
      <c r="L45" s="1">
        <f t="shared" si="27"/>
        <v>0.11094720019669349</v>
      </c>
      <c r="M45" s="1">
        <f t="shared" si="28"/>
        <v>6.0194757553524166E-2</v>
      </c>
    </row>
    <row r="46" spans="1:19" x14ac:dyDescent="0.2">
      <c r="B46" s="10">
        <f>SUM(B39:B45)</f>
        <v>408</v>
      </c>
      <c r="C46" s="6">
        <f>SUM(C39:C45)</f>
        <v>752</v>
      </c>
      <c r="D46" s="6">
        <f>SUM(D39:D45)</f>
        <v>1160</v>
      </c>
      <c r="H46" s="26">
        <f>B46/$D$46</f>
        <v>0.35172413793103446</v>
      </c>
      <c r="I46" s="26">
        <f>C46/$D$46</f>
        <v>0.64827586206896548</v>
      </c>
      <c r="L46" s="1">
        <f>SUM(L39:L45)</f>
        <v>18.540886318308846</v>
      </c>
      <c r="M46" s="1">
        <f>SUM(M39:M45)</f>
        <v>10.059417045039908</v>
      </c>
      <c r="N46" s="3">
        <f>SUM(L39:M45)</f>
        <v>28.600303363348747</v>
      </c>
    </row>
    <row r="50" spans="1:16" x14ac:dyDescent="0.2">
      <c r="B50" s="9" t="s">
        <v>14</v>
      </c>
      <c r="C50" t="s">
        <v>13</v>
      </c>
      <c r="H50" s="9" t="s">
        <v>14</v>
      </c>
      <c r="I50" t="s">
        <v>13</v>
      </c>
      <c r="L50" s="9" t="s">
        <v>14</v>
      </c>
      <c r="M50" t="s">
        <v>13</v>
      </c>
      <c r="O50" t="s">
        <v>14</v>
      </c>
      <c r="P50" t="s">
        <v>13</v>
      </c>
    </row>
    <row r="51" spans="1:16" x14ac:dyDescent="0.2">
      <c r="A51" s="7" t="s">
        <v>9</v>
      </c>
      <c r="B51" s="10">
        <v>88</v>
      </c>
      <c r="C51" s="6">
        <v>357</v>
      </c>
      <c r="D51" s="6">
        <f>SUM(B51:C51)</f>
        <v>445</v>
      </c>
      <c r="F51" s="26">
        <f>D51/$D$58</f>
        <v>0.14140451223387354</v>
      </c>
      <c r="G51" s="7" t="s">
        <v>9</v>
      </c>
      <c r="H51" s="3">
        <f>$F51*H$58*$D$58</f>
        <v>57.693040991420411</v>
      </c>
      <c r="I51" s="3">
        <f>$F51*I$58*$D$58</f>
        <v>387.30695900857961</v>
      </c>
      <c r="K51" s="7" t="s">
        <v>9</v>
      </c>
      <c r="L51" s="1">
        <f>(B51-H51)^2/H51</f>
        <v>15.920668222087935</v>
      </c>
      <c r="M51" s="1">
        <f>(C51-I51)^2/I51</f>
        <v>2.3715343682409227</v>
      </c>
      <c r="N51" s="2" t="s">
        <v>0</v>
      </c>
      <c r="O51" s="17">
        <v>6</v>
      </c>
      <c r="P51">
        <v>6</v>
      </c>
    </row>
    <row r="52" spans="1:16" x14ac:dyDescent="0.2">
      <c r="A52" s="7" t="s">
        <v>8</v>
      </c>
      <c r="B52" s="10">
        <v>29</v>
      </c>
      <c r="C52" s="6">
        <v>322</v>
      </c>
      <c r="D52" s="6">
        <f t="shared" ref="D52:D57" si="29">SUM(B52:C52)</f>
        <v>351</v>
      </c>
      <c r="F52" s="26">
        <f t="shared" ref="F52:F57" si="30">D52/$D$58</f>
        <v>0.111534795042898</v>
      </c>
      <c r="G52" s="7" t="s">
        <v>8</v>
      </c>
      <c r="H52" s="3">
        <f t="shared" ref="H52:I57" si="31">$F52*H$58*$D$58</f>
        <v>45.506196377502384</v>
      </c>
      <c r="I52" s="3">
        <f t="shared" si="31"/>
        <v>305.49380362249764</v>
      </c>
      <c r="K52" s="7" t="s">
        <v>8</v>
      </c>
      <c r="L52" s="1">
        <f t="shared" ref="L52:L57" si="32">(B52-H52)^2/H52</f>
        <v>5.9871960423255786</v>
      </c>
      <c r="M52" s="1">
        <f t="shared" ref="M52:M57" si="33">(C52-I52)^2/I52</f>
        <v>0.89184957476043436</v>
      </c>
      <c r="N52" s="2" t="s">
        <v>30</v>
      </c>
      <c r="O52" s="27">
        <f>_xlfn.CHISQ.TEST(B51:B57,H51:H57)</f>
        <v>7.0902227206921239E-6</v>
      </c>
      <c r="P52">
        <f>_xlfn.CHISQ.TEST(C51:C57,I51:I57)</f>
        <v>0.53779676308131497</v>
      </c>
    </row>
    <row r="53" spans="1:16" x14ac:dyDescent="0.2">
      <c r="A53" s="7" t="s">
        <v>7</v>
      </c>
      <c r="B53" s="10">
        <v>32</v>
      </c>
      <c r="C53" s="6">
        <v>297</v>
      </c>
      <c r="D53" s="6">
        <f t="shared" si="29"/>
        <v>329</v>
      </c>
      <c r="F53" s="26">
        <f t="shared" si="30"/>
        <v>0.10454401016841436</v>
      </c>
      <c r="G53" s="7" t="s">
        <v>7</v>
      </c>
      <c r="H53" s="3">
        <f t="shared" si="31"/>
        <v>42.653956148713057</v>
      </c>
      <c r="I53" s="3">
        <f t="shared" si="31"/>
        <v>286.34604385128694</v>
      </c>
      <c r="K53" s="7" t="s">
        <v>7</v>
      </c>
      <c r="L53" s="1">
        <f t="shared" si="32"/>
        <v>2.6611079456020272</v>
      </c>
      <c r="M53" s="1">
        <f t="shared" si="33"/>
        <v>0.39639724052779424</v>
      </c>
      <c r="N53" s="2" t="s">
        <v>29</v>
      </c>
      <c r="O53" s="15">
        <f>_xlfn.CHISQ.INV.RT(O52,O51)</f>
        <v>33.881832942112517</v>
      </c>
      <c r="P53" s="11">
        <f>_xlfn.CHISQ.INV.RT(P52,P51)</f>
        <v>5.0470200220452375</v>
      </c>
    </row>
    <row r="54" spans="1:16" x14ac:dyDescent="0.2">
      <c r="A54" s="7" t="s">
        <v>6</v>
      </c>
      <c r="B54" s="10">
        <v>35</v>
      </c>
      <c r="C54" s="6">
        <v>243</v>
      </c>
      <c r="D54" s="6">
        <f t="shared" si="29"/>
        <v>278</v>
      </c>
      <c r="F54" s="26">
        <f t="shared" si="30"/>
        <v>8.8338099777565932E-2</v>
      </c>
      <c r="G54" s="7" t="s">
        <v>6</v>
      </c>
      <c r="H54" s="3">
        <f t="shared" si="31"/>
        <v>36.041944709246906</v>
      </c>
      <c r="I54" s="3">
        <f t="shared" si="31"/>
        <v>241.95805529075309</v>
      </c>
      <c r="K54" s="7" t="s">
        <v>6</v>
      </c>
      <c r="L54" s="1">
        <f t="shared" si="32"/>
        <v>3.0121814621425939E-2</v>
      </c>
      <c r="M54" s="1">
        <f t="shared" si="33"/>
        <v>4.4869296697852444E-3</v>
      </c>
    </row>
    <row r="55" spans="1:16" x14ac:dyDescent="0.2">
      <c r="A55" s="7" t="s">
        <v>5</v>
      </c>
      <c r="B55" s="10">
        <v>20</v>
      </c>
      <c r="C55" s="6">
        <v>248</v>
      </c>
      <c r="D55" s="6">
        <f t="shared" si="29"/>
        <v>268</v>
      </c>
      <c r="F55" s="26">
        <f t="shared" si="30"/>
        <v>8.5160470289164278E-2</v>
      </c>
      <c r="G55" s="7" t="s">
        <v>5</v>
      </c>
      <c r="H55" s="3">
        <f t="shared" si="31"/>
        <v>34.745471877979028</v>
      </c>
      <c r="I55" s="3">
        <f t="shared" si="31"/>
        <v>233.25452812202099</v>
      </c>
      <c r="K55" s="7" t="s">
        <v>5</v>
      </c>
      <c r="L55" s="1">
        <f t="shared" si="32"/>
        <v>6.2577633617367106</v>
      </c>
      <c r="M55" s="1">
        <f t="shared" si="33"/>
        <v>0.93215314041203823</v>
      </c>
    </row>
    <row r="56" spans="1:16" x14ac:dyDescent="0.2">
      <c r="A56" s="7" t="s">
        <v>4</v>
      </c>
      <c r="B56" s="10">
        <v>104</v>
      </c>
      <c r="C56" s="6">
        <v>722</v>
      </c>
      <c r="D56" s="6">
        <f t="shared" si="29"/>
        <v>826</v>
      </c>
      <c r="F56" s="26">
        <f t="shared" si="30"/>
        <v>0.2624721957419765</v>
      </c>
      <c r="G56" s="7" t="s">
        <v>4</v>
      </c>
      <c r="H56" s="3">
        <f t="shared" si="31"/>
        <v>107.0886558627264</v>
      </c>
      <c r="I56" s="3">
        <f t="shared" si="31"/>
        <v>718.91134413727366</v>
      </c>
      <c r="K56" s="7" t="s">
        <v>4</v>
      </c>
      <c r="L56" s="1">
        <f t="shared" si="32"/>
        <v>8.9083152286297387E-2</v>
      </c>
      <c r="M56" s="1">
        <f t="shared" si="33"/>
        <v>1.3269779530050379E-2</v>
      </c>
    </row>
    <row r="57" spans="1:16" x14ac:dyDescent="0.2">
      <c r="A57" s="7" t="s">
        <v>3</v>
      </c>
      <c r="B57" s="10">
        <v>100</v>
      </c>
      <c r="C57" s="6">
        <v>550</v>
      </c>
      <c r="D57" s="6">
        <f t="shared" si="29"/>
        <v>650</v>
      </c>
      <c r="F57" s="26">
        <f t="shared" si="30"/>
        <v>0.20654591674610739</v>
      </c>
      <c r="G57" s="7" t="s">
        <v>3</v>
      </c>
      <c r="H57" s="3">
        <f t="shared" si="31"/>
        <v>84.270734032411823</v>
      </c>
      <c r="I57" s="3">
        <f t="shared" si="31"/>
        <v>565.72926596758816</v>
      </c>
      <c r="K57" s="7" t="s">
        <v>3</v>
      </c>
      <c r="L57" s="1">
        <f t="shared" si="32"/>
        <v>2.9358924034525438</v>
      </c>
      <c r="M57" s="1">
        <f t="shared" si="33"/>
        <v>0.43732898890421162</v>
      </c>
    </row>
    <row r="58" spans="1:16" x14ac:dyDescent="0.2">
      <c r="B58" s="10">
        <f>SUM(B51:B57)</f>
        <v>408</v>
      </c>
      <c r="C58" s="6">
        <f>SUM(C51:C57)</f>
        <v>2739</v>
      </c>
      <c r="D58" s="6">
        <f>SUM(D51:D57)</f>
        <v>3147</v>
      </c>
      <c r="H58" s="26">
        <f>B58/$D$58</f>
        <v>0.12964728312678742</v>
      </c>
      <c r="I58" s="26">
        <f>C58/$D$58</f>
        <v>0.87035271687321258</v>
      </c>
      <c r="L58" s="1">
        <f>SUM(L51:L57)</f>
        <v>33.881832942112517</v>
      </c>
      <c r="M58" s="1">
        <f>SUM(M51:M57)</f>
        <v>5.0470200220452375</v>
      </c>
      <c r="N58" s="3">
        <f>SUM(L51:M57)</f>
        <v>38.928852964157755</v>
      </c>
    </row>
    <row r="62" spans="1:16" x14ac:dyDescent="0.2">
      <c r="B62" s="9" t="s">
        <v>4</v>
      </c>
      <c r="C62" s="9" t="s">
        <v>14</v>
      </c>
      <c r="H62" s="9" t="s">
        <v>4</v>
      </c>
      <c r="I62" t="s">
        <v>14</v>
      </c>
      <c r="L62" s="9" t="s">
        <v>4</v>
      </c>
      <c r="M62" t="s">
        <v>14</v>
      </c>
      <c r="O62" t="s">
        <v>4</v>
      </c>
      <c r="P62" t="s">
        <v>14</v>
      </c>
    </row>
    <row r="63" spans="1:16" x14ac:dyDescent="0.2">
      <c r="A63" s="7" t="s">
        <v>9</v>
      </c>
      <c r="B63" s="9">
        <v>158</v>
      </c>
      <c r="C63" s="10">
        <v>88</v>
      </c>
      <c r="D63">
        <f>SUM(B63:C63)</f>
        <v>246</v>
      </c>
      <c r="F63" s="26">
        <f>D63/$D$70</f>
        <v>0.14302325581395348</v>
      </c>
      <c r="G63" s="7" t="s">
        <v>9</v>
      </c>
      <c r="H63" s="3">
        <f>$F63*H$70*$D$70</f>
        <v>187.64651162790696</v>
      </c>
      <c r="I63" s="3">
        <f>$F63*I$70*$D$70</f>
        <v>58.353488372093018</v>
      </c>
      <c r="K63" s="7" t="s">
        <v>9</v>
      </c>
      <c r="L63" s="1">
        <f>(B63-H63)^2/H63</f>
        <v>4.6838901724241246</v>
      </c>
      <c r="M63" s="1">
        <f>(C63-I63)^2/I63</f>
        <v>15.061921338775639</v>
      </c>
      <c r="N63" s="2" t="s">
        <v>0</v>
      </c>
      <c r="O63" s="17">
        <v>6</v>
      </c>
      <c r="P63">
        <v>6</v>
      </c>
    </row>
    <row r="64" spans="1:16" x14ac:dyDescent="0.2">
      <c r="A64" s="7" t="s">
        <v>8</v>
      </c>
      <c r="B64" s="9">
        <v>156</v>
      </c>
      <c r="C64" s="10">
        <v>29</v>
      </c>
      <c r="D64">
        <f t="shared" ref="D64:D70" si="34">SUM(B64:C64)</f>
        <v>185</v>
      </c>
      <c r="F64" s="26">
        <f t="shared" ref="F64:F69" si="35">D64/$D$70</f>
        <v>0.10755813953488372</v>
      </c>
      <c r="G64" s="7" t="s">
        <v>8</v>
      </c>
      <c r="H64" s="3">
        <f t="shared" ref="H64:I69" si="36">$F64*H$70*$D$70</f>
        <v>141.11627906976744</v>
      </c>
      <c r="I64" s="3">
        <f t="shared" si="36"/>
        <v>43.883720930232556</v>
      </c>
      <c r="K64" s="7" t="s">
        <v>8</v>
      </c>
      <c r="L64" s="1">
        <f t="shared" ref="L64:L69" si="37">(B64-H64)^2/H64</f>
        <v>1.5698057671965777</v>
      </c>
      <c r="M64" s="1">
        <f t="shared" ref="M64:M69" si="38">(C64-I64)^2/I64</f>
        <v>5.0480028592203681</v>
      </c>
      <c r="N64" s="2" t="s">
        <v>30</v>
      </c>
      <c r="O64" s="27">
        <f>_xlfn.CHISQ.TEST(B63:B69,H63:H69)</f>
        <v>0.17471578669219262</v>
      </c>
      <c r="P64">
        <f>_xlfn.CHISQ.TEST(C63:C69,I63:I69)</f>
        <v>6.4205021560201337E-5</v>
      </c>
    </row>
    <row r="65" spans="1:16" x14ac:dyDescent="0.2">
      <c r="A65" s="7" t="s">
        <v>7</v>
      </c>
      <c r="B65" s="9">
        <v>136</v>
      </c>
      <c r="C65" s="10">
        <v>32</v>
      </c>
      <c r="D65">
        <f t="shared" si="34"/>
        <v>168</v>
      </c>
      <c r="F65" s="26">
        <f t="shared" si="35"/>
        <v>9.7674418604651161E-2</v>
      </c>
      <c r="G65" s="7" t="s">
        <v>7</v>
      </c>
      <c r="H65" s="3">
        <f t="shared" si="36"/>
        <v>128.14883720930234</v>
      </c>
      <c r="I65" s="3">
        <f t="shared" si="36"/>
        <v>39.851162790697678</v>
      </c>
      <c r="K65" s="7" t="s">
        <v>7</v>
      </c>
      <c r="L65" s="1">
        <f t="shared" si="37"/>
        <v>0.48100910244982625</v>
      </c>
      <c r="M65" s="1">
        <f t="shared" si="38"/>
        <v>1.5467743686621949</v>
      </c>
      <c r="N65" s="2" t="s">
        <v>29</v>
      </c>
      <c r="O65" s="15">
        <f>_xlfn.CHISQ.INV.RT(O64,O63)</f>
        <v>8.9798266860092504</v>
      </c>
      <c r="P65" s="11">
        <f>_xlfn.CHISQ.INV.RT(P64,P63)</f>
        <v>28.876305421676815</v>
      </c>
    </row>
    <row r="66" spans="1:16" x14ac:dyDescent="0.2">
      <c r="A66" s="7" t="s">
        <v>6</v>
      </c>
      <c r="B66" s="9">
        <v>120</v>
      </c>
      <c r="C66" s="10">
        <v>35</v>
      </c>
      <c r="D66">
        <f t="shared" si="34"/>
        <v>155</v>
      </c>
      <c r="F66" s="26">
        <f t="shared" si="35"/>
        <v>9.0116279069767435E-2</v>
      </c>
      <c r="G66" s="7" t="s">
        <v>6</v>
      </c>
      <c r="H66" s="3">
        <f t="shared" si="36"/>
        <v>118.23255813953487</v>
      </c>
      <c r="I66" s="3">
        <f t="shared" si="36"/>
        <v>36.767441860465112</v>
      </c>
      <c r="K66" s="7" t="s">
        <v>6</v>
      </c>
      <c r="L66" s="1">
        <f t="shared" si="37"/>
        <v>2.6421239456205822E-2</v>
      </c>
      <c r="M66" s="1">
        <f t="shared" si="38"/>
        <v>8.4962417074856578E-2</v>
      </c>
    </row>
    <row r="67" spans="1:16" x14ac:dyDescent="0.2">
      <c r="A67" s="7" t="s">
        <v>5</v>
      </c>
      <c r="B67" s="9">
        <v>127</v>
      </c>
      <c r="C67" s="10">
        <v>20</v>
      </c>
      <c r="D67">
        <f t="shared" si="34"/>
        <v>147</v>
      </c>
      <c r="F67" s="26">
        <f t="shared" si="35"/>
        <v>8.5465116279069761E-2</v>
      </c>
      <c r="G67" s="7" t="s">
        <v>5</v>
      </c>
      <c r="H67" s="3">
        <f t="shared" si="36"/>
        <v>112.13023255813954</v>
      </c>
      <c r="I67" s="3">
        <f t="shared" si="36"/>
        <v>34.869767441860461</v>
      </c>
      <c r="K67" s="7" t="s">
        <v>5</v>
      </c>
      <c r="L67" s="1">
        <f t="shared" si="37"/>
        <v>1.9719033728068638</v>
      </c>
      <c r="M67" s="1">
        <f t="shared" si="38"/>
        <v>6.3410226105946217</v>
      </c>
    </row>
    <row r="68" spans="1:16" x14ac:dyDescent="0.2">
      <c r="A68" s="7" t="s">
        <v>4</v>
      </c>
      <c r="B68" s="9">
        <v>329</v>
      </c>
      <c r="C68" s="10">
        <v>104</v>
      </c>
      <c r="D68">
        <f t="shared" si="34"/>
        <v>433</v>
      </c>
      <c r="F68" s="26">
        <f t="shared" si="35"/>
        <v>0.25174418604651161</v>
      </c>
      <c r="G68" s="7" t="s">
        <v>4</v>
      </c>
      <c r="H68" s="3">
        <f t="shared" si="36"/>
        <v>330.28837209302327</v>
      </c>
      <c r="I68" s="3">
        <f t="shared" si="36"/>
        <v>102.71162790697673</v>
      </c>
      <c r="K68" s="7" t="s">
        <v>4</v>
      </c>
      <c r="L68" s="1">
        <f t="shared" si="37"/>
        <v>5.0256163714224302E-3</v>
      </c>
      <c r="M68" s="1">
        <f t="shared" si="38"/>
        <v>1.6160805586534877E-2</v>
      </c>
    </row>
    <row r="69" spans="1:16" x14ac:dyDescent="0.2">
      <c r="A69" s="7" t="s">
        <v>3</v>
      </c>
      <c r="B69" s="9">
        <v>286</v>
      </c>
      <c r="C69" s="10">
        <v>100</v>
      </c>
      <c r="D69">
        <f t="shared" si="34"/>
        <v>386</v>
      </c>
      <c r="F69" s="26">
        <f t="shared" si="35"/>
        <v>0.22441860465116278</v>
      </c>
      <c r="G69" s="7" t="s">
        <v>3</v>
      </c>
      <c r="H69" s="3">
        <f t="shared" si="36"/>
        <v>294.43720930232564</v>
      </c>
      <c r="I69" s="3">
        <f t="shared" si="36"/>
        <v>91.56279069767443</v>
      </c>
      <c r="K69" s="7" t="s">
        <v>3</v>
      </c>
      <c r="L69" s="1">
        <f t="shared" si="37"/>
        <v>0.24177141530422749</v>
      </c>
      <c r="M69" s="1">
        <f t="shared" si="38"/>
        <v>0.7774610217626009</v>
      </c>
    </row>
    <row r="70" spans="1:16" x14ac:dyDescent="0.2">
      <c r="B70" s="10">
        <f>SUM(B63:B69)</f>
        <v>1312</v>
      </c>
      <c r="C70" s="10">
        <f>SUM(C63:C69)</f>
        <v>408</v>
      </c>
      <c r="D70">
        <f t="shared" si="34"/>
        <v>1720</v>
      </c>
      <c r="H70" s="26">
        <f>B70/$D$70</f>
        <v>0.76279069767441865</v>
      </c>
      <c r="I70" s="26">
        <f>C70/$D$70</f>
        <v>0.23720930232558141</v>
      </c>
      <c r="L70" s="1">
        <f>SUM(L63:L69)</f>
        <v>8.9798266860092504</v>
      </c>
      <c r="M70" s="1">
        <f>SUM(M63:M69)</f>
        <v>28.876305421676815</v>
      </c>
      <c r="N70" s="3">
        <f>SUM(L63:M69)</f>
        <v>37.856132107686058</v>
      </c>
    </row>
    <row r="74" spans="1:16" x14ac:dyDescent="0.2">
      <c r="B74" s="9" t="s">
        <v>4</v>
      </c>
      <c r="C74" t="s">
        <v>17</v>
      </c>
      <c r="H74" s="9" t="s">
        <v>4</v>
      </c>
      <c r="I74" t="s">
        <v>17</v>
      </c>
      <c r="L74" s="9" t="s">
        <v>4</v>
      </c>
      <c r="M74" t="s">
        <v>17</v>
      </c>
      <c r="O74" t="s">
        <v>4</v>
      </c>
      <c r="P74" t="s">
        <v>17</v>
      </c>
    </row>
    <row r="75" spans="1:16" x14ac:dyDescent="0.2">
      <c r="A75" s="7" t="s">
        <v>9</v>
      </c>
      <c r="B75" s="9">
        <v>158</v>
      </c>
      <c r="C75" s="6">
        <v>234</v>
      </c>
      <c r="D75" s="6">
        <f>SUM(B75:C75)</f>
        <v>392</v>
      </c>
      <c r="F75" s="26">
        <f>D75/$D$82</f>
        <v>0.16999132697311362</v>
      </c>
      <c r="G75" s="7" t="s">
        <v>9</v>
      </c>
      <c r="H75" s="3">
        <f>$F75*H$82*$D$82</f>
        <v>223.02862098872504</v>
      </c>
      <c r="I75" s="3">
        <f>$F75*I$82*$D$82</f>
        <v>168.97137901127493</v>
      </c>
      <c r="K75" s="7" t="s">
        <v>9</v>
      </c>
      <c r="L75" s="1">
        <f>(B75-H75)^2/H75</f>
        <v>18.960443412816641</v>
      </c>
      <c r="M75" s="1">
        <f>(C75-I75)^2/I75</f>
        <v>25.026259313496428</v>
      </c>
      <c r="N75" s="2" t="s">
        <v>0</v>
      </c>
      <c r="O75" s="17">
        <v>6</v>
      </c>
      <c r="P75">
        <v>6</v>
      </c>
    </row>
    <row r="76" spans="1:16" x14ac:dyDescent="0.2">
      <c r="A76" s="7" t="s">
        <v>8</v>
      </c>
      <c r="B76" s="9">
        <v>156</v>
      </c>
      <c r="C76" s="6">
        <v>122</v>
      </c>
      <c r="D76" s="6">
        <f t="shared" ref="D76:D81" si="39">SUM(B76:C76)</f>
        <v>278</v>
      </c>
      <c r="F76" s="26">
        <f t="shared" ref="F76:F81" si="40">D76/$D$82</f>
        <v>0.12055507372072853</v>
      </c>
      <c r="G76" s="7" t="s">
        <v>8</v>
      </c>
      <c r="H76" s="3">
        <f t="shared" ref="H76:I81" si="41">$F76*H$82*$D$82</f>
        <v>158.16825672159584</v>
      </c>
      <c r="I76" s="3">
        <f t="shared" si="41"/>
        <v>119.83174327840415</v>
      </c>
      <c r="K76" s="7" t="s">
        <v>8</v>
      </c>
      <c r="L76" s="1">
        <f t="shared" ref="L76:L81" si="42">(B76-H76)^2/H76</f>
        <v>2.9723645617595194E-2</v>
      </c>
      <c r="M76" s="1">
        <f t="shared" ref="M76:M81" si="43">(C76-I76)^2/I76</f>
        <v>3.9232819970106053E-2</v>
      </c>
      <c r="N76" s="2" t="s">
        <v>30</v>
      </c>
      <c r="O76" s="27">
        <f>_xlfn.CHISQ.TEST(B75:B81,H75:H81)</f>
        <v>4.3574060694572989E-4</v>
      </c>
      <c r="P76">
        <f>_xlfn.CHISQ.TEST(C75:C81,I75:I81)</f>
        <v>1.466578312673313E-5</v>
      </c>
    </row>
    <row r="77" spans="1:16" x14ac:dyDescent="0.2">
      <c r="A77" s="7" t="s">
        <v>7</v>
      </c>
      <c r="B77" s="9">
        <v>136</v>
      </c>
      <c r="C77" s="6">
        <v>85</v>
      </c>
      <c r="D77" s="6">
        <f t="shared" si="39"/>
        <v>221</v>
      </c>
      <c r="F77" s="26">
        <f t="shared" si="40"/>
        <v>9.5836947094535996E-2</v>
      </c>
      <c r="G77" s="7" t="s">
        <v>7</v>
      </c>
      <c r="H77" s="3">
        <f t="shared" si="41"/>
        <v>125.73807458803122</v>
      </c>
      <c r="I77" s="3">
        <f t="shared" si="41"/>
        <v>95.261925411968789</v>
      </c>
      <c r="K77" s="7" t="s">
        <v>7</v>
      </c>
      <c r="L77" s="1">
        <f t="shared" si="42"/>
        <v>0.83751173624885855</v>
      </c>
      <c r="M77" s="1">
        <f t="shared" si="43"/>
        <v>1.1054480864773697</v>
      </c>
      <c r="N77" s="2" t="s">
        <v>29</v>
      </c>
      <c r="O77" s="15">
        <f>_xlfn.CHISQ.INV.RT(O76,O75)</f>
        <v>24.427012871174163</v>
      </c>
      <c r="P77" s="11">
        <f>_xlfn.CHISQ.INV.RT(P76,P75)</f>
        <v>32.241691033179592</v>
      </c>
    </row>
    <row r="78" spans="1:16" x14ac:dyDescent="0.2">
      <c r="A78" s="7" t="s">
        <v>6</v>
      </c>
      <c r="B78" s="9">
        <v>120</v>
      </c>
      <c r="C78" s="6">
        <v>74</v>
      </c>
      <c r="D78" s="6">
        <f t="shared" si="39"/>
        <v>194</v>
      </c>
      <c r="F78" s="26">
        <f t="shared" si="40"/>
        <v>8.4128360797918467E-2</v>
      </c>
      <c r="G78" s="7" t="s">
        <v>6</v>
      </c>
      <c r="H78" s="3">
        <f t="shared" si="41"/>
        <v>110.37640936686901</v>
      </c>
      <c r="I78" s="3">
        <f t="shared" si="41"/>
        <v>83.623590633130945</v>
      </c>
      <c r="K78" s="7" t="s">
        <v>6</v>
      </c>
      <c r="L78" s="1">
        <f t="shared" si="42"/>
        <v>0.83906966357510171</v>
      </c>
      <c r="M78" s="1">
        <f t="shared" si="43"/>
        <v>1.1075044251614927</v>
      </c>
    </row>
    <row r="79" spans="1:16" x14ac:dyDescent="0.2">
      <c r="A79" s="7" t="s">
        <v>5</v>
      </c>
      <c r="B79" s="9">
        <v>127</v>
      </c>
      <c r="C79" s="6">
        <v>79</v>
      </c>
      <c r="D79" s="6">
        <f t="shared" si="39"/>
        <v>206</v>
      </c>
      <c r="F79" s="26">
        <f t="shared" si="40"/>
        <v>8.9332176929748486E-2</v>
      </c>
      <c r="G79" s="7" t="s">
        <v>5</v>
      </c>
      <c r="H79" s="3">
        <f t="shared" si="41"/>
        <v>117.20381613183001</v>
      </c>
      <c r="I79" s="3">
        <f t="shared" si="41"/>
        <v>88.796183868170004</v>
      </c>
      <c r="K79" s="7" t="s">
        <v>5</v>
      </c>
      <c r="L79" s="1">
        <f t="shared" si="42"/>
        <v>0.81878919600239775</v>
      </c>
      <c r="M79" s="1">
        <f t="shared" si="43"/>
        <v>1.080735840196327</v>
      </c>
    </row>
    <row r="80" spans="1:16" x14ac:dyDescent="0.2">
      <c r="A80" s="7" t="s">
        <v>4</v>
      </c>
      <c r="B80" s="9">
        <v>329</v>
      </c>
      <c r="C80" s="6">
        <v>228</v>
      </c>
      <c r="D80" s="6">
        <f t="shared" si="39"/>
        <v>557</v>
      </c>
      <c r="F80" s="26">
        <f t="shared" si="40"/>
        <v>0.24154379878577623</v>
      </c>
      <c r="G80" s="7" t="s">
        <v>4</v>
      </c>
      <c r="H80" s="3">
        <f t="shared" si="41"/>
        <v>316.90546400693842</v>
      </c>
      <c r="I80" s="3">
        <f t="shared" si="41"/>
        <v>240.09453599306156</v>
      </c>
      <c r="K80" s="7" t="s">
        <v>4</v>
      </c>
      <c r="L80" s="1">
        <f t="shared" si="42"/>
        <v>0.46158182013630256</v>
      </c>
      <c r="M80" s="1">
        <f t="shared" si="43"/>
        <v>0.60925085313765204</v>
      </c>
    </row>
    <row r="81" spans="1:16" x14ac:dyDescent="0.2">
      <c r="A81" s="7" t="s">
        <v>3</v>
      </c>
      <c r="B81" s="9">
        <v>286</v>
      </c>
      <c r="C81" s="6">
        <v>172</v>
      </c>
      <c r="D81" s="6">
        <f t="shared" si="39"/>
        <v>458</v>
      </c>
      <c r="F81" s="26">
        <f t="shared" si="40"/>
        <v>0.19861231569817867</v>
      </c>
      <c r="G81" s="7" t="s">
        <v>3</v>
      </c>
      <c r="H81" s="3">
        <f t="shared" si="41"/>
        <v>260.57935819601039</v>
      </c>
      <c r="I81" s="3">
        <f t="shared" si="41"/>
        <v>197.42064180398961</v>
      </c>
      <c r="K81" s="7" t="s">
        <v>3</v>
      </c>
      <c r="L81" s="1">
        <f t="shared" si="42"/>
        <v>2.4798933967772658</v>
      </c>
      <c r="M81" s="1">
        <f t="shared" si="43"/>
        <v>3.2732596947402137</v>
      </c>
    </row>
    <row r="82" spans="1:16" x14ac:dyDescent="0.2">
      <c r="B82" s="10">
        <f>SUM(B75:B81)</f>
        <v>1312</v>
      </c>
      <c r="C82" s="6">
        <f>SUM(C75:C81)</f>
        <v>994</v>
      </c>
      <c r="D82" s="6">
        <f>SUM(D75:D81)</f>
        <v>2306</v>
      </c>
      <c r="H82" s="26">
        <f>B82/$D$82</f>
        <v>0.56895056374674757</v>
      </c>
      <c r="I82" s="26">
        <f>C82/$D$82</f>
        <v>0.43104943625325237</v>
      </c>
      <c r="L82" s="1">
        <f>SUM(L75:L81)</f>
        <v>24.427012871174163</v>
      </c>
      <c r="M82" s="1">
        <f>SUM(M75:M81)</f>
        <v>32.241691033179592</v>
      </c>
      <c r="N82" s="3">
        <f>SUM(L75:M81)</f>
        <v>56.668703904353741</v>
      </c>
    </row>
    <row r="86" spans="1:16" x14ac:dyDescent="0.2">
      <c r="B86" s="9" t="s">
        <v>4</v>
      </c>
      <c r="C86" t="s">
        <v>16</v>
      </c>
      <c r="H86" s="9" t="s">
        <v>4</v>
      </c>
      <c r="I86" t="s">
        <v>16</v>
      </c>
      <c r="L86" s="9" t="s">
        <v>4</v>
      </c>
      <c r="M86" t="s">
        <v>16</v>
      </c>
      <c r="O86" t="s">
        <v>4</v>
      </c>
      <c r="P86" t="s">
        <v>16</v>
      </c>
    </row>
    <row r="87" spans="1:16" x14ac:dyDescent="0.2">
      <c r="A87" s="7" t="s">
        <v>9</v>
      </c>
      <c r="B87" s="9">
        <v>158</v>
      </c>
      <c r="C87" s="6">
        <v>95</v>
      </c>
      <c r="D87" s="6">
        <f>SUM(B87:C87)</f>
        <v>253</v>
      </c>
      <c r="F87" s="26">
        <f>D87/$D$94</f>
        <v>0.13893465129049973</v>
      </c>
      <c r="G87" s="7" t="s">
        <v>9</v>
      </c>
      <c r="H87" s="3">
        <f>$F87*H$94*$D$94</f>
        <v>182.28226249313562</v>
      </c>
      <c r="I87" s="3">
        <f>$F87*I$94*$D$94</f>
        <v>70.717737506864367</v>
      </c>
      <c r="K87" s="7" t="s">
        <v>9</v>
      </c>
      <c r="L87" s="1">
        <f>(B87-H87)^2/H87</f>
        <v>3.2346991074227263</v>
      </c>
      <c r="M87" s="1">
        <f>(C87-I87)^2/I87</f>
        <v>8.3377705873057373</v>
      </c>
      <c r="N87" s="2" t="s">
        <v>0</v>
      </c>
      <c r="O87" s="17">
        <v>6</v>
      </c>
      <c r="P87">
        <v>6</v>
      </c>
    </row>
    <row r="88" spans="1:16" x14ac:dyDescent="0.2">
      <c r="A88" s="7" t="s">
        <v>8</v>
      </c>
      <c r="B88" s="9">
        <v>156</v>
      </c>
      <c r="C88" s="6">
        <v>49</v>
      </c>
      <c r="D88" s="6">
        <f t="shared" ref="D88:D93" si="44">SUM(B88:C88)</f>
        <v>205</v>
      </c>
      <c r="F88" s="26">
        <f t="shared" ref="F88:F93" si="45">D88/$D$94</f>
        <v>0.11257550796265788</v>
      </c>
      <c r="G88" s="7" t="s">
        <v>8</v>
      </c>
      <c r="H88" s="3">
        <f t="shared" ref="H88:I93" si="46">$F88*H$94*$D$94</f>
        <v>147.69906644700711</v>
      </c>
      <c r="I88" s="3">
        <f t="shared" si="46"/>
        <v>57.300933552992852</v>
      </c>
      <c r="K88" s="7" t="s">
        <v>8</v>
      </c>
      <c r="L88" s="1">
        <f t="shared" ref="L88:L93" si="47">(B88-H88)^2/H88</f>
        <v>0.46652629233730258</v>
      </c>
      <c r="M88" s="1">
        <f t="shared" ref="M88:M93" si="48">(C88-I88)^2/I88</f>
        <v>1.2025196376159839</v>
      </c>
      <c r="N88" s="2" t="s">
        <v>30</v>
      </c>
      <c r="O88" s="27">
        <f>_xlfn.CHISQ.TEST(B87:B93,H87:H93)</f>
        <v>0.53066915746274246</v>
      </c>
      <c r="P88">
        <f>_xlfn.CHISQ.TEST(C87:C93,I87:I93)</f>
        <v>4.0661028668393509E-2</v>
      </c>
    </row>
    <row r="89" spans="1:16" x14ac:dyDescent="0.2">
      <c r="A89" s="7" t="s">
        <v>7</v>
      </c>
      <c r="B89" s="9">
        <v>136</v>
      </c>
      <c r="C89" s="6">
        <v>60</v>
      </c>
      <c r="D89" s="6">
        <f t="shared" si="44"/>
        <v>196</v>
      </c>
      <c r="F89" s="26">
        <f t="shared" si="45"/>
        <v>0.10763316858868753</v>
      </c>
      <c r="G89" s="7" t="s">
        <v>7</v>
      </c>
      <c r="H89" s="3">
        <f t="shared" si="46"/>
        <v>141.21471718835804</v>
      </c>
      <c r="I89" s="3">
        <f t="shared" si="46"/>
        <v>54.785282811641949</v>
      </c>
      <c r="K89" s="7" t="s">
        <v>7</v>
      </c>
      <c r="L89" s="1">
        <f t="shared" si="47"/>
        <v>0.19256686481399268</v>
      </c>
      <c r="M89" s="1">
        <f t="shared" si="48"/>
        <v>0.49636095606278935</v>
      </c>
      <c r="N89" s="2" t="s">
        <v>29</v>
      </c>
      <c r="O89" s="15">
        <f>_xlfn.CHISQ.INV.RT(O88,O87)</f>
        <v>5.1030239619617248</v>
      </c>
      <c r="P89" s="11">
        <f>_xlfn.CHISQ.INV.RT(P88,P87)</f>
        <v>13.153570605292284</v>
      </c>
    </row>
    <row r="90" spans="1:16" x14ac:dyDescent="0.2">
      <c r="A90" s="7" t="s">
        <v>6</v>
      </c>
      <c r="B90" s="9">
        <v>120</v>
      </c>
      <c r="C90" s="6">
        <v>48</v>
      </c>
      <c r="D90" s="6">
        <f t="shared" si="44"/>
        <v>168</v>
      </c>
      <c r="F90" s="26">
        <f t="shared" si="45"/>
        <v>9.2257001647446463E-2</v>
      </c>
      <c r="G90" s="7" t="s">
        <v>6</v>
      </c>
      <c r="H90" s="3">
        <f t="shared" si="46"/>
        <v>121.04118616144974</v>
      </c>
      <c r="I90" s="3">
        <f t="shared" si="46"/>
        <v>46.958813838550249</v>
      </c>
      <c r="K90" s="7" t="s">
        <v>6</v>
      </c>
      <c r="L90" s="1">
        <f t="shared" si="47"/>
        <v>8.9561962929583048E-3</v>
      </c>
      <c r="M90" s="1">
        <f t="shared" si="48"/>
        <v>2.3085519717802469E-2</v>
      </c>
    </row>
    <row r="91" spans="1:16" x14ac:dyDescent="0.2">
      <c r="A91" s="7" t="s">
        <v>5</v>
      </c>
      <c r="B91" s="9">
        <v>127</v>
      </c>
      <c r="C91" s="6">
        <v>51</v>
      </c>
      <c r="D91" s="6">
        <f t="shared" si="44"/>
        <v>178</v>
      </c>
      <c r="F91" s="26">
        <f t="shared" si="45"/>
        <v>9.7748489840746841E-2</v>
      </c>
      <c r="G91" s="7" t="s">
        <v>5</v>
      </c>
      <c r="H91" s="3">
        <f t="shared" si="46"/>
        <v>128.24601867105986</v>
      </c>
      <c r="I91" s="3">
        <f t="shared" si="46"/>
        <v>49.753981328940142</v>
      </c>
      <c r="K91" s="7" t="s">
        <v>5</v>
      </c>
      <c r="L91" s="1">
        <f t="shared" si="47"/>
        <v>1.2106126527108532E-2</v>
      </c>
      <c r="M91" s="1">
        <f t="shared" si="48"/>
        <v>3.120478979089665E-2</v>
      </c>
    </row>
    <row r="92" spans="1:16" x14ac:dyDescent="0.2">
      <c r="A92" s="7" t="s">
        <v>4</v>
      </c>
      <c r="B92" s="9">
        <v>329</v>
      </c>
      <c r="C92" s="6">
        <v>102</v>
      </c>
      <c r="D92" s="6">
        <f t="shared" si="44"/>
        <v>431</v>
      </c>
      <c r="F92" s="26">
        <f t="shared" si="45"/>
        <v>0.23668314113124655</v>
      </c>
      <c r="G92" s="7" t="s">
        <v>4</v>
      </c>
      <c r="H92" s="3">
        <f t="shared" si="46"/>
        <v>310.52828116419545</v>
      </c>
      <c r="I92" s="3">
        <f t="shared" si="46"/>
        <v>120.47171883580448</v>
      </c>
      <c r="K92" s="7" t="s">
        <v>4</v>
      </c>
      <c r="L92" s="1">
        <f t="shared" si="47"/>
        <v>1.0987868656272273</v>
      </c>
      <c r="M92" s="1">
        <f t="shared" si="48"/>
        <v>2.8322364787876446</v>
      </c>
    </row>
    <row r="93" spans="1:16" x14ac:dyDescent="0.2">
      <c r="A93" s="7" t="s">
        <v>3</v>
      </c>
      <c r="B93" s="9">
        <v>286</v>
      </c>
      <c r="C93" s="6">
        <v>104</v>
      </c>
      <c r="D93" s="6">
        <f t="shared" si="44"/>
        <v>390</v>
      </c>
      <c r="F93" s="26">
        <f t="shared" si="45"/>
        <v>0.21416803953871499</v>
      </c>
      <c r="G93" s="7" t="s">
        <v>3</v>
      </c>
      <c r="H93" s="3">
        <f t="shared" si="46"/>
        <v>280.98846787479408</v>
      </c>
      <c r="I93" s="3">
        <f t="shared" si="46"/>
        <v>109.01153212520592</v>
      </c>
      <c r="K93" s="7" t="s">
        <v>3</v>
      </c>
      <c r="L93" s="1">
        <f t="shared" si="47"/>
        <v>8.938250894041018E-2</v>
      </c>
      <c r="M93" s="1">
        <f t="shared" si="48"/>
        <v>0.23039263601143059</v>
      </c>
    </row>
    <row r="94" spans="1:16" x14ac:dyDescent="0.2">
      <c r="B94" s="10">
        <f>SUM(B87:B93)</f>
        <v>1312</v>
      </c>
      <c r="C94" s="6">
        <f>SUM(C87:C93)</f>
        <v>509</v>
      </c>
      <c r="D94" s="6">
        <f>SUM(D87:D93)</f>
        <v>1821</v>
      </c>
      <c r="H94" s="26">
        <f>B94/$D$94</f>
        <v>0.7204832509610104</v>
      </c>
      <c r="I94" s="26">
        <f>C94/$D$94</f>
        <v>0.27951674903898954</v>
      </c>
      <c r="L94" s="1">
        <f>SUM(L87:L93)</f>
        <v>5.1030239619617257</v>
      </c>
      <c r="M94" s="1">
        <f>SUM(M87:M93)</f>
        <v>13.153570605292284</v>
      </c>
      <c r="N94" s="3">
        <f>SUM(L87:M93)</f>
        <v>18.256594567254009</v>
      </c>
    </row>
    <row r="98" spans="1:18" x14ac:dyDescent="0.2">
      <c r="B98" s="9" t="s">
        <v>4</v>
      </c>
      <c r="C98" t="s">
        <v>15</v>
      </c>
      <c r="H98" s="9" t="s">
        <v>4</v>
      </c>
      <c r="I98" t="s">
        <v>15</v>
      </c>
      <c r="L98" s="9" t="s">
        <v>4</v>
      </c>
      <c r="M98" t="s">
        <v>15</v>
      </c>
      <c r="O98" t="s">
        <v>4</v>
      </c>
      <c r="P98" t="s">
        <v>15</v>
      </c>
    </row>
    <row r="99" spans="1:18" x14ac:dyDescent="0.2">
      <c r="A99" s="7" t="s">
        <v>9</v>
      </c>
      <c r="B99" s="9">
        <v>158</v>
      </c>
      <c r="C99" s="6">
        <v>225</v>
      </c>
      <c r="D99" s="6">
        <f>SUM(B99:C99)</f>
        <v>383</v>
      </c>
      <c r="F99" s="26">
        <f>D99/$D$106</f>
        <v>0.18556201550387597</v>
      </c>
      <c r="G99" s="7" t="s">
        <v>9</v>
      </c>
      <c r="H99" s="3">
        <f>$F99*H$106*$D$106</f>
        <v>243.45736434108528</v>
      </c>
      <c r="I99" s="3">
        <f>$F99*I$106*$D$106</f>
        <v>139.54263565891472</v>
      </c>
      <c r="K99" s="7" t="s">
        <v>9</v>
      </c>
      <c r="L99" s="1">
        <f>(B99-H99)^2/H99</f>
        <v>29.996879083491187</v>
      </c>
      <c r="M99" s="1">
        <f>(C99-I99)^2/I99</f>
        <v>52.334980528644209</v>
      </c>
      <c r="N99" s="2" t="s">
        <v>0</v>
      </c>
      <c r="O99" s="17">
        <v>6</v>
      </c>
      <c r="P99">
        <v>6</v>
      </c>
    </row>
    <row r="100" spans="1:18" x14ac:dyDescent="0.2">
      <c r="A100" s="7" t="s">
        <v>8</v>
      </c>
      <c r="B100" s="9">
        <v>156</v>
      </c>
      <c r="C100" s="6">
        <v>60</v>
      </c>
      <c r="D100" s="6">
        <f t="shared" ref="D100:D105" si="49">SUM(B100:C100)</f>
        <v>216</v>
      </c>
      <c r="F100" s="26">
        <f t="shared" ref="F100:F105" si="50">D100/$D$106</f>
        <v>0.10465116279069768</v>
      </c>
      <c r="G100" s="7" t="s">
        <v>8</v>
      </c>
      <c r="H100" s="3">
        <f t="shared" ref="H100:I105" si="51">$F100*H$106*$D$106</f>
        <v>137.30232558139537</v>
      </c>
      <c r="I100" s="3">
        <f t="shared" si="51"/>
        <v>78.697674418604649</v>
      </c>
      <c r="K100" s="7" t="s">
        <v>8</v>
      </c>
      <c r="L100" s="1">
        <f t="shared" ref="L100:L105" si="52">(B100-H100)^2/H100</f>
        <v>2.5462280204197345</v>
      </c>
      <c r="M100" s="1">
        <f t="shared" ref="M100:M105" si="53">(C100-I100)^2/I100</f>
        <v>4.4423552696684796</v>
      </c>
      <c r="N100" s="2" t="s">
        <v>30</v>
      </c>
      <c r="O100" s="27">
        <f>_xlfn.CHISQ.TEST(B99:B105,H99:H105)</f>
        <v>3.0895527613458906E-8</v>
      </c>
      <c r="P100">
        <f>_xlfn.CHISQ.TEST(C99:C105,I99:I105)</f>
        <v>3.4183027663520286E-15</v>
      </c>
    </row>
    <row r="101" spans="1:18" x14ac:dyDescent="0.2">
      <c r="A101" s="7" t="s">
        <v>7</v>
      </c>
      <c r="B101" s="9">
        <v>136</v>
      </c>
      <c r="C101" s="6">
        <v>30</v>
      </c>
      <c r="D101" s="6">
        <f t="shared" si="49"/>
        <v>166</v>
      </c>
      <c r="F101" s="26">
        <f t="shared" si="50"/>
        <v>8.0426356589147291E-2</v>
      </c>
      <c r="G101" s="7" t="s">
        <v>7</v>
      </c>
      <c r="H101" s="3">
        <f t="shared" si="51"/>
        <v>105.51937984496125</v>
      </c>
      <c r="I101" s="3">
        <f t="shared" si="51"/>
        <v>60.480620155038764</v>
      </c>
      <c r="K101" s="7" t="s">
        <v>7</v>
      </c>
      <c r="L101" s="1">
        <f t="shared" si="52"/>
        <v>8.8047163127837429</v>
      </c>
      <c r="M101" s="1">
        <f t="shared" si="53"/>
        <v>15.361419949963141</v>
      </c>
      <c r="N101" s="2" t="s">
        <v>29</v>
      </c>
      <c r="O101" s="15">
        <f>_xlfn.CHISQ.INV.RT(O100,O99)</f>
        <v>45.906950828456843</v>
      </c>
      <c r="P101" s="11">
        <f>_xlfn.CHISQ.INV.RT(P100,P99)</f>
        <v>80.092978041137485</v>
      </c>
    </row>
    <row r="102" spans="1:18" x14ac:dyDescent="0.2">
      <c r="A102" s="7" t="s">
        <v>6</v>
      </c>
      <c r="B102" s="9">
        <v>120</v>
      </c>
      <c r="C102" s="6">
        <v>50</v>
      </c>
      <c r="D102" s="6">
        <f t="shared" si="49"/>
        <v>170</v>
      </c>
      <c r="F102" s="26">
        <f t="shared" si="50"/>
        <v>8.2364341085271311E-2</v>
      </c>
      <c r="G102" s="7" t="s">
        <v>6</v>
      </c>
      <c r="H102" s="3">
        <f t="shared" si="51"/>
        <v>108.06201550387595</v>
      </c>
      <c r="I102" s="3">
        <f t="shared" si="51"/>
        <v>61.937984496124024</v>
      </c>
      <c r="K102" s="7" t="s">
        <v>6</v>
      </c>
      <c r="L102" s="1">
        <f t="shared" si="52"/>
        <v>1.3188304249663596</v>
      </c>
      <c r="M102" s="1">
        <f t="shared" si="53"/>
        <v>2.3009381882391722</v>
      </c>
    </row>
    <row r="103" spans="1:18" x14ac:dyDescent="0.2">
      <c r="A103" s="7" t="s">
        <v>5</v>
      </c>
      <c r="B103" s="9">
        <v>127</v>
      </c>
      <c r="C103" s="6">
        <v>71</v>
      </c>
      <c r="D103" s="6">
        <f t="shared" si="49"/>
        <v>198</v>
      </c>
      <c r="F103" s="26">
        <f t="shared" si="50"/>
        <v>9.5930232558139539E-2</v>
      </c>
      <c r="G103" s="7" t="s">
        <v>5</v>
      </c>
      <c r="H103" s="3">
        <f t="shared" si="51"/>
        <v>125.86046511627907</v>
      </c>
      <c r="I103" s="3">
        <f t="shared" si="51"/>
        <v>72.139534883720941</v>
      </c>
      <c r="K103" s="7" t="s">
        <v>5</v>
      </c>
      <c r="L103" s="1">
        <f t="shared" si="52"/>
        <v>1.0317296619054925E-2</v>
      </c>
      <c r="M103" s="1">
        <f t="shared" si="53"/>
        <v>1.8000389846011166E-2</v>
      </c>
    </row>
    <row r="104" spans="1:18" x14ac:dyDescent="0.2">
      <c r="A104" s="7" t="s">
        <v>4</v>
      </c>
      <c r="B104" s="9">
        <v>329</v>
      </c>
      <c r="C104" s="6">
        <v>141</v>
      </c>
      <c r="D104" s="6">
        <f t="shared" si="49"/>
        <v>470</v>
      </c>
      <c r="F104" s="26">
        <f t="shared" si="50"/>
        <v>0.22771317829457363</v>
      </c>
      <c r="G104" s="7" t="s">
        <v>4</v>
      </c>
      <c r="H104" s="3">
        <f t="shared" si="51"/>
        <v>298.75968992248062</v>
      </c>
      <c r="I104" s="3">
        <f t="shared" si="51"/>
        <v>171.24031007751935</v>
      </c>
      <c r="K104" s="7" t="s">
        <v>4</v>
      </c>
      <c r="L104" s="1">
        <f t="shared" si="52"/>
        <v>3.0609094346757426</v>
      </c>
      <c r="M104" s="1">
        <f t="shared" si="53"/>
        <v>5.3403100775193719</v>
      </c>
    </row>
    <row r="105" spans="1:18" x14ac:dyDescent="0.2">
      <c r="A105" s="7" t="s">
        <v>3</v>
      </c>
      <c r="B105" s="9">
        <v>286</v>
      </c>
      <c r="C105" s="6">
        <v>175</v>
      </c>
      <c r="D105" s="6">
        <f t="shared" si="49"/>
        <v>461</v>
      </c>
      <c r="F105" s="26">
        <f t="shared" si="50"/>
        <v>0.22335271317829458</v>
      </c>
      <c r="G105" s="7" t="s">
        <v>3</v>
      </c>
      <c r="H105" s="3">
        <f t="shared" si="51"/>
        <v>293.03875968992247</v>
      </c>
      <c r="I105" s="3">
        <f t="shared" si="51"/>
        <v>167.9612403100775</v>
      </c>
      <c r="K105" s="7" t="s">
        <v>3</v>
      </c>
      <c r="L105" s="1">
        <f t="shared" si="52"/>
        <v>0.16907025550102103</v>
      </c>
      <c r="M105" s="1">
        <f t="shared" si="53"/>
        <v>0.29497363725710291</v>
      </c>
    </row>
    <row r="106" spans="1:18" x14ac:dyDescent="0.2">
      <c r="B106" s="10">
        <f>SUM(B99:B105)</f>
        <v>1312</v>
      </c>
      <c r="C106" s="6">
        <f>SUM(C99:C105)</f>
        <v>752</v>
      </c>
      <c r="D106" s="6">
        <f>SUM(D99:D105)</f>
        <v>2064</v>
      </c>
      <c r="H106" s="26">
        <f>B106/$D$106</f>
        <v>0.63565891472868219</v>
      </c>
      <c r="I106" s="26">
        <f>C106/$D$106</f>
        <v>0.36434108527131781</v>
      </c>
      <c r="L106" s="1">
        <f>SUM(L99:L105)</f>
        <v>45.906950828456843</v>
      </c>
      <c r="M106" s="1">
        <f>SUM(M99:M105)</f>
        <v>80.092978041137485</v>
      </c>
      <c r="N106" s="3">
        <f>SUM(L99:M105)</f>
        <v>125.99992886959431</v>
      </c>
    </row>
    <row r="107" spans="1:18" x14ac:dyDescent="0.2">
      <c r="R107" s="28"/>
    </row>
    <row r="110" spans="1:18" x14ac:dyDescent="0.2">
      <c r="B110" s="9" t="s">
        <v>4</v>
      </c>
      <c r="C110" t="s">
        <v>13</v>
      </c>
      <c r="H110" s="9" t="s">
        <v>4</v>
      </c>
      <c r="I110" t="s">
        <v>13</v>
      </c>
      <c r="L110" s="9" t="s">
        <v>4</v>
      </c>
      <c r="M110" t="s">
        <v>13</v>
      </c>
      <c r="O110" t="s">
        <v>4</v>
      </c>
      <c r="P110" t="s">
        <v>13</v>
      </c>
    </row>
    <row r="111" spans="1:18" x14ac:dyDescent="0.2">
      <c r="A111" s="7" t="s">
        <v>9</v>
      </c>
      <c r="B111" s="9">
        <v>158</v>
      </c>
      <c r="C111" s="6">
        <v>357</v>
      </c>
      <c r="D111" s="6">
        <f>SUM(B111:C111)</f>
        <v>515</v>
      </c>
      <c r="F111" s="26">
        <f>D111/$D$118</f>
        <v>0.1271291039249568</v>
      </c>
      <c r="G111" s="7" t="s">
        <v>9</v>
      </c>
      <c r="H111" s="3">
        <f>$F111*H$118*$D$118</f>
        <v>166.79338434954332</v>
      </c>
      <c r="I111" s="3">
        <f>$F111*I$118*$D$118</f>
        <v>348.20661565045663</v>
      </c>
      <c r="K111" s="7" t="s">
        <v>9</v>
      </c>
      <c r="L111" s="1">
        <f>(B111-H111)^2/H111</f>
        <v>0.46358918023240558</v>
      </c>
      <c r="M111" s="1">
        <f>(C111-I111)^2/I111</f>
        <v>0.22206243317448854</v>
      </c>
      <c r="N111" s="2" t="s">
        <v>0</v>
      </c>
      <c r="O111" s="17">
        <v>6</v>
      </c>
      <c r="P111">
        <v>6</v>
      </c>
    </row>
    <row r="112" spans="1:18" x14ac:dyDescent="0.2">
      <c r="A112" s="7" t="s">
        <v>8</v>
      </c>
      <c r="B112" s="9">
        <v>156</v>
      </c>
      <c r="C112" s="6">
        <v>322</v>
      </c>
      <c r="D112" s="6">
        <f t="shared" ref="D112:D117" si="54">SUM(B112:C112)</f>
        <v>478</v>
      </c>
      <c r="F112" s="26">
        <f t="shared" ref="F112:F117" si="55">D112/$D$118</f>
        <v>0.11799555665267836</v>
      </c>
      <c r="G112" s="7" t="s">
        <v>8</v>
      </c>
      <c r="H112" s="3">
        <f t="shared" ref="H112:I117" si="56">$F112*H$118*$D$118</f>
        <v>154.810170328314</v>
      </c>
      <c r="I112" s="3">
        <f t="shared" si="56"/>
        <v>323.18982967168597</v>
      </c>
      <c r="K112" s="7" t="s">
        <v>8</v>
      </c>
      <c r="L112" s="1">
        <f t="shared" ref="L112:L117" si="57">(B112-H112)^2/H112</f>
        <v>9.1447134553374262E-3</v>
      </c>
      <c r="M112" s="1">
        <f t="shared" ref="M112:M117" si="58">(C112-I112)^2/I112</f>
        <v>4.3803811805046113E-3</v>
      </c>
      <c r="N112" s="2" t="s">
        <v>30</v>
      </c>
      <c r="O112" s="27">
        <f>_xlfn.CHISQ.TEST(B111:B117,H111:H117)</f>
        <v>0.9060016776720361</v>
      </c>
      <c r="P112">
        <f>_xlfn.CHISQ.TEST(C111:C117,I111:I117)</f>
        <v>0.98457068648569634</v>
      </c>
    </row>
    <row r="113" spans="1:16" x14ac:dyDescent="0.2">
      <c r="A113" s="7" t="s">
        <v>7</v>
      </c>
      <c r="B113" s="9">
        <v>136</v>
      </c>
      <c r="C113" s="6">
        <v>297</v>
      </c>
      <c r="D113" s="6">
        <f t="shared" si="54"/>
        <v>433</v>
      </c>
      <c r="F113" s="26">
        <f t="shared" si="55"/>
        <v>0.10688718834855591</v>
      </c>
      <c r="G113" s="7" t="s">
        <v>7</v>
      </c>
      <c r="H113" s="3">
        <f t="shared" si="56"/>
        <v>140.23599111330535</v>
      </c>
      <c r="I113" s="3">
        <f t="shared" si="56"/>
        <v>292.76400888669463</v>
      </c>
      <c r="K113" s="7" t="s">
        <v>7</v>
      </c>
      <c r="L113" s="1">
        <f t="shared" si="57"/>
        <v>0.12795303523404417</v>
      </c>
      <c r="M113" s="1">
        <f t="shared" si="58"/>
        <v>6.1290391466618549E-2</v>
      </c>
      <c r="N113" s="2" t="s">
        <v>29</v>
      </c>
      <c r="O113" s="15">
        <f>_xlfn.CHISQ.INV.RT(O112,O111)</f>
        <v>2.1438792793042545</v>
      </c>
      <c r="P113" s="1">
        <f>_xlfn.CHISQ.INV.RT(P112,P111)</f>
        <v>1.0269330465305613</v>
      </c>
    </row>
    <row r="114" spans="1:16" x14ac:dyDescent="0.2">
      <c r="A114" s="7" t="s">
        <v>6</v>
      </c>
      <c r="B114" s="9">
        <v>120</v>
      </c>
      <c r="C114" s="6">
        <v>243</v>
      </c>
      <c r="D114" s="6">
        <f t="shared" si="54"/>
        <v>363</v>
      </c>
      <c r="F114" s="26">
        <f t="shared" si="55"/>
        <v>8.9607504319921011E-2</v>
      </c>
      <c r="G114" s="7" t="s">
        <v>6</v>
      </c>
      <c r="H114" s="3">
        <f t="shared" si="56"/>
        <v>117.56504566773637</v>
      </c>
      <c r="I114" s="3">
        <f t="shared" si="56"/>
        <v>245.43495433226363</v>
      </c>
      <c r="K114" s="7" t="s">
        <v>6</v>
      </c>
      <c r="L114" s="1">
        <f t="shared" si="57"/>
        <v>5.0431678621263243E-2</v>
      </c>
      <c r="M114" s="1">
        <f t="shared" si="58"/>
        <v>2.4157123895982978E-2</v>
      </c>
    </row>
    <row r="115" spans="1:16" x14ac:dyDescent="0.2">
      <c r="A115" s="7" t="s">
        <v>5</v>
      </c>
      <c r="B115" s="9">
        <v>127</v>
      </c>
      <c r="C115" s="6">
        <v>248</v>
      </c>
      <c r="D115" s="6">
        <f t="shared" si="54"/>
        <v>375</v>
      </c>
      <c r="F115" s="26">
        <f t="shared" si="55"/>
        <v>9.2569735867686992E-2</v>
      </c>
      <c r="G115" s="7" t="s">
        <v>5</v>
      </c>
      <c r="H115" s="3">
        <f t="shared" si="56"/>
        <v>121.45149345840534</v>
      </c>
      <c r="I115" s="3">
        <f t="shared" si="56"/>
        <v>253.54850654159466</v>
      </c>
      <c r="K115" s="7" t="s">
        <v>5</v>
      </c>
      <c r="L115" s="1">
        <f t="shared" si="57"/>
        <v>0.25348329580370549</v>
      </c>
      <c r="M115" s="1">
        <f t="shared" si="58"/>
        <v>0.12142025706260007</v>
      </c>
    </row>
    <row r="116" spans="1:16" x14ac:dyDescent="0.2">
      <c r="A116" s="7" t="s">
        <v>4</v>
      </c>
      <c r="B116" s="9">
        <v>329</v>
      </c>
      <c r="C116" s="6">
        <v>722</v>
      </c>
      <c r="D116" s="6">
        <f t="shared" si="54"/>
        <v>1051</v>
      </c>
      <c r="F116" s="26">
        <f t="shared" si="55"/>
        <v>0.25944211305850406</v>
      </c>
      <c r="G116" s="7" t="s">
        <v>4</v>
      </c>
      <c r="H116" s="3">
        <f t="shared" si="56"/>
        <v>340.38805233275735</v>
      </c>
      <c r="I116" s="3">
        <f t="shared" si="56"/>
        <v>710.61194766724259</v>
      </c>
      <c r="K116" s="7" t="s">
        <v>4</v>
      </c>
      <c r="L116" s="1">
        <f t="shared" si="57"/>
        <v>0.3809996709486142</v>
      </c>
      <c r="M116" s="1">
        <f t="shared" si="58"/>
        <v>0.18250148531748336</v>
      </c>
    </row>
    <row r="117" spans="1:16" x14ac:dyDescent="0.2">
      <c r="A117" s="7" t="s">
        <v>3</v>
      </c>
      <c r="B117" s="9">
        <v>286</v>
      </c>
      <c r="C117" s="6">
        <v>550</v>
      </c>
      <c r="D117" s="6">
        <f t="shared" si="54"/>
        <v>836</v>
      </c>
      <c r="F117" s="26">
        <f t="shared" si="55"/>
        <v>0.20636879782769688</v>
      </c>
      <c r="G117" s="7" t="s">
        <v>3</v>
      </c>
      <c r="H117" s="3">
        <f t="shared" si="56"/>
        <v>270.75586274993833</v>
      </c>
      <c r="I117" s="3">
        <f t="shared" si="56"/>
        <v>565.24413725006173</v>
      </c>
      <c r="K117" s="7" t="s">
        <v>3</v>
      </c>
      <c r="L117" s="1">
        <f t="shared" si="57"/>
        <v>0.85827770500888512</v>
      </c>
      <c r="M117" s="1">
        <f t="shared" si="58"/>
        <v>0.41112097443288276</v>
      </c>
    </row>
    <row r="118" spans="1:16" x14ac:dyDescent="0.2">
      <c r="B118" s="10">
        <f>SUM(B111:B117)</f>
        <v>1312</v>
      </c>
      <c r="C118" s="6">
        <f>SUM(C111:C117)</f>
        <v>2739</v>
      </c>
      <c r="D118" s="6">
        <f>SUM(D111:D117)</f>
        <v>4051</v>
      </c>
      <c r="H118" s="26">
        <f>B118/$D$118</f>
        <v>0.32387064922241421</v>
      </c>
      <c r="I118" s="26">
        <f>C118/$D$118</f>
        <v>0.67612935077758574</v>
      </c>
      <c r="L118" s="1">
        <f>SUM(L111:L117)</f>
        <v>2.1438792793042554</v>
      </c>
      <c r="M118" s="1">
        <f>SUM(M111:M117)</f>
        <v>1.0269330465305608</v>
      </c>
      <c r="N118" s="3">
        <f>SUM(L111:M117)</f>
        <v>3.1708123258348162</v>
      </c>
    </row>
    <row r="122" spans="1:16" x14ac:dyDescent="0.2">
      <c r="A122" s="19"/>
      <c r="B122" s="19"/>
    </row>
    <row r="123" spans="1:16" x14ac:dyDescent="0.2">
      <c r="A123" s="20"/>
      <c r="B123" s="19"/>
    </row>
    <row r="124" spans="1:16" x14ac:dyDescent="0.2">
      <c r="A124" s="20"/>
      <c r="B124" s="19"/>
    </row>
    <row r="125" spans="1:16" x14ac:dyDescent="0.2">
      <c r="A125" s="20"/>
      <c r="B125" s="19"/>
    </row>
    <row r="126" spans="1:16" x14ac:dyDescent="0.2">
      <c r="A126" s="20"/>
      <c r="B126" s="19"/>
    </row>
    <row r="127" spans="1:16" x14ac:dyDescent="0.2">
      <c r="A127" s="20"/>
      <c r="B127" s="19"/>
    </row>
    <row r="128" spans="1:16" x14ac:dyDescent="0.2">
      <c r="A128" s="20"/>
      <c r="B128" s="19"/>
    </row>
    <row r="129" spans="1:2" x14ac:dyDescent="0.2">
      <c r="A129" s="20"/>
      <c r="B129" s="19"/>
    </row>
    <row r="130" spans="1:2" x14ac:dyDescent="0.2">
      <c r="A130" s="19"/>
      <c r="B130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7803-2069-214F-A77C-931B9397EA4A}">
  <dimension ref="A2:AG70"/>
  <sheetViews>
    <sheetView topLeftCell="H1" zoomScale="90" zoomScaleNormal="90" workbookViewId="0">
      <selection activeCell="T17" sqref="T17:U18"/>
    </sheetView>
  </sheetViews>
  <sheetFormatPr baseColWidth="10" defaultRowHeight="16" x14ac:dyDescent="0.2"/>
  <sheetData>
    <row r="2" spans="1:33" x14ac:dyDescent="0.2">
      <c r="A2" t="s">
        <v>18</v>
      </c>
      <c r="B2" s="9" t="s">
        <v>5</v>
      </c>
      <c r="C2" t="s">
        <v>12</v>
      </c>
      <c r="D2" t="s">
        <v>11</v>
      </c>
      <c r="E2" t="s">
        <v>9</v>
      </c>
      <c r="F2" t="s">
        <v>10</v>
      </c>
      <c r="G2" t="s">
        <v>3</v>
      </c>
      <c r="K2" t="s">
        <v>18</v>
      </c>
      <c r="L2" s="9" t="s">
        <v>5</v>
      </c>
      <c r="M2" t="s">
        <v>12</v>
      </c>
      <c r="N2" t="s">
        <v>11</v>
      </c>
      <c r="O2" t="s">
        <v>9</v>
      </c>
      <c r="P2" t="s">
        <v>10</v>
      </c>
      <c r="Q2" t="s">
        <v>3</v>
      </c>
      <c r="T2" s="9" t="s">
        <v>5</v>
      </c>
      <c r="U2" t="s">
        <v>12</v>
      </c>
      <c r="V2" t="s">
        <v>11</v>
      </c>
      <c r="W2" t="s">
        <v>9</v>
      </c>
      <c r="X2" t="s">
        <v>10</v>
      </c>
      <c r="Y2" t="s">
        <v>3</v>
      </c>
      <c r="AB2" s="28">
        <f t="shared" ref="AB2:AG2" si="0">_xlfn.CHISQ.TEST(B3:B9,L3:L9)</f>
        <v>3.626919314380609E-2</v>
      </c>
      <c r="AC2" s="28">
        <f t="shared" si="0"/>
        <v>1.6212165152607985E-14</v>
      </c>
      <c r="AD2" s="28">
        <f t="shared" si="0"/>
        <v>2.4028643504400144E-16</v>
      </c>
      <c r="AE2" s="28">
        <f t="shared" si="0"/>
        <v>1.0227846151458228E-2</v>
      </c>
      <c r="AF2" s="28">
        <f t="shared" si="0"/>
        <v>6.9714446925636729E-20</v>
      </c>
      <c r="AG2" s="28">
        <f t="shared" si="0"/>
        <v>4.4946524337435564E-17</v>
      </c>
    </row>
    <row r="3" spans="1:33" x14ac:dyDescent="0.2">
      <c r="A3" s="7" t="s">
        <v>9</v>
      </c>
      <c r="B3" s="9">
        <v>307</v>
      </c>
      <c r="C3">
        <v>1520</v>
      </c>
      <c r="D3">
        <v>1493</v>
      </c>
      <c r="E3">
        <v>579</v>
      </c>
      <c r="F3">
        <v>562</v>
      </c>
      <c r="G3">
        <v>410</v>
      </c>
      <c r="H3" s="8">
        <f>SUM(B3:G3)</f>
        <v>4871</v>
      </c>
      <c r="J3" s="26">
        <f t="shared" ref="J3:J9" si="1">H3/$H$10</f>
        <v>0.26119362968523779</v>
      </c>
      <c r="K3" s="7" t="s">
        <v>9</v>
      </c>
      <c r="L3" s="3">
        <f t="shared" ref="L3:Q9" si="2">$J3*L$10*$H$10</f>
        <v>311.3428065848035</v>
      </c>
      <c r="M3" s="3">
        <f t="shared" si="2"/>
        <v>1292.3860796825566</v>
      </c>
      <c r="N3" s="3">
        <f t="shared" si="2"/>
        <v>1255.8189715266233</v>
      </c>
      <c r="O3" s="3">
        <f t="shared" si="2"/>
        <v>646.45423347096357</v>
      </c>
      <c r="P3" s="3">
        <f t="shared" si="2"/>
        <v>774.43911201673006</v>
      </c>
      <c r="Q3" s="3">
        <f t="shared" si="2"/>
        <v>590.5587967183227</v>
      </c>
      <c r="S3" s="7" t="s">
        <v>9</v>
      </c>
      <c r="T3" s="11">
        <f>(B3-L3)^2/L3</f>
        <v>6.0576215779295811E-2</v>
      </c>
      <c r="U3" s="11">
        <f t="shared" ref="U3:Y9" si="3">(C3-M3)^2/M3</f>
        <v>40.087167090967817</v>
      </c>
      <c r="V3" s="11">
        <f t="shared" si="3"/>
        <v>44.795341958644826</v>
      </c>
      <c r="W3" s="11">
        <f t="shared" si="3"/>
        <v>7.0385084938261686</v>
      </c>
      <c r="X3" s="11">
        <f t="shared" si="3"/>
        <v>58.274918730449969</v>
      </c>
      <c r="Y3" s="11">
        <f t="shared" si="3"/>
        <v>55.204459324849282</v>
      </c>
    </row>
    <row r="4" spans="1:33" x14ac:dyDescent="0.2">
      <c r="A4" s="7" t="s">
        <v>8</v>
      </c>
      <c r="B4" s="9">
        <v>173</v>
      </c>
      <c r="C4">
        <v>558</v>
      </c>
      <c r="D4">
        <v>619</v>
      </c>
      <c r="E4">
        <v>352</v>
      </c>
      <c r="F4">
        <v>382</v>
      </c>
      <c r="G4">
        <v>310</v>
      </c>
      <c r="H4" s="8">
        <f t="shared" ref="H4:H9" si="4">SUM(B4:G4)</f>
        <v>2394</v>
      </c>
      <c r="J4" s="26">
        <f t="shared" si="1"/>
        <v>0.12837149445010457</v>
      </c>
      <c r="K4" s="7" t="s">
        <v>8</v>
      </c>
      <c r="L4" s="3">
        <f t="shared" si="2"/>
        <v>153.01882138452464</v>
      </c>
      <c r="M4" s="3">
        <f t="shared" si="2"/>
        <v>635.18215453911739</v>
      </c>
      <c r="N4" s="3">
        <f t="shared" si="2"/>
        <v>617.21014531610274</v>
      </c>
      <c r="O4" s="3">
        <f t="shared" si="2"/>
        <v>317.71944876400886</v>
      </c>
      <c r="P4" s="3">
        <f t="shared" si="2"/>
        <v>380.62148104456003</v>
      </c>
      <c r="Q4" s="3">
        <f t="shared" si="2"/>
        <v>290.24794895168645</v>
      </c>
      <c r="S4" s="7" t="s">
        <v>8</v>
      </c>
      <c r="T4" s="11">
        <f t="shared" ref="T4:T9" si="5">(B4-L4)^2/L4</f>
        <v>2.6091398120251572</v>
      </c>
      <c r="U4" s="11">
        <f t="shared" si="3"/>
        <v>9.3785458812560751</v>
      </c>
      <c r="V4" s="11">
        <f t="shared" si="3"/>
        <v>5.1904198493501058E-3</v>
      </c>
      <c r="W4" s="11">
        <f t="shared" si="3"/>
        <v>3.6987228752127148</v>
      </c>
      <c r="X4" s="11">
        <f t="shared" si="3"/>
        <v>4.9926622777363393E-3</v>
      </c>
      <c r="Y4" s="11">
        <f t="shared" si="3"/>
        <v>1.3441732216344655</v>
      </c>
    </row>
    <row r="5" spans="1:33" x14ac:dyDescent="0.2">
      <c r="A5" s="7" t="s">
        <v>7</v>
      </c>
      <c r="B5" s="9">
        <v>140</v>
      </c>
      <c r="C5">
        <v>518</v>
      </c>
      <c r="D5">
        <v>518</v>
      </c>
      <c r="E5">
        <v>302</v>
      </c>
      <c r="F5">
        <v>390</v>
      </c>
      <c r="G5">
        <v>297</v>
      </c>
      <c r="H5" s="8">
        <f t="shared" si="4"/>
        <v>2165</v>
      </c>
      <c r="J5" s="26">
        <f t="shared" si="1"/>
        <v>0.11609201565767602</v>
      </c>
      <c r="K5" s="7" t="s">
        <v>7</v>
      </c>
      <c r="L5" s="3">
        <f t="shared" si="2"/>
        <v>138.38168266394982</v>
      </c>
      <c r="M5" s="3">
        <f t="shared" si="2"/>
        <v>574.42329347418092</v>
      </c>
      <c r="N5" s="3">
        <f t="shared" si="2"/>
        <v>558.17041128210633</v>
      </c>
      <c r="O5" s="3">
        <f t="shared" si="2"/>
        <v>287.32773875274819</v>
      </c>
      <c r="P5" s="3">
        <f t="shared" si="2"/>
        <v>344.21282642500944</v>
      </c>
      <c r="Q5" s="3">
        <f t="shared" si="2"/>
        <v>262.4840474020055</v>
      </c>
      <c r="S5" s="7" t="s">
        <v>7</v>
      </c>
      <c r="T5" s="11">
        <f t="shared" si="5"/>
        <v>1.8925561170696978E-2</v>
      </c>
      <c r="U5" s="11">
        <f t="shared" si="3"/>
        <v>5.5422335456120262</v>
      </c>
      <c r="V5" s="11">
        <f t="shared" si="3"/>
        <v>2.8909843839035219</v>
      </c>
      <c r="W5" s="11">
        <f t="shared" si="3"/>
        <v>0.74923239587687818</v>
      </c>
      <c r="X5" s="11">
        <f t="shared" si="3"/>
        <v>6.0906076213375853</v>
      </c>
      <c r="Y5" s="11">
        <f t="shared" si="3"/>
        <v>4.53875576645006</v>
      </c>
    </row>
    <row r="6" spans="1:33" x14ac:dyDescent="0.2">
      <c r="A6" s="7" t="s">
        <v>6</v>
      </c>
      <c r="B6" s="9">
        <v>93</v>
      </c>
      <c r="C6">
        <v>570</v>
      </c>
      <c r="D6">
        <v>407</v>
      </c>
      <c r="E6">
        <v>241</v>
      </c>
      <c r="F6">
        <v>399</v>
      </c>
      <c r="G6">
        <v>290</v>
      </c>
      <c r="H6" s="8">
        <f t="shared" si="4"/>
        <v>2000</v>
      </c>
      <c r="J6" s="26">
        <f t="shared" si="1"/>
        <v>0.10724435626575152</v>
      </c>
      <c r="K6" s="7" t="s">
        <v>6</v>
      </c>
      <c r="L6" s="3">
        <f t="shared" si="2"/>
        <v>127.83527266877583</v>
      </c>
      <c r="M6" s="3">
        <f t="shared" si="2"/>
        <v>530.64507480293855</v>
      </c>
      <c r="N6" s="3">
        <f t="shared" si="2"/>
        <v>515.63086492573325</v>
      </c>
      <c r="O6" s="3">
        <f t="shared" si="2"/>
        <v>265.42978175773504</v>
      </c>
      <c r="P6" s="3">
        <f t="shared" si="2"/>
        <v>317.97951632795326</v>
      </c>
      <c r="Q6" s="3">
        <f t="shared" si="2"/>
        <v>242.47948951686419</v>
      </c>
      <c r="S6" s="7" t="s">
        <v>6</v>
      </c>
      <c r="T6" s="11">
        <f t="shared" si="5"/>
        <v>9.4926556385744743</v>
      </c>
      <c r="U6" s="11">
        <f t="shared" si="3"/>
        <v>2.9187308255738951</v>
      </c>
      <c r="V6" s="11">
        <f t="shared" si="3"/>
        <v>22.885877508927944</v>
      </c>
      <c r="W6" s="11">
        <f t="shared" si="3"/>
        <v>2.2484825658158147</v>
      </c>
      <c r="X6" s="11">
        <f t="shared" si="3"/>
        <v>20.643841623062841</v>
      </c>
      <c r="Y6" s="11">
        <f t="shared" si="3"/>
        <v>9.3129481634807103</v>
      </c>
    </row>
    <row r="7" spans="1:33" x14ac:dyDescent="0.2">
      <c r="A7" s="7" t="s">
        <v>5</v>
      </c>
      <c r="B7" s="9">
        <v>89</v>
      </c>
      <c r="C7">
        <v>374</v>
      </c>
      <c r="D7">
        <v>384</v>
      </c>
      <c r="E7">
        <v>197</v>
      </c>
      <c r="F7">
        <v>193</v>
      </c>
      <c r="G7">
        <v>158</v>
      </c>
      <c r="H7" s="8">
        <f t="shared" si="4"/>
        <v>1395</v>
      </c>
      <c r="J7" s="26">
        <f t="shared" si="1"/>
        <v>7.4802938495361682E-2</v>
      </c>
      <c r="K7" s="7" t="s">
        <v>5</v>
      </c>
      <c r="L7" s="3">
        <f t="shared" si="2"/>
        <v>89.16510268647113</v>
      </c>
      <c r="M7" s="3">
        <f t="shared" si="2"/>
        <v>370.12493967504963</v>
      </c>
      <c r="N7" s="3">
        <f t="shared" si="2"/>
        <v>359.65252828569902</v>
      </c>
      <c r="O7" s="3">
        <f t="shared" si="2"/>
        <v>185.13727277602018</v>
      </c>
      <c r="P7" s="3">
        <f t="shared" si="2"/>
        <v>221.79071263874738</v>
      </c>
      <c r="Q7" s="3">
        <f t="shared" si="2"/>
        <v>169.12944393801277</v>
      </c>
      <c r="S7" s="7" t="s">
        <v>5</v>
      </c>
      <c r="T7" s="11">
        <f t="shared" si="5"/>
        <v>3.0571261916036727E-4</v>
      </c>
      <c r="U7" s="11">
        <f t="shared" si="3"/>
        <v>4.057033426385101E-2</v>
      </c>
      <c r="V7" s="11">
        <f t="shared" si="3"/>
        <v>1.6482558365550575</v>
      </c>
      <c r="W7" s="11">
        <f t="shared" si="3"/>
        <v>0.76010786526385066</v>
      </c>
      <c r="X7" s="11">
        <f t="shared" si="3"/>
        <v>3.7373302262527486</v>
      </c>
      <c r="Y7" s="11">
        <f t="shared" si="3"/>
        <v>0.73236521971163393</v>
      </c>
    </row>
    <row r="8" spans="1:33" x14ac:dyDescent="0.2">
      <c r="A8" s="7" t="s">
        <v>4</v>
      </c>
      <c r="B8" s="9">
        <v>197</v>
      </c>
      <c r="C8">
        <v>739</v>
      </c>
      <c r="D8">
        <v>636</v>
      </c>
      <c r="E8">
        <v>407</v>
      </c>
      <c r="F8">
        <v>513</v>
      </c>
      <c r="G8">
        <v>355</v>
      </c>
      <c r="H8" s="8">
        <f t="shared" si="4"/>
        <v>2847</v>
      </c>
      <c r="J8" s="26">
        <f t="shared" si="1"/>
        <v>0.15266234114429728</v>
      </c>
      <c r="K8" s="7" t="s">
        <v>4</v>
      </c>
      <c r="L8" s="3">
        <f t="shared" si="2"/>
        <v>181.97351064400235</v>
      </c>
      <c r="M8" s="3">
        <f t="shared" si="2"/>
        <v>755.37326398198297</v>
      </c>
      <c r="N8" s="3">
        <f t="shared" si="2"/>
        <v>734.00053622178132</v>
      </c>
      <c r="O8" s="3">
        <f t="shared" si="2"/>
        <v>377.83929433213581</v>
      </c>
      <c r="P8" s="3">
        <f t="shared" si="2"/>
        <v>452.64384149284143</v>
      </c>
      <c r="Q8" s="3">
        <f t="shared" si="2"/>
        <v>345.16955332725615</v>
      </c>
      <c r="S8" s="7" t="s">
        <v>4</v>
      </c>
      <c r="T8" s="11">
        <f t="shared" si="5"/>
        <v>1.2408145645309765</v>
      </c>
      <c r="U8" s="11">
        <f t="shared" si="3"/>
        <v>0.35490238562387771</v>
      </c>
      <c r="V8" s="11">
        <f t="shared" si="3"/>
        <v>13.084602293607524</v>
      </c>
      <c r="W8" s="11">
        <f t="shared" si="3"/>
        <v>2.2505514058585927</v>
      </c>
      <c r="X8" s="11">
        <f t="shared" si="3"/>
        <v>8.0479740047426702</v>
      </c>
      <c r="Y8" s="11">
        <f t="shared" si="3"/>
        <v>0.27997162801331471</v>
      </c>
    </row>
    <row r="9" spans="1:33" x14ac:dyDescent="0.2">
      <c r="A9" s="7" t="s">
        <v>3</v>
      </c>
      <c r="B9" s="9">
        <v>193</v>
      </c>
      <c r="C9">
        <v>669</v>
      </c>
      <c r="D9">
        <v>751</v>
      </c>
      <c r="E9">
        <v>397</v>
      </c>
      <c r="F9">
        <v>526</v>
      </c>
      <c r="G9">
        <v>441</v>
      </c>
      <c r="H9" s="8">
        <f t="shared" si="4"/>
        <v>2977</v>
      </c>
      <c r="J9" s="26">
        <f t="shared" si="1"/>
        <v>0.15963322430157112</v>
      </c>
      <c r="K9" s="7" t="s">
        <v>3</v>
      </c>
      <c r="L9" s="3">
        <f t="shared" si="2"/>
        <v>190.28280336747278</v>
      </c>
      <c r="M9" s="3">
        <f t="shared" si="2"/>
        <v>789.86519384417397</v>
      </c>
      <c r="N9" s="3">
        <f t="shared" si="2"/>
        <v>767.5165424419539</v>
      </c>
      <c r="O9" s="3">
        <f t="shared" si="2"/>
        <v>395.09223014638854</v>
      </c>
      <c r="P9" s="3">
        <f t="shared" si="2"/>
        <v>473.31251005415834</v>
      </c>
      <c r="Q9" s="3">
        <f t="shared" si="2"/>
        <v>360.93072014585232</v>
      </c>
      <c r="S9" s="7" t="s">
        <v>3</v>
      </c>
      <c r="T9" s="11">
        <f t="shared" si="5"/>
        <v>3.8800971023949866E-2</v>
      </c>
      <c r="U9" s="11">
        <f t="shared" si="3"/>
        <v>18.494795310440935</v>
      </c>
      <c r="V9" s="11">
        <f t="shared" si="3"/>
        <v>0.3554270939476144</v>
      </c>
      <c r="W9" s="11">
        <f t="shared" si="3"/>
        <v>9.2119903572898502E-3</v>
      </c>
      <c r="X9" s="11">
        <f t="shared" si="3"/>
        <v>5.8649867430622704</v>
      </c>
      <c r="Y9" s="11">
        <f t="shared" si="3"/>
        <v>17.76265975301602</v>
      </c>
    </row>
    <row r="10" spans="1:33" x14ac:dyDescent="0.2">
      <c r="B10" s="10">
        <f t="shared" ref="B10:H10" si="6">SUM(B3:B9)</f>
        <v>1192</v>
      </c>
      <c r="C10" s="6">
        <f t="shared" si="6"/>
        <v>4948</v>
      </c>
      <c r="D10" s="6">
        <f t="shared" si="6"/>
        <v>4808</v>
      </c>
      <c r="E10" s="6">
        <f t="shared" si="6"/>
        <v>2475</v>
      </c>
      <c r="F10" s="6">
        <f t="shared" si="6"/>
        <v>2965</v>
      </c>
      <c r="G10" s="6">
        <f t="shared" si="6"/>
        <v>2261</v>
      </c>
      <c r="H10" s="6">
        <f t="shared" si="6"/>
        <v>18649</v>
      </c>
      <c r="L10" s="25">
        <f t="shared" ref="L10:Q10" si="7">B10/$H$10</f>
        <v>6.3917636334387906E-2</v>
      </c>
      <c r="M10" s="25">
        <f t="shared" si="7"/>
        <v>0.26532253740146927</v>
      </c>
      <c r="N10" s="25">
        <f t="shared" si="7"/>
        <v>0.25781543246286664</v>
      </c>
      <c r="O10" s="25">
        <f t="shared" si="7"/>
        <v>0.13271489087886751</v>
      </c>
      <c r="P10" s="25">
        <f t="shared" si="7"/>
        <v>0.15898975816397662</v>
      </c>
      <c r="Q10" s="25">
        <f t="shared" si="7"/>
        <v>0.12123974475843209</v>
      </c>
      <c r="T10" s="11">
        <f>SUM(T3:T9)</f>
        <v>13.461218475723712</v>
      </c>
      <c r="U10" s="11">
        <f t="shared" ref="U10:X10" si="8">SUM(U3:U9)</f>
        <v>76.816945373738477</v>
      </c>
      <c r="V10" s="11">
        <f t="shared" si="8"/>
        <v>85.665679495435825</v>
      </c>
      <c r="W10" s="11">
        <f t="shared" si="8"/>
        <v>16.754817592211314</v>
      </c>
      <c r="X10" s="11">
        <f t="shared" si="8"/>
        <v>102.66465161118583</v>
      </c>
      <c r="Y10" s="11">
        <f>SUM(Y3:Y9)</f>
        <v>89.175333077155486</v>
      </c>
      <c r="Z10" s="11">
        <f>SUM(T3:Y9)</f>
        <v>384.53864562545067</v>
      </c>
    </row>
    <row r="14" spans="1:33" x14ac:dyDescent="0.2">
      <c r="A14" t="s">
        <v>18</v>
      </c>
      <c r="B14" s="9" t="s">
        <v>5</v>
      </c>
      <c r="C14" t="s">
        <v>12</v>
      </c>
      <c r="H14" s="9" t="s">
        <v>14</v>
      </c>
      <c r="I14" t="s">
        <v>17</v>
      </c>
      <c r="L14" s="9" t="s">
        <v>14</v>
      </c>
      <c r="M14" t="s">
        <v>17</v>
      </c>
      <c r="O14" t="s">
        <v>5</v>
      </c>
      <c r="P14" t="s">
        <v>12</v>
      </c>
    </row>
    <row r="15" spans="1:33" x14ac:dyDescent="0.2">
      <c r="A15" s="7" t="s">
        <v>9</v>
      </c>
      <c r="B15" s="9">
        <v>307</v>
      </c>
      <c r="C15">
        <v>1520</v>
      </c>
      <c r="D15" s="6">
        <f>SUM(B15:C15)</f>
        <v>1827</v>
      </c>
      <c r="F15" s="26">
        <f>D15/$D$22</f>
        <v>0.29755700325732898</v>
      </c>
      <c r="G15" s="7" t="s">
        <v>9</v>
      </c>
      <c r="H15" s="3">
        <f>$F15*H$22*$D$22</f>
        <v>354.68794788273613</v>
      </c>
      <c r="I15" s="3">
        <f>$F15*I$22*$D$22</f>
        <v>1472.3120521172639</v>
      </c>
      <c r="K15" s="7" t="s">
        <v>9</v>
      </c>
      <c r="L15" s="1">
        <f>(B15-H15)^2/H15</f>
        <v>6.4116652027274785</v>
      </c>
      <c r="M15" s="1">
        <f>(C15-I15)^2/I15</f>
        <v>1.5446048750305486</v>
      </c>
      <c r="N15" s="2" t="s">
        <v>0</v>
      </c>
      <c r="O15" s="17">
        <v>6</v>
      </c>
      <c r="P15">
        <v>6</v>
      </c>
      <c r="T15" t="s">
        <v>5</v>
      </c>
      <c r="U15" s="29">
        <v>4.8196867326918304E-5</v>
      </c>
    </row>
    <row r="16" spans="1:33" x14ac:dyDescent="0.2">
      <c r="A16" s="7" t="s">
        <v>8</v>
      </c>
      <c r="B16" s="9">
        <v>173</v>
      </c>
      <c r="C16">
        <v>558</v>
      </c>
      <c r="D16" s="6">
        <f t="shared" ref="D16:D21" si="9">SUM(B16:C16)</f>
        <v>731</v>
      </c>
      <c r="F16" s="26">
        <f t="shared" ref="F16:F21" si="10">D16/$D$22</f>
        <v>0.11905537459283387</v>
      </c>
      <c r="G16" s="7" t="s">
        <v>8</v>
      </c>
      <c r="H16" s="3">
        <f t="shared" ref="H16:I21" si="11">$F16*H$22*$D$22</f>
        <v>141.91400651465798</v>
      </c>
      <c r="I16" s="3">
        <f t="shared" si="11"/>
        <v>589.08599348534199</v>
      </c>
      <c r="K16" s="7" t="s">
        <v>8</v>
      </c>
      <c r="L16" s="1">
        <f t="shared" ref="L16:M21" si="12">(B16-H16)^2/H16</f>
        <v>6.8093278084634674</v>
      </c>
      <c r="M16" s="1">
        <f t="shared" si="12"/>
        <v>1.6404039506241792</v>
      </c>
      <c r="N16" s="2" t="s">
        <v>30</v>
      </c>
      <c r="O16" s="27">
        <f>_xlfn.CHISQ.TEST(B15:B21,H15:H21)</f>
        <v>4.8196867326918304E-5</v>
      </c>
      <c r="P16">
        <f>_xlfn.CHISQ.TEST(C15:C21,I15:I21)</f>
        <v>0.3103558029727248</v>
      </c>
      <c r="T16" t="s">
        <v>12</v>
      </c>
      <c r="U16" s="28">
        <v>0.3103558029727248</v>
      </c>
    </row>
    <row r="17" spans="1:21" x14ac:dyDescent="0.2">
      <c r="A17" s="7" t="s">
        <v>7</v>
      </c>
      <c r="B17" s="9">
        <v>140</v>
      </c>
      <c r="C17">
        <v>518</v>
      </c>
      <c r="D17" s="6">
        <f t="shared" si="9"/>
        <v>658</v>
      </c>
      <c r="F17" s="26">
        <f t="shared" si="10"/>
        <v>0.10716612377850163</v>
      </c>
      <c r="G17" s="7" t="s">
        <v>7</v>
      </c>
      <c r="H17" s="3">
        <f t="shared" si="11"/>
        <v>127.74201954397392</v>
      </c>
      <c r="I17" s="3">
        <f t="shared" si="11"/>
        <v>530.25798045602608</v>
      </c>
      <c r="K17" s="7" t="s">
        <v>7</v>
      </c>
      <c r="L17" s="1">
        <f t="shared" si="12"/>
        <v>1.1762620114878675</v>
      </c>
      <c r="M17" s="1">
        <f t="shared" si="12"/>
        <v>0.28336788959044823</v>
      </c>
      <c r="N17" s="2" t="s">
        <v>29</v>
      </c>
      <c r="O17" s="15">
        <f>_xlfn.CHISQ.INV.RT(O16,O15)</f>
        <v>29.533821745846534</v>
      </c>
      <c r="P17" s="11">
        <f>_xlfn.CHISQ.INV.RT(P16,P15)</f>
        <v>7.1148576234941627</v>
      </c>
      <c r="T17" t="s">
        <v>5</v>
      </c>
      <c r="U17" s="33">
        <v>1.2712622719015992E-2</v>
      </c>
    </row>
    <row r="18" spans="1:21" x14ac:dyDescent="0.2">
      <c r="A18" s="7" t="s">
        <v>6</v>
      </c>
      <c r="B18" s="9">
        <v>93</v>
      </c>
      <c r="C18">
        <v>570</v>
      </c>
      <c r="D18" s="6">
        <f t="shared" si="9"/>
        <v>663</v>
      </c>
      <c r="F18" s="26">
        <f t="shared" si="10"/>
        <v>0.10798045602605863</v>
      </c>
      <c r="G18" s="7" t="s">
        <v>6</v>
      </c>
      <c r="H18" s="3">
        <f t="shared" si="11"/>
        <v>128.71270358306188</v>
      </c>
      <c r="I18" s="3">
        <f t="shared" si="11"/>
        <v>534.28729641693803</v>
      </c>
      <c r="K18" s="7" t="s">
        <v>6</v>
      </c>
      <c r="L18" s="1">
        <f t="shared" si="12"/>
        <v>9.9088680581446393</v>
      </c>
      <c r="M18" s="1">
        <f t="shared" si="12"/>
        <v>2.3870999849047023</v>
      </c>
      <c r="Q18" s="20"/>
      <c r="R18" s="19"/>
      <c r="T18" t="s">
        <v>11</v>
      </c>
      <c r="U18" s="28">
        <v>0.67442119866732697</v>
      </c>
    </row>
    <row r="19" spans="1:21" x14ac:dyDescent="0.2">
      <c r="A19" s="7" t="s">
        <v>5</v>
      </c>
      <c r="B19" s="9">
        <v>89</v>
      </c>
      <c r="C19">
        <v>374</v>
      </c>
      <c r="D19" s="6">
        <f t="shared" si="9"/>
        <v>463</v>
      </c>
      <c r="F19" s="26">
        <f t="shared" si="10"/>
        <v>7.5407166123778499E-2</v>
      </c>
      <c r="G19" s="7" t="s">
        <v>5</v>
      </c>
      <c r="H19" s="3">
        <f t="shared" si="11"/>
        <v>89.88534201954397</v>
      </c>
      <c r="I19" s="3">
        <f t="shared" si="11"/>
        <v>373.114657980456</v>
      </c>
      <c r="K19" s="7" t="s">
        <v>5</v>
      </c>
      <c r="L19" s="1">
        <f t="shared" si="12"/>
        <v>8.7203371980246192E-3</v>
      </c>
      <c r="M19" s="1">
        <f t="shared" si="12"/>
        <v>2.1007764632267611E-3</v>
      </c>
      <c r="Q19" s="19"/>
      <c r="R19" s="21"/>
      <c r="T19" t="s">
        <v>5</v>
      </c>
      <c r="U19" s="33">
        <v>0.70487949732478228</v>
      </c>
    </row>
    <row r="20" spans="1:21" x14ac:dyDescent="0.2">
      <c r="A20" s="7" t="s">
        <v>4</v>
      </c>
      <c r="B20" s="9">
        <v>197</v>
      </c>
      <c r="C20">
        <v>739</v>
      </c>
      <c r="D20" s="6">
        <f t="shared" si="9"/>
        <v>936</v>
      </c>
      <c r="F20" s="26">
        <f t="shared" si="10"/>
        <v>0.15244299674267101</v>
      </c>
      <c r="G20" s="7" t="s">
        <v>4</v>
      </c>
      <c r="H20" s="3">
        <f t="shared" si="11"/>
        <v>181.71205211726385</v>
      </c>
      <c r="I20" s="3">
        <f t="shared" si="11"/>
        <v>754.28794788273615</v>
      </c>
      <c r="K20" s="7" t="s">
        <v>4</v>
      </c>
      <c r="L20" s="1">
        <f t="shared" si="12"/>
        <v>1.2862182103057742</v>
      </c>
      <c r="M20" s="1">
        <f t="shared" si="12"/>
        <v>0.3098569334447217</v>
      </c>
      <c r="Q20" s="19"/>
      <c r="R20" s="21"/>
      <c r="T20" t="s">
        <v>9</v>
      </c>
      <c r="U20" s="28">
        <v>0.93498509292060361</v>
      </c>
    </row>
    <row r="21" spans="1:21" x14ac:dyDescent="0.2">
      <c r="A21" s="7" t="s">
        <v>3</v>
      </c>
      <c r="B21" s="9">
        <v>193</v>
      </c>
      <c r="C21">
        <v>669</v>
      </c>
      <c r="D21" s="6">
        <f t="shared" si="9"/>
        <v>862</v>
      </c>
      <c r="F21" s="26">
        <f t="shared" si="10"/>
        <v>0.14039087947882736</v>
      </c>
      <c r="G21" s="7" t="s">
        <v>3</v>
      </c>
      <c r="H21" s="3">
        <f t="shared" si="11"/>
        <v>167.34592833876221</v>
      </c>
      <c r="I21" s="3">
        <f t="shared" si="11"/>
        <v>694.65407166123782</v>
      </c>
      <c r="K21" s="7" t="s">
        <v>3</v>
      </c>
      <c r="L21" s="1">
        <f t="shared" si="12"/>
        <v>3.9327601175192832</v>
      </c>
      <c r="M21" s="1">
        <f t="shared" si="12"/>
        <v>0.94742321343633706</v>
      </c>
      <c r="Q21" s="19"/>
      <c r="R21" s="21"/>
      <c r="T21" t="s">
        <v>5</v>
      </c>
      <c r="U21" s="33">
        <v>7.2741613515672468E-6</v>
      </c>
    </row>
    <row r="22" spans="1:21" x14ac:dyDescent="0.2">
      <c r="B22" s="10">
        <f>SUM(B15:B21)</f>
        <v>1192</v>
      </c>
      <c r="C22" s="6">
        <f>SUM(C15:C21)</f>
        <v>4948</v>
      </c>
      <c r="D22" s="6">
        <f>SUM(D15:D21)</f>
        <v>6140</v>
      </c>
      <c r="H22" s="26">
        <f>B22/$D$22</f>
        <v>0.19413680781758957</v>
      </c>
      <c r="I22" s="26">
        <f>C22/$D$22</f>
        <v>0.80586319218241043</v>
      </c>
      <c r="L22" s="1">
        <f>SUM(L15:L21)</f>
        <v>29.533821745846534</v>
      </c>
      <c r="M22" s="1">
        <f>SUM(M15:M21)</f>
        <v>7.1148576234941627</v>
      </c>
      <c r="N22" s="3">
        <f>SUM(L15:M21)</f>
        <v>36.648679369340698</v>
      </c>
      <c r="Q22" s="19"/>
      <c r="R22" s="21"/>
      <c r="T22" t="s">
        <v>10</v>
      </c>
      <c r="U22" s="28">
        <v>3.4462054896579171E-2</v>
      </c>
    </row>
    <row r="23" spans="1:21" x14ac:dyDescent="0.2">
      <c r="Q23" s="19"/>
      <c r="R23" s="21"/>
      <c r="T23" t="s">
        <v>5</v>
      </c>
      <c r="U23" s="33">
        <v>3.3257324289941753E-5</v>
      </c>
    </row>
    <row r="24" spans="1:21" x14ac:dyDescent="0.2">
      <c r="Q24" s="19"/>
      <c r="R24" s="21"/>
      <c r="T24" t="s">
        <v>3</v>
      </c>
      <c r="U24" s="28">
        <v>1.3662111688060094E-2</v>
      </c>
    </row>
    <row r="25" spans="1:21" x14ac:dyDescent="0.2">
      <c r="Q25" s="22"/>
      <c r="R25" s="22"/>
    </row>
    <row r="26" spans="1:21" x14ac:dyDescent="0.2">
      <c r="A26" t="s">
        <v>18</v>
      </c>
      <c r="B26" s="9" t="s">
        <v>5</v>
      </c>
      <c r="C26" t="s">
        <v>11</v>
      </c>
      <c r="H26" s="9" t="s">
        <v>14</v>
      </c>
      <c r="I26" t="s">
        <v>16</v>
      </c>
      <c r="L26" s="9" t="s">
        <v>14</v>
      </c>
      <c r="M26" t="s">
        <v>16</v>
      </c>
      <c r="O26" t="s">
        <v>5</v>
      </c>
      <c r="P26" t="s">
        <v>11</v>
      </c>
    </row>
    <row r="27" spans="1:21" x14ac:dyDescent="0.2">
      <c r="A27" s="7" t="s">
        <v>9</v>
      </c>
      <c r="B27" s="9">
        <v>307</v>
      </c>
      <c r="C27">
        <v>1493</v>
      </c>
      <c r="D27" s="6">
        <f>SUM(B27:C27)</f>
        <v>1800</v>
      </c>
      <c r="F27" s="26">
        <f t="shared" ref="F27:F33" si="13">D27/$D$34</f>
        <v>0.3</v>
      </c>
      <c r="G27" s="7" t="s">
        <v>9</v>
      </c>
      <c r="H27" s="3">
        <f>$F27*H$34*$D$34</f>
        <v>357.59999999999997</v>
      </c>
      <c r="I27" s="3">
        <f>$F27*I$34*$D$34</f>
        <v>1442.4</v>
      </c>
      <c r="K27" s="7" t="s">
        <v>9</v>
      </c>
      <c r="L27" s="1">
        <f>(B27-H27)^2/H27</f>
        <v>7.1598434004474178</v>
      </c>
      <c r="M27" s="1">
        <f>(C27-I27)^2/I27</f>
        <v>1.7750693288962773</v>
      </c>
      <c r="N27" s="2" t="s">
        <v>0</v>
      </c>
      <c r="O27" s="17">
        <v>6</v>
      </c>
      <c r="P27">
        <v>6</v>
      </c>
    </row>
    <row r="28" spans="1:21" x14ac:dyDescent="0.2">
      <c r="A28" s="7" t="s">
        <v>8</v>
      </c>
      <c r="B28" s="9">
        <v>173</v>
      </c>
      <c r="C28">
        <v>619</v>
      </c>
      <c r="D28" s="6">
        <f t="shared" ref="D28:D33" si="14">SUM(B28:C28)</f>
        <v>792</v>
      </c>
      <c r="F28" s="26">
        <f t="shared" si="13"/>
        <v>0.13200000000000001</v>
      </c>
      <c r="G28" s="7" t="s">
        <v>8</v>
      </c>
      <c r="H28" s="3">
        <f t="shared" ref="H28:I33" si="15">$F28*H$34*$D$34</f>
        <v>157.34399999999999</v>
      </c>
      <c r="I28" s="3">
        <f t="shared" si="15"/>
        <v>634.65600000000006</v>
      </c>
      <c r="K28" s="7" t="s">
        <v>8</v>
      </c>
      <c r="L28" s="1">
        <f t="shared" ref="L28:M33" si="16">(B28-H28)^2/H28</f>
        <v>1.5577990644702067</v>
      </c>
      <c r="M28" s="1">
        <f t="shared" si="16"/>
        <v>0.38620975142439679</v>
      </c>
      <c r="N28" s="2" t="s">
        <v>30</v>
      </c>
      <c r="O28" s="34">
        <f>_xlfn.CHISQ.TEST(B27:B33,H27:H33)</f>
        <v>1.2712622719015992E-2</v>
      </c>
      <c r="P28">
        <f>_xlfn.CHISQ.TEST(C27:C33,I27:I33)</f>
        <v>0.67442119866732697</v>
      </c>
    </row>
    <row r="29" spans="1:21" x14ac:dyDescent="0.2">
      <c r="A29" s="7" t="s">
        <v>7</v>
      </c>
      <c r="B29" s="9">
        <v>140</v>
      </c>
      <c r="C29">
        <v>518</v>
      </c>
      <c r="D29" s="6">
        <f t="shared" si="14"/>
        <v>658</v>
      </c>
      <c r="F29" s="26">
        <f t="shared" si="13"/>
        <v>0.10966666666666666</v>
      </c>
      <c r="G29" s="7" t="s">
        <v>7</v>
      </c>
      <c r="H29" s="3">
        <f t="shared" si="15"/>
        <v>130.72266666666664</v>
      </c>
      <c r="I29" s="3">
        <f t="shared" si="15"/>
        <v>527.27733333333333</v>
      </c>
      <c r="K29" s="7" t="s">
        <v>7</v>
      </c>
      <c r="L29" s="1">
        <f t="shared" si="16"/>
        <v>0.6584084915988424</v>
      </c>
      <c r="M29" s="1">
        <f t="shared" si="16"/>
        <v>0.16323272087891333</v>
      </c>
      <c r="N29" s="2" t="s">
        <v>29</v>
      </c>
      <c r="O29" s="15">
        <f>_xlfn.CHISQ.INV.RT(O28,O27)</f>
        <v>16.201443483159441</v>
      </c>
      <c r="P29" s="11">
        <f>_xlfn.CHISQ.INV.RT(P28,P27)</f>
        <v>4.0166640249430188</v>
      </c>
    </row>
    <row r="30" spans="1:21" x14ac:dyDescent="0.2">
      <c r="A30" s="7" t="s">
        <v>6</v>
      </c>
      <c r="B30" s="9">
        <v>93</v>
      </c>
      <c r="C30">
        <v>407</v>
      </c>
      <c r="D30" s="6">
        <f t="shared" si="14"/>
        <v>500</v>
      </c>
      <c r="F30" s="26">
        <f t="shared" si="13"/>
        <v>8.3333333333333329E-2</v>
      </c>
      <c r="G30" s="7" t="s">
        <v>6</v>
      </c>
      <c r="H30" s="3">
        <f t="shared" si="15"/>
        <v>99.333333333333314</v>
      </c>
      <c r="I30" s="3">
        <f t="shared" si="15"/>
        <v>400.66666666666663</v>
      </c>
      <c r="K30" s="7" t="s">
        <v>6</v>
      </c>
      <c r="L30" s="1">
        <f t="shared" si="16"/>
        <v>0.40380313199104911</v>
      </c>
      <c r="M30" s="1">
        <f t="shared" si="16"/>
        <v>0.10011092623405556</v>
      </c>
    </row>
    <row r="31" spans="1:21" x14ac:dyDescent="0.2">
      <c r="A31" s="7" t="s">
        <v>5</v>
      </c>
      <c r="B31" s="9">
        <v>89</v>
      </c>
      <c r="C31">
        <v>384</v>
      </c>
      <c r="D31" s="6">
        <f t="shared" si="14"/>
        <v>473</v>
      </c>
      <c r="F31" s="26">
        <f t="shared" si="13"/>
        <v>7.8833333333333339E-2</v>
      </c>
      <c r="G31" s="7" t="s">
        <v>5</v>
      </c>
      <c r="H31" s="3">
        <f t="shared" si="15"/>
        <v>93.969333333333338</v>
      </c>
      <c r="I31" s="3">
        <f t="shared" si="15"/>
        <v>379.03066666666672</v>
      </c>
      <c r="K31" s="7" t="s">
        <v>5</v>
      </c>
      <c r="L31" s="1">
        <f t="shared" si="16"/>
        <v>0.26279077334922557</v>
      </c>
      <c r="M31" s="1">
        <f t="shared" si="16"/>
        <v>6.5151123509207515E-2</v>
      </c>
    </row>
    <row r="32" spans="1:21" x14ac:dyDescent="0.2">
      <c r="A32" s="7" t="s">
        <v>4</v>
      </c>
      <c r="B32" s="9">
        <v>197</v>
      </c>
      <c r="C32">
        <v>636</v>
      </c>
      <c r="D32" s="6">
        <f t="shared" si="14"/>
        <v>833</v>
      </c>
      <c r="F32" s="26">
        <f t="shared" si="13"/>
        <v>0.13883333333333334</v>
      </c>
      <c r="G32" s="7" t="s">
        <v>4</v>
      </c>
      <c r="H32" s="3">
        <f t="shared" si="15"/>
        <v>165.48933333333332</v>
      </c>
      <c r="I32" s="3">
        <f t="shared" si="15"/>
        <v>667.51066666666668</v>
      </c>
      <c r="K32" s="7" t="s">
        <v>4</v>
      </c>
      <c r="L32" s="1">
        <f t="shared" si="16"/>
        <v>5.9999160899259083</v>
      </c>
      <c r="M32" s="1">
        <f t="shared" si="16"/>
        <v>1.4874999956721469</v>
      </c>
    </row>
    <row r="33" spans="1:16" x14ac:dyDescent="0.2">
      <c r="A33" s="7" t="s">
        <v>3</v>
      </c>
      <c r="B33" s="9">
        <v>193</v>
      </c>
      <c r="C33">
        <v>751</v>
      </c>
      <c r="D33" s="6">
        <f t="shared" si="14"/>
        <v>944</v>
      </c>
      <c r="F33" s="26">
        <f t="shared" si="13"/>
        <v>0.15733333333333333</v>
      </c>
      <c r="G33" s="7" t="s">
        <v>3</v>
      </c>
      <c r="H33" s="3">
        <f t="shared" si="15"/>
        <v>187.54133333333328</v>
      </c>
      <c r="I33" s="3">
        <f t="shared" si="15"/>
        <v>756.45866666666666</v>
      </c>
      <c r="K33" s="7" t="s">
        <v>3</v>
      </c>
      <c r="L33" s="1">
        <f t="shared" si="16"/>
        <v>0.15888253137678976</v>
      </c>
      <c r="M33" s="1">
        <f t="shared" si="16"/>
        <v>3.939017832802192E-2</v>
      </c>
    </row>
    <row r="34" spans="1:16" x14ac:dyDescent="0.2">
      <c r="B34" s="10">
        <f>SUM(B27:B33)</f>
        <v>1192</v>
      </c>
      <c r="C34" s="6">
        <f>SUM(C27:C33)</f>
        <v>4808</v>
      </c>
      <c r="D34" s="6">
        <f>SUM(D27:D33)</f>
        <v>6000</v>
      </c>
      <c r="H34" s="26">
        <f>B34/$D$34</f>
        <v>0.19866666666666666</v>
      </c>
      <c r="I34" s="26">
        <f>C34/$D$34</f>
        <v>0.80133333333333334</v>
      </c>
      <c r="L34" s="1">
        <f>SUM(L27:L33)</f>
        <v>16.201443483159441</v>
      </c>
      <c r="M34" s="1">
        <f>SUM(M27:M33)</f>
        <v>4.0166640249430188</v>
      </c>
      <c r="N34" s="3">
        <f>SUM(L27:M33)</f>
        <v>20.218107508102459</v>
      </c>
    </row>
    <row r="38" spans="1:16" x14ac:dyDescent="0.2">
      <c r="A38" t="s">
        <v>18</v>
      </c>
      <c r="B38" s="9" t="s">
        <v>5</v>
      </c>
      <c r="C38" t="s">
        <v>9</v>
      </c>
      <c r="H38" s="9" t="s">
        <v>14</v>
      </c>
      <c r="I38" t="s">
        <v>15</v>
      </c>
      <c r="L38" s="9" t="s">
        <v>14</v>
      </c>
      <c r="M38" t="s">
        <v>15</v>
      </c>
      <c r="O38" t="s">
        <v>21</v>
      </c>
      <c r="P38" t="s">
        <v>15</v>
      </c>
    </row>
    <row r="39" spans="1:16" x14ac:dyDescent="0.2">
      <c r="A39" s="7" t="s">
        <v>9</v>
      </c>
      <c r="B39" s="9">
        <v>307</v>
      </c>
      <c r="C39">
        <v>579</v>
      </c>
      <c r="D39" s="6">
        <f>SUM(B39:C39)</f>
        <v>886</v>
      </c>
      <c r="F39" s="26">
        <f>D39/$D$46</f>
        <v>0.24161439869102808</v>
      </c>
      <c r="G39" s="7" t="s">
        <v>9</v>
      </c>
      <c r="H39" s="3">
        <f>$F39*H$46*$D$46</f>
        <v>288.00436323970547</v>
      </c>
      <c r="I39" s="3">
        <f>$F39*I$46*$D$46</f>
        <v>597.99563676029447</v>
      </c>
      <c r="K39" s="7" t="s">
        <v>9</v>
      </c>
      <c r="L39" s="1">
        <f>(B39-H39)^2/H39</f>
        <v>1.2528776018185923</v>
      </c>
      <c r="M39" s="1">
        <f>(C39-I39)^2/I39</f>
        <v>0.60340610156272845</v>
      </c>
      <c r="N39" s="2" t="s">
        <v>0</v>
      </c>
      <c r="O39" s="17">
        <v>6</v>
      </c>
      <c r="P39">
        <v>6</v>
      </c>
    </row>
    <row r="40" spans="1:16" x14ac:dyDescent="0.2">
      <c r="A40" s="7" t="s">
        <v>8</v>
      </c>
      <c r="B40" s="9">
        <v>173</v>
      </c>
      <c r="C40">
        <v>352</v>
      </c>
      <c r="D40" s="6">
        <f t="shared" ref="D40:D45" si="17">SUM(B40:C40)</f>
        <v>525</v>
      </c>
      <c r="F40" s="26">
        <f t="shared" ref="F40:F45" si="18">D40/$D$46</f>
        <v>0.14316880283610581</v>
      </c>
      <c r="G40" s="7" t="s">
        <v>8</v>
      </c>
      <c r="H40" s="3">
        <f t="shared" ref="H40:I45" si="19">$F40*H$46*$D$46</f>
        <v>170.65721298063812</v>
      </c>
      <c r="I40" s="3">
        <f t="shared" si="19"/>
        <v>354.34278701936188</v>
      </c>
      <c r="K40" s="7" t="s">
        <v>8</v>
      </c>
      <c r="L40" s="1">
        <f t="shared" ref="L40:M45" si="20">(B40-H40)^2/H40</f>
        <v>3.2161846090345031E-2</v>
      </c>
      <c r="M40" s="1">
        <f t="shared" si="20"/>
        <v>1.5489664864521729E-2</v>
      </c>
      <c r="N40" s="2" t="s">
        <v>30</v>
      </c>
      <c r="O40" s="27">
        <f>_xlfn.CHISQ.TEST(B39:B45,H39:H45)</f>
        <v>0.70487949732478228</v>
      </c>
      <c r="P40">
        <f>_xlfn.CHISQ.TEST(C39:C45,I39:I45)</f>
        <v>0.93498509292060361</v>
      </c>
    </row>
    <row r="41" spans="1:16" x14ac:dyDescent="0.2">
      <c r="A41" s="7" t="s">
        <v>7</v>
      </c>
      <c r="B41" s="9">
        <v>140</v>
      </c>
      <c r="C41">
        <v>302</v>
      </c>
      <c r="D41" s="6">
        <f t="shared" si="17"/>
        <v>442</v>
      </c>
      <c r="F41" s="26">
        <f t="shared" si="18"/>
        <v>0.12053449686392147</v>
      </c>
      <c r="G41" s="7" t="s">
        <v>7</v>
      </c>
      <c r="H41" s="3">
        <f t="shared" si="19"/>
        <v>143.67712026179439</v>
      </c>
      <c r="I41" s="3">
        <f t="shared" si="19"/>
        <v>298.32287973820559</v>
      </c>
      <c r="K41" s="7" t="s">
        <v>7</v>
      </c>
      <c r="L41" s="1">
        <f t="shared" si="20"/>
        <v>9.4108327025637623E-2</v>
      </c>
      <c r="M41" s="1">
        <f t="shared" si="20"/>
        <v>4.5324091238206785E-2</v>
      </c>
      <c r="N41" s="2" t="s">
        <v>29</v>
      </c>
      <c r="O41" s="15">
        <f>_xlfn.CHISQ.INV.RT(O40,O39)</f>
        <v>3.7914118530313567</v>
      </c>
      <c r="P41" s="11">
        <f>_xlfn.CHISQ.INV.RT(P40,P39)</f>
        <v>1.8260052237629754</v>
      </c>
    </row>
    <row r="42" spans="1:16" x14ac:dyDescent="0.2">
      <c r="A42" s="7" t="s">
        <v>6</v>
      </c>
      <c r="B42" s="9">
        <v>93</v>
      </c>
      <c r="C42">
        <v>241</v>
      </c>
      <c r="D42" s="6">
        <f t="shared" si="17"/>
        <v>334</v>
      </c>
      <c r="F42" s="26">
        <f t="shared" si="18"/>
        <v>9.1082628851922559E-2</v>
      </c>
      <c r="G42" s="7" t="s">
        <v>6</v>
      </c>
      <c r="H42" s="3">
        <f t="shared" si="19"/>
        <v>108.5704935914917</v>
      </c>
      <c r="I42" s="3">
        <f t="shared" si="19"/>
        <v>225.42950640850833</v>
      </c>
      <c r="K42" s="7" t="s">
        <v>6</v>
      </c>
      <c r="L42" s="1">
        <f t="shared" si="20"/>
        <v>2.2330217231478371</v>
      </c>
      <c r="M42" s="1">
        <f t="shared" si="20"/>
        <v>1.0754593511079646</v>
      </c>
    </row>
    <row r="43" spans="1:16" x14ac:dyDescent="0.2">
      <c r="A43" s="7" t="s">
        <v>5</v>
      </c>
      <c r="B43" s="9">
        <v>89</v>
      </c>
      <c r="C43">
        <v>197</v>
      </c>
      <c r="D43" s="6">
        <f t="shared" si="17"/>
        <v>286</v>
      </c>
      <c r="F43" s="26">
        <f t="shared" si="18"/>
        <v>7.7992909735478594E-2</v>
      </c>
      <c r="G43" s="7" t="s">
        <v>5</v>
      </c>
      <c r="H43" s="3">
        <f t="shared" si="19"/>
        <v>92.96754840469049</v>
      </c>
      <c r="I43" s="3">
        <f t="shared" si="19"/>
        <v>193.03245159530951</v>
      </c>
      <c r="K43" s="7" t="s">
        <v>5</v>
      </c>
      <c r="L43" s="1">
        <f t="shared" si="20"/>
        <v>0.16932188289013597</v>
      </c>
      <c r="M43" s="1">
        <f t="shared" si="20"/>
        <v>8.1548155315168527E-2</v>
      </c>
    </row>
    <row r="44" spans="1:16" x14ac:dyDescent="0.2">
      <c r="A44" s="7" t="s">
        <v>4</v>
      </c>
      <c r="B44" s="9">
        <v>197</v>
      </c>
      <c r="C44">
        <v>407</v>
      </c>
      <c r="D44" s="6">
        <f t="shared" si="17"/>
        <v>604</v>
      </c>
      <c r="F44" s="26">
        <f t="shared" si="18"/>
        <v>0.16471229888191982</v>
      </c>
      <c r="G44" s="7" t="s">
        <v>4</v>
      </c>
      <c r="H44" s="3">
        <f t="shared" si="19"/>
        <v>196.33706026724843</v>
      </c>
      <c r="I44" s="3">
        <f t="shared" si="19"/>
        <v>407.66293973275157</v>
      </c>
      <c r="K44" s="7" t="s">
        <v>4</v>
      </c>
      <c r="L44" s="1">
        <f t="shared" si="20"/>
        <v>2.2384418339690924E-3</v>
      </c>
      <c r="M44" s="1">
        <f t="shared" si="20"/>
        <v>1.0780697640772356E-3</v>
      </c>
    </row>
    <row r="45" spans="1:16" x14ac:dyDescent="0.2">
      <c r="A45" s="7" t="s">
        <v>3</v>
      </c>
      <c r="B45" s="9">
        <v>193</v>
      </c>
      <c r="C45">
        <v>397</v>
      </c>
      <c r="D45" s="6">
        <f t="shared" si="17"/>
        <v>590</v>
      </c>
      <c r="F45" s="26">
        <f t="shared" si="18"/>
        <v>0.16089446413962366</v>
      </c>
      <c r="G45" s="7" t="s">
        <v>3</v>
      </c>
      <c r="H45" s="3">
        <f t="shared" si="19"/>
        <v>191.7862012544314</v>
      </c>
      <c r="I45" s="3">
        <f t="shared" si="19"/>
        <v>398.21379874556857</v>
      </c>
      <c r="K45" s="7" t="s">
        <v>3</v>
      </c>
      <c r="L45" s="1">
        <f t="shared" si="20"/>
        <v>7.6820302248405622E-3</v>
      </c>
      <c r="M45" s="1">
        <f t="shared" si="20"/>
        <v>3.6997899103068774E-3</v>
      </c>
    </row>
    <row r="46" spans="1:16" x14ac:dyDescent="0.2">
      <c r="B46" s="10">
        <f>SUM(B39:B45)</f>
        <v>1192</v>
      </c>
      <c r="C46" s="6">
        <f>SUM(C39:C45)</f>
        <v>2475</v>
      </c>
      <c r="D46" s="6">
        <f>SUM(D39:D45)</f>
        <v>3667</v>
      </c>
      <c r="H46" s="26">
        <f>B46/$D$46</f>
        <v>0.32506135805835834</v>
      </c>
      <c r="I46" s="26">
        <f>C46/$D$46</f>
        <v>0.67493864194164166</v>
      </c>
      <c r="L46" s="1">
        <f>SUM(L39:L45)</f>
        <v>3.7914118530313576</v>
      </c>
      <c r="M46" s="1">
        <f>SUM(M39:M45)</f>
        <v>1.8260052237629742</v>
      </c>
      <c r="N46" s="3">
        <f>SUM(L39:M45)</f>
        <v>5.6174170767943306</v>
      </c>
    </row>
    <row r="50" spans="1:16" x14ac:dyDescent="0.2">
      <c r="A50" t="s">
        <v>18</v>
      </c>
      <c r="B50" s="9" t="s">
        <v>5</v>
      </c>
      <c r="C50" t="s">
        <v>10</v>
      </c>
      <c r="H50" s="9" t="s">
        <v>14</v>
      </c>
      <c r="I50" t="s">
        <v>13</v>
      </c>
      <c r="L50" s="9" t="s">
        <v>14</v>
      </c>
      <c r="M50" t="s">
        <v>13</v>
      </c>
      <c r="O50" t="s">
        <v>21</v>
      </c>
      <c r="P50" t="s">
        <v>13</v>
      </c>
    </row>
    <row r="51" spans="1:16" x14ac:dyDescent="0.2">
      <c r="A51" s="7" t="s">
        <v>9</v>
      </c>
      <c r="B51" s="9">
        <v>307</v>
      </c>
      <c r="C51">
        <v>562</v>
      </c>
      <c r="D51" s="6">
        <f>SUM(B51:C51)</f>
        <v>869</v>
      </c>
      <c r="F51" s="26">
        <f>D51/$D$58</f>
        <v>0.20904498436372385</v>
      </c>
      <c r="G51" s="7" t="s">
        <v>9</v>
      </c>
      <c r="H51" s="3">
        <f>$F51*H$58*$D$58</f>
        <v>249.18162136155883</v>
      </c>
      <c r="I51" s="3">
        <f>$F51*I$58*$D$58</f>
        <v>619.81837863844123</v>
      </c>
      <c r="K51" s="7" t="s">
        <v>9</v>
      </c>
      <c r="L51" s="1">
        <f>(B51-H51)^2/H51</f>
        <v>13.415776372718749</v>
      </c>
      <c r="M51" s="1">
        <f>(C51-I51)^2/I51</f>
        <v>5.3934588317979024</v>
      </c>
      <c r="N51" s="2" t="s">
        <v>0</v>
      </c>
      <c r="O51" s="17">
        <v>6</v>
      </c>
      <c r="P51">
        <v>6</v>
      </c>
    </row>
    <row r="52" spans="1:16" x14ac:dyDescent="0.2">
      <c r="A52" s="7" t="s">
        <v>8</v>
      </c>
      <c r="B52" s="9">
        <v>173</v>
      </c>
      <c r="C52">
        <v>382</v>
      </c>
      <c r="D52" s="6">
        <f t="shared" ref="D52:D57" si="21">SUM(B52:C52)</f>
        <v>555</v>
      </c>
      <c r="F52" s="26">
        <f t="shared" ref="F52:F57" si="22">D52/$D$58</f>
        <v>0.1335097426028386</v>
      </c>
      <c r="G52" s="7" t="s">
        <v>8</v>
      </c>
      <c r="H52" s="3">
        <f t="shared" ref="H52:I57" si="23">$F52*H$58*$D$58</f>
        <v>159.14361318258361</v>
      </c>
      <c r="I52" s="3">
        <f t="shared" si="23"/>
        <v>395.85638681741648</v>
      </c>
      <c r="K52" s="7" t="s">
        <v>8</v>
      </c>
      <c r="L52" s="1">
        <f t="shared" ref="L52:M57" si="24">(B52-H52)^2/H52</f>
        <v>1.2064540435788149</v>
      </c>
      <c r="M52" s="1">
        <f t="shared" si="24"/>
        <v>0.48502300841347895</v>
      </c>
      <c r="N52" s="2" t="s">
        <v>30</v>
      </c>
      <c r="O52" s="27">
        <f>_xlfn.CHISQ.TEST(B51:B57,H51:H57)</f>
        <v>7.2741613515672468E-6</v>
      </c>
      <c r="P52">
        <f>_xlfn.CHISQ.TEST(C51:C57,I51:I57)</f>
        <v>3.4462054896579171E-2</v>
      </c>
    </row>
    <row r="53" spans="1:16" x14ac:dyDescent="0.2">
      <c r="A53" s="7" t="s">
        <v>7</v>
      </c>
      <c r="B53" s="9">
        <v>140</v>
      </c>
      <c r="C53">
        <v>390</v>
      </c>
      <c r="D53" s="6">
        <f t="shared" si="21"/>
        <v>530</v>
      </c>
      <c r="F53" s="26">
        <f t="shared" si="22"/>
        <v>0.12749579023334134</v>
      </c>
      <c r="G53" s="7" t="s">
        <v>7</v>
      </c>
      <c r="H53" s="3">
        <f t="shared" si="23"/>
        <v>151.97498195814291</v>
      </c>
      <c r="I53" s="3">
        <f t="shared" si="23"/>
        <v>378.02501804185709</v>
      </c>
      <c r="K53" s="7" t="s">
        <v>7</v>
      </c>
      <c r="L53" s="1">
        <f t="shared" si="24"/>
        <v>0.94357762738437767</v>
      </c>
      <c r="M53" s="1">
        <f t="shared" si="24"/>
        <v>0.37934048291473133</v>
      </c>
      <c r="N53" s="2" t="s">
        <v>29</v>
      </c>
      <c r="O53" s="15">
        <f>_xlfn.CHISQ.INV.RT(O52,O51)</f>
        <v>33.824199352567796</v>
      </c>
      <c r="P53" s="11">
        <f>_xlfn.CHISQ.INV.RT(P52,P51)</f>
        <v>13.59812668744042</v>
      </c>
    </row>
    <row r="54" spans="1:16" x14ac:dyDescent="0.2">
      <c r="A54" s="7" t="s">
        <v>6</v>
      </c>
      <c r="B54" s="9">
        <v>93</v>
      </c>
      <c r="C54">
        <v>399</v>
      </c>
      <c r="D54" s="6">
        <f t="shared" si="21"/>
        <v>492</v>
      </c>
      <c r="F54" s="26">
        <f t="shared" si="22"/>
        <v>0.11835458263170556</v>
      </c>
      <c r="G54" s="7" t="s">
        <v>6</v>
      </c>
      <c r="H54" s="3">
        <f t="shared" si="23"/>
        <v>141.07866249699302</v>
      </c>
      <c r="I54" s="3">
        <f t="shared" si="23"/>
        <v>350.92133750300701</v>
      </c>
      <c r="K54" s="7" t="s">
        <v>6</v>
      </c>
      <c r="L54" s="1">
        <f t="shared" si="24"/>
        <v>16.384885896894804</v>
      </c>
      <c r="M54" s="1">
        <f t="shared" si="24"/>
        <v>6.5871109575374645</v>
      </c>
    </row>
    <row r="55" spans="1:16" x14ac:dyDescent="0.2">
      <c r="A55" s="7" t="s">
        <v>5</v>
      </c>
      <c r="B55" s="9">
        <v>89</v>
      </c>
      <c r="C55">
        <v>193</v>
      </c>
      <c r="D55" s="6">
        <f t="shared" si="21"/>
        <v>282</v>
      </c>
      <c r="F55" s="26">
        <f t="shared" si="22"/>
        <v>6.7837382727928788E-2</v>
      </c>
      <c r="G55" s="7" t="s">
        <v>5</v>
      </c>
      <c r="H55" s="3">
        <f t="shared" si="23"/>
        <v>80.862160211691119</v>
      </c>
      <c r="I55" s="3">
        <f t="shared" si="23"/>
        <v>201.13783978830887</v>
      </c>
      <c r="K55" s="7" t="s">
        <v>5</v>
      </c>
      <c r="L55" s="1">
        <f t="shared" si="24"/>
        <v>0.81897931302864624</v>
      </c>
      <c r="M55" s="1">
        <f t="shared" si="24"/>
        <v>0.32924901893090824</v>
      </c>
    </row>
    <row r="56" spans="1:16" x14ac:dyDescent="0.2">
      <c r="A56" s="7" t="s">
        <v>4</v>
      </c>
      <c r="B56" s="9">
        <v>197</v>
      </c>
      <c r="C56">
        <v>513</v>
      </c>
      <c r="D56" s="6">
        <f t="shared" si="21"/>
        <v>710</v>
      </c>
      <c r="F56" s="26">
        <f t="shared" si="22"/>
        <v>0.17079624729372142</v>
      </c>
      <c r="G56" s="7" t="s">
        <v>4</v>
      </c>
      <c r="H56" s="3">
        <f t="shared" si="23"/>
        <v>203.58912677411593</v>
      </c>
      <c r="I56" s="3">
        <f t="shared" si="23"/>
        <v>506.41087322588402</v>
      </c>
      <c r="K56" s="7" t="s">
        <v>4</v>
      </c>
      <c r="L56" s="1">
        <f t="shared" si="24"/>
        <v>0.21325594511509674</v>
      </c>
      <c r="M56" s="1">
        <f t="shared" si="24"/>
        <v>8.5733924646610365E-2</v>
      </c>
    </row>
    <row r="57" spans="1:16" x14ac:dyDescent="0.2">
      <c r="A57" s="7" t="s">
        <v>3</v>
      </c>
      <c r="B57" s="9">
        <v>193</v>
      </c>
      <c r="C57">
        <v>526</v>
      </c>
      <c r="D57" s="6">
        <f t="shared" si="21"/>
        <v>719</v>
      </c>
      <c r="F57" s="26">
        <f t="shared" si="22"/>
        <v>0.17296127014674043</v>
      </c>
      <c r="G57" s="7" t="s">
        <v>3</v>
      </c>
      <c r="H57" s="3">
        <f t="shared" si="23"/>
        <v>206.16983401491458</v>
      </c>
      <c r="I57" s="3">
        <f t="shared" si="23"/>
        <v>512.83016598508539</v>
      </c>
      <c r="K57" s="7" t="s">
        <v>3</v>
      </c>
      <c r="L57" s="1">
        <f t="shared" si="24"/>
        <v>0.8412701538473083</v>
      </c>
      <c r="M57" s="1">
        <f t="shared" si="24"/>
        <v>0.33821046319932407</v>
      </c>
    </row>
    <row r="58" spans="1:16" x14ac:dyDescent="0.2">
      <c r="B58" s="10">
        <f>SUM(B51:B57)</f>
        <v>1192</v>
      </c>
      <c r="C58" s="6">
        <f>SUM(C51:C57)</f>
        <v>2965</v>
      </c>
      <c r="D58" s="6">
        <f>SUM(D51:D57)</f>
        <v>4157</v>
      </c>
      <c r="H58" s="26">
        <f>B58/$D$58</f>
        <v>0.2867452489776281</v>
      </c>
      <c r="I58" s="26">
        <f>C58/$D$58</f>
        <v>0.7132547510223719</v>
      </c>
      <c r="L58" s="1">
        <f>SUM(L51:L57)</f>
        <v>33.824199352567796</v>
      </c>
      <c r="M58" s="1">
        <f>SUM(M51:M57)</f>
        <v>13.59812668744042</v>
      </c>
      <c r="N58" s="3">
        <f>SUM(L51:M57)</f>
        <v>47.422326040008222</v>
      </c>
    </row>
    <row r="62" spans="1:16" x14ac:dyDescent="0.2">
      <c r="A62" t="s">
        <v>18</v>
      </c>
      <c r="B62" s="9" t="s">
        <v>5</v>
      </c>
      <c r="C62" t="s">
        <v>3</v>
      </c>
      <c r="H62" s="9" t="s">
        <v>14</v>
      </c>
      <c r="I62" t="s">
        <v>14</v>
      </c>
      <c r="L62" s="9" t="s">
        <v>14</v>
      </c>
      <c r="M62" t="s">
        <v>14</v>
      </c>
      <c r="O62" t="s">
        <v>21</v>
      </c>
      <c r="P62" t="s">
        <v>14</v>
      </c>
    </row>
    <row r="63" spans="1:16" x14ac:dyDescent="0.2">
      <c r="A63" s="7" t="s">
        <v>9</v>
      </c>
      <c r="B63" s="9">
        <v>307</v>
      </c>
      <c r="C63">
        <v>410</v>
      </c>
      <c r="D63">
        <f>SUM(B63:C63)</f>
        <v>717</v>
      </c>
      <c r="F63" s="26">
        <f>D63/$D$70</f>
        <v>0.20764552562988706</v>
      </c>
      <c r="G63" s="7" t="s">
        <v>9</v>
      </c>
      <c r="H63" s="3">
        <f>$F63*H$70*$D$70</f>
        <v>247.51346655082534</v>
      </c>
      <c r="I63" s="3">
        <f>$F63*I$70*$D$70</f>
        <v>469.48653344917466</v>
      </c>
      <c r="K63" s="7" t="s">
        <v>9</v>
      </c>
      <c r="L63" s="1">
        <f>(B63-H63)^2/H63</f>
        <v>14.296788417664283</v>
      </c>
      <c r="M63" s="1">
        <f>(C63-I63)^2/I63</f>
        <v>7.5372719123643614</v>
      </c>
      <c r="N63" s="2" t="s">
        <v>0</v>
      </c>
      <c r="O63" s="17">
        <v>6</v>
      </c>
      <c r="P63">
        <v>6</v>
      </c>
    </row>
    <row r="64" spans="1:16" x14ac:dyDescent="0.2">
      <c r="A64" s="7" t="s">
        <v>8</v>
      </c>
      <c r="B64" s="9">
        <v>173</v>
      </c>
      <c r="C64">
        <v>310</v>
      </c>
      <c r="D64">
        <f t="shared" ref="D64:D70" si="25">SUM(B64:C64)</f>
        <v>483</v>
      </c>
      <c r="F64" s="26">
        <f t="shared" ref="F64:F69" si="26">D64/$D$70</f>
        <v>0.13987836663770634</v>
      </c>
      <c r="G64" s="7" t="s">
        <v>8</v>
      </c>
      <c r="H64" s="3">
        <f t="shared" ref="H64:I69" si="27">$F64*H$70*$D$70</f>
        <v>166.73501303214596</v>
      </c>
      <c r="I64" s="3">
        <f t="shared" si="27"/>
        <v>316.26498696785399</v>
      </c>
      <c r="K64" s="7" t="s">
        <v>8</v>
      </c>
      <c r="L64" s="1">
        <f t="shared" ref="L64:M69" si="28">(B64-H64)^2/H64</f>
        <v>0.23540383626451458</v>
      </c>
      <c r="M64" s="1">
        <f t="shared" si="28"/>
        <v>0.1241049857705866</v>
      </c>
      <c r="N64" s="2" t="s">
        <v>30</v>
      </c>
      <c r="O64" s="27">
        <f>_xlfn.CHISQ.TEST(B63:B69,H63:H69)</f>
        <v>3.3257324289941753E-5</v>
      </c>
      <c r="P64">
        <f>_xlfn.CHISQ.TEST(C63:C69,I63:I69)</f>
        <v>1.3662111688060094E-2</v>
      </c>
    </row>
    <row r="65" spans="1:16" x14ac:dyDescent="0.2">
      <c r="A65" s="7" t="s">
        <v>7</v>
      </c>
      <c r="B65" s="9">
        <v>140</v>
      </c>
      <c r="C65">
        <v>297</v>
      </c>
      <c r="D65">
        <f t="shared" si="25"/>
        <v>437</v>
      </c>
      <c r="F65" s="26">
        <f t="shared" si="26"/>
        <v>0.12655661743411525</v>
      </c>
      <c r="G65" s="7" t="s">
        <v>7</v>
      </c>
      <c r="H65" s="3">
        <f t="shared" si="27"/>
        <v>150.85548798146539</v>
      </c>
      <c r="I65" s="3">
        <f t="shared" si="27"/>
        <v>286.14451201853461</v>
      </c>
      <c r="K65" s="7" t="s">
        <v>7</v>
      </c>
      <c r="L65" s="1">
        <f t="shared" si="28"/>
        <v>0.78115566687383542</v>
      </c>
      <c r="M65" s="1">
        <f t="shared" si="28"/>
        <v>0.41182554396886856</v>
      </c>
      <c r="N65" s="2" t="s">
        <v>29</v>
      </c>
      <c r="O65" s="15">
        <f>_xlfn.CHISQ.INV.RT(O64,O63)</f>
        <v>30.381559366139978</v>
      </c>
      <c r="P65" s="11">
        <f>_xlfn.CHISQ.INV.RT(P64,P63)</f>
        <v>16.017168847606747</v>
      </c>
    </row>
    <row r="66" spans="1:16" x14ac:dyDescent="0.2">
      <c r="A66" s="7" t="s">
        <v>6</v>
      </c>
      <c r="B66" s="9">
        <v>93</v>
      </c>
      <c r="C66">
        <v>290</v>
      </c>
      <c r="D66">
        <f t="shared" si="25"/>
        <v>383</v>
      </c>
      <c r="F66" s="26">
        <f t="shared" si="26"/>
        <v>0.11091804228207355</v>
      </c>
      <c r="G66" s="7" t="s">
        <v>6</v>
      </c>
      <c r="H66" s="3">
        <f t="shared" si="27"/>
        <v>132.21430640023166</v>
      </c>
      <c r="I66" s="3">
        <f t="shared" si="27"/>
        <v>250.78569359976831</v>
      </c>
      <c r="K66" s="7" t="s">
        <v>6</v>
      </c>
      <c r="L66" s="1">
        <f t="shared" si="28"/>
        <v>11.630827769849841</v>
      </c>
      <c r="M66" s="1">
        <f t="shared" si="28"/>
        <v>6.1317765155510964</v>
      </c>
    </row>
    <row r="67" spans="1:16" x14ac:dyDescent="0.2">
      <c r="A67" s="7" t="s">
        <v>5</v>
      </c>
      <c r="B67" s="9">
        <v>89</v>
      </c>
      <c r="C67">
        <v>158</v>
      </c>
      <c r="D67">
        <f t="shared" si="25"/>
        <v>247</v>
      </c>
      <c r="F67" s="26">
        <f t="shared" si="26"/>
        <v>7.1532001158412975E-2</v>
      </c>
      <c r="G67" s="7" t="s">
        <v>5</v>
      </c>
      <c r="H67" s="3">
        <f t="shared" si="27"/>
        <v>85.266145380828263</v>
      </c>
      <c r="I67" s="3">
        <f t="shared" si="27"/>
        <v>161.73385461917175</v>
      </c>
      <c r="K67" s="7" t="s">
        <v>5</v>
      </c>
      <c r="L67" s="1">
        <f t="shared" si="28"/>
        <v>0.1635076882488562</v>
      </c>
      <c r="M67" s="1">
        <f t="shared" si="28"/>
        <v>8.6201311098026548E-2</v>
      </c>
    </row>
    <row r="68" spans="1:16" x14ac:dyDescent="0.2">
      <c r="A68" s="7" t="s">
        <v>4</v>
      </c>
      <c r="B68" s="9">
        <v>197</v>
      </c>
      <c r="C68">
        <v>355</v>
      </c>
      <c r="D68">
        <f t="shared" si="25"/>
        <v>552</v>
      </c>
      <c r="F68" s="26">
        <f t="shared" si="26"/>
        <v>0.15986099044309296</v>
      </c>
      <c r="G68" s="7" t="s">
        <v>4</v>
      </c>
      <c r="H68" s="3">
        <f t="shared" si="27"/>
        <v>190.55430060816681</v>
      </c>
      <c r="I68" s="3">
        <f t="shared" si="27"/>
        <v>361.44569939183322</v>
      </c>
      <c r="K68" s="7" t="s">
        <v>4</v>
      </c>
      <c r="L68" s="1">
        <f t="shared" si="28"/>
        <v>0.21803255301653418</v>
      </c>
      <c r="M68" s="1">
        <f t="shared" si="28"/>
        <v>0.11494683909584741</v>
      </c>
    </row>
    <row r="69" spans="1:16" x14ac:dyDescent="0.2">
      <c r="A69" s="7" t="s">
        <v>3</v>
      </c>
      <c r="B69" s="9">
        <v>193</v>
      </c>
      <c r="C69">
        <v>441</v>
      </c>
      <c r="D69">
        <f t="shared" si="25"/>
        <v>634</v>
      </c>
      <c r="F69" s="26">
        <f t="shared" si="26"/>
        <v>0.18360845641471185</v>
      </c>
      <c r="G69" s="7" t="s">
        <v>3</v>
      </c>
      <c r="H69" s="3">
        <f t="shared" si="27"/>
        <v>218.86128004633653</v>
      </c>
      <c r="I69" s="3">
        <f t="shared" si="27"/>
        <v>415.1387199536635</v>
      </c>
      <c r="K69" s="7" t="s">
        <v>3</v>
      </c>
      <c r="L69" s="1">
        <f t="shared" si="28"/>
        <v>3.0558434342221106</v>
      </c>
      <c r="M69" s="1">
        <f t="shared" si="28"/>
        <v>1.6110417397579599</v>
      </c>
    </row>
    <row r="70" spans="1:16" x14ac:dyDescent="0.2">
      <c r="B70" s="10">
        <f>SUM(B63:B69)</f>
        <v>1192</v>
      </c>
      <c r="C70" s="6">
        <f>SUM(C63:C69)</f>
        <v>2261</v>
      </c>
      <c r="D70">
        <f t="shared" si="25"/>
        <v>3453</v>
      </c>
      <c r="H70" s="26">
        <f>B70/$D$70</f>
        <v>0.34520706631914277</v>
      </c>
      <c r="I70" s="26">
        <f>C70/$D$70</f>
        <v>0.65479293368085723</v>
      </c>
      <c r="L70" s="1">
        <f>SUM(L63:L69)</f>
        <v>30.381559366139978</v>
      </c>
      <c r="M70" s="1">
        <f>SUM(M63:M69)</f>
        <v>16.017168847606747</v>
      </c>
      <c r="N70" s="3">
        <f>SUM(L63:M69)</f>
        <v>46.398728213746729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3ABD-D194-2641-99A5-70ECB9DF0865}">
  <dimension ref="A1:P23"/>
  <sheetViews>
    <sheetView zoomScale="90" zoomScaleNormal="90" workbookViewId="0">
      <selection activeCell="N13" sqref="N13:O14"/>
    </sheetView>
  </sheetViews>
  <sheetFormatPr baseColWidth="10" defaultRowHeight="16" x14ac:dyDescent="0.2"/>
  <sheetData>
    <row r="1" spans="1:16" x14ac:dyDescent="0.2">
      <c r="A1" t="s">
        <v>32</v>
      </c>
      <c r="B1" t="s">
        <v>2</v>
      </c>
      <c r="C1" s="4" t="s">
        <v>1</v>
      </c>
      <c r="G1" t="s">
        <v>32</v>
      </c>
      <c r="H1" t="s">
        <v>2</v>
      </c>
      <c r="I1" s="4" t="s">
        <v>1</v>
      </c>
      <c r="K1" t="s">
        <v>32</v>
      </c>
      <c r="L1" t="s">
        <v>2</v>
      </c>
      <c r="M1" s="4" t="s">
        <v>1</v>
      </c>
      <c r="O1" t="s">
        <v>2</v>
      </c>
      <c r="P1" t="s">
        <v>1</v>
      </c>
    </row>
    <row r="2" spans="1:16" x14ac:dyDescent="0.2">
      <c r="A2" s="7" t="s">
        <v>9</v>
      </c>
      <c r="B2">
        <v>1005</v>
      </c>
      <c r="C2" s="4">
        <v>397</v>
      </c>
      <c r="D2">
        <f t="shared" ref="D2:D9" si="0">SUM(B2:C2)</f>
        <v>1402</v>
      </c>
      <c r="F2" s="26">
        <f>D2/$D$9</f>
        <v>0.19824660633484162</v>
      </c>
      <c r="G2" s="7" t="s">
        <v>9</v>
      </c>
      <c r="H2" s="3">
        <f>$F2*H$9*$D$9</f>
        <v>916.69230769230774</v>
      </c>
      <c r="I2" s="3">
        <f>$F2*I$9*$D$9</f>
        <v>485.30769230769232</v>
      </c>
      <c r="K2" s="7" t="s">
        <v>9</v>
      </c>
      <c r="L2" s="26">
        <f>(B2-H2)^2/H2</f>
        <v>8.5069422479844476</v>
      </c>
      <c r="M2" s="26">
        <f>(C2-I2)^2/I2</f>
        <v>16.068668690637313</v>
      </c>
      <c r="N2" s="2" t="s">
        <v>0</v>
      </c>
      <c r="O2" s="17">
        <v>6</v>
      </c>
      <c r="P2">
        <v>6</v>
      </c>
    </row>
    <row r="3" spans="1:16" x14ac:dyDescent="0.2">
      <c r="A3" s="7" t="s">
        <v>8</v>
      </c>
      <c r="B3">
        <v>423</v>
      </c>
      <c r="C3" s="4">
        <v>204</v>
      </c>
      <c r="D3">
        <f t="shared" si="0"/>
        <v>627</v>
      </c>
      <c r="F3" s="26">
        <f t="shared" ref="F3:F8" si="1">D3/$D$9</f>
        <v>8.8659502262443443E-2</v>
      </c>
      <c r="G3" s="7" t="s">
        <v>8</v>
      </c>
      <c r="H3" s="3">
        <f t="shared" ref="H3:H8" si="2">$F3*H$9*$D$9</f>
        <v>409.96153846153845</v>
      </c>
      <c r="I3" s="3">
        <f t="shared" ref="I3:I8" si="3">$F3*I$9*$D$9</f>
        <v>217.03846153846155</v>
      </c>
      <c r="K3" s="7" t="s">
        <v>8</v>
      </c>
      <c r="L3" s="26">
        <f t="shared" ref="L3:L8" si="4">(B3-H3)^2/H3</f>
        <v>0.41467665461473563</v>
      </c>
      <c r="M3" s="26">
        <f t="shared" ref="M3:M8" si="5">(C3-I3)^2/I3</f>
        <v>0.78327812538338948</v>
      </c>
      <c r="N3" s="2" t="s">
        <v>30</v>
      </c>
      <c r="O3" s="27">
        <f>_xlfn.CHISQ.TEST(B2:B8,H2:H8)</f>
        <v>2.5995412069282952E-3</v>
      </c>
      <c r="P3">
        <f>_xlfn.CHISQ.TEST(C2:C8,I2:I8)</f>
        <v>1.0888696966522734E-6</v>
      </c>
    </row>
    <row r="4" spans="1:16" x14ac:dyDescent="0.2">
      <c r="A4" s="7" t="s">
        <v>7</v>
      </c>
      <c r="B4">
        <v>564</v>
      </c>
      <c r="C4" s="4">
        <v>312</v>
      </c>
      <c r="D4">
        <f t="shared" si="0"/>
        <v>876</v>
      </c>
      <c r="F4" s="26">
        <f t="shared" si="1"/>
        <v>0.12386877828054299</v>
      </c>
      <c r="G4" s="7" t="s">
        <v>7</v>
      </c>
      <c r="H4" s="3">
        <f t="shared" si="2"/>
        <v>572.76923076923072</v>
      </c>
      <c r="I4" s="3">
        <f t="shared" si="3"/>
        <v>303.23076923076923</v>
      </c>
      <c r="K4" s="7" t="s">
        <v>7</v>
      </c>
      <c r="L4" s="26">
        <f t="shared" si="4"/>
        <v>0.13425897229281439</v>
      </c>
      <c r="M4" s="26">
        <f t="shared" si="5"/>
        <v>0.25360028099754156</v>
      </c>
      <c r="N4" s="2" t="s">
        <v>29</v>
      </c>
      <c r="O4" s="15">
        <f>_xlfn.CHISQ.INV.RT(O3,O2)</f>
        <v>20.154321189449963</v>
      </c>
      <c r="P4" s="11">
        <f>_xlfn.CHISQ.INV.RT(P3,P2)</f>
        <v>38.069273357850008</v>
      </c>
    </row>
    <row r="5" spans="1:16" x14ac:dyDescent="0.2">
      <c r="A5" s="7" t="s">
        <v>6</v>
      </c>
      <c r="B5">
        <v>546</v>
      </c>
      <c r="C5" s="4">
        <v>413</v>
      </c>
      <c r="D5">
        <f t="shared" si="0"/>
        <v>959</v>
      </c>
      <c r="F5" s="26">
        <f t="shared" si="1"/>
        <v>0.13560520361990949</v>
      </c>
      <c r="G5" s="7" t="s">
        <v>6</v>
      </c>
      <c r="H5" s="3">
        <f t="shared" si="2"/>
        <v>627.03846153846143</v>
      </c>
      <c r="I5" s="3">
        <f t="shared" si="3"/>
        <v>331.96153846153845</v>
      </c>
      <c r="K5" s="7" t="s">
        <v>6</v>
      </c>
      <c r="L5" s="26">
        <f t="shared" si="4"/>
        <v>10.473412161046314</v>
      </c>
      <c r="M5" s="26">
        <f t="shared" si="5"/>
        <v>19.7831118597542</v>
      </c>
    </row>
    <row r="6" spans="1:16" x14ac:dyDescent="0.2">
      <c r="A6" s="7" t="s">
        <v>5</v>
      </c>
      <c r="B6">
        <v>293</v>
      </c>
      <c r="C6" s="4">
        <v>174</v>
      </c>
      <c r="D6">
        <f t="shared" si="0"/>
        <v>467</v>
      </c>
      <c r="F6" s="26">
        <f t="shared" si="1"/>
        <v>6.6035067873303169E-2</v>
      </c>
      <c r="G6" s="7" t="s">
        <v>5</v>
      </c>
      <c r="H6" s="3">
        <f t="shared" si="2"/>
        <v>305.34615384615387</v>
      </c>
      <c r="I6" s="3">
        <f t="shared" si="3"/>
        <v>161.65384615384616</v>
      </c>
      <c r="K6" s="7" t="s">
        <v>5</v>
      </c>
      <c r="L6" s="26">
        <f t="shared" si="4"/>
        <v>0.49919579098317152</v>
      </c>
      <c r="M6" s="26">
        <f t="shared" si="5"/>
        <v>0.94292538296820849</v>
      </c>
    </row>
    <row r="7" spans="1:16" x14ac:dyDescent="0.2">
      <c r="A7" s="7" t="s">
        <v>4</v>
      </c>
      <c r="B7">
        <v>833</v>
      </c>
      <c r="C7" s="4">
        <v>429</v>
      </c>
      <c r="D7">
        <f t="shared" si="0"/>
        <v>1262</v>
      </c>
      <c r="F7" s="26">
        <f t="shared" si="1"/>
        <v>0.1784502262443439</v>
      </c>
      <c r="G7" s="7" t="s">
        <v>4</v>
      </c>
      <c r="H7" s="3">
        <f t="shared" si="2"/>
        <v>825.15384615384619</v>
      </c>
      <c r="I7" s="3">
        <f t="shared" si="3"/>
        <v>436.84615384615381</v>
      </c>
      <c r="K7" s="7" t="s">
        <v>4</v>
      </c>
      <c r="L7" s="26">
        <f t="shared" si="4"/>
        <v>7.4606851152016887E-2</v>
      </c>
      <c r="M7" s="26">
        <f t="shared" si="5"/>
        <v>0.14092405217603191</v>
      </c>
    </row>
    <row r="8" spans="1:16" x14ac:dyDescent="0.2">
      <c r="A8" s="7" t="s">
        <v>3</v>
      </c>
      <c r="B8">
        <v>960</v>
      </c>
      <c r="C8" s="4">
        <v>519</v>
      </c>
      <c r="D8">
        <f t="shared" si="0"/>
        <v>1479</v>
      </c>
      <c r="F8" s="26">
        <f t="shared" si="1"/>
        <v>0.20913461538461539</v>
      </c>
      <c r="G8" s="7" t="s">
        <v>3</v>
      </c>
      <c r="H8" s="3">
        <f t="shared" si="2"/>
        <v>967.03846153846155</v>
      </c>
      <c r="I8" s="3">
        <f t="shared" si="3"/>
        <v>511.96153846153851</v>
      </c>
      <c r="K8" s="7" t="s">
        <v>3</v>
      </c>
      <c r="L8" s="26">
        <f t="shared" si="4"/>
        <v>5.1228511376465211E-2</v>
      </c>
      <c r="M8" s="26">
        <f t="shared" si="5"/>
        <v>9.6764965933321595E-2</v>
      </c>
    </row>
    <row r="9" spans="1:16" x14ac:dyDescent="0.2">
      <c r="B9" s="6">
        <f>SUM(B2:B8)</f>
        <v>4624</v>
      </c>
      <c r="C9" s="5">
        <f>SUM(C2:C8)</f>
        <v>2448</v>
      </c>
      <c r="D9">
        <f t="shared" si="0"/>
        <v>7072</v>
      </c>
      <c r="H9" s="3">
        <f>B9/$D$9</f>
        <v>0.65384615384615385</v>
      </c>
      <c r="I9" s="3">
        <f>C9/$D$9</f>
        <v>0.34615384615384615</v>
      </c>
      <c r="L9" s="26">
        <f>SUM(L2:L8)</f>
        <v>20.154321189449963</v>
      </c>
      <c r="M9" s="26">
        <f>SUM(M2:M8)</f>
        <v>38.069273357850008</v>
      </c>
      <c r="N9" s="3">
        <f>SUM(L2:M8)</f>
        <v>58.223594547299975</v>
      </c>
    </row>
    <row r="13" spans="1:16" x14ac:dyDescent="0.2">
      <c r="N13" t="s">
        <v>1</v>
      </c>
      <c r="O13" s="33">
        <v>1.0888696966522734E-6</v>
      </c>
    </row>
    <row r="14" spans="1:16" x14ac:dyDescent="0.2">
      <c r="N14" t="s">
        <v>2</v>
      </c>
      <c r="O14" s="35">
        <v>2.5995412069282952E-3</v>
      </c>
    </row>
    <row r="20" spans="8:16" x14ac:dyDescent="0.2">
      <c r="H20" s="19"/>
      <c r="I20" s="20"/>
      <c r="J20" s="20"/>
      <c r="K20" s="20"/>
      <c r="L20" s="20"/>
      <c r="M20" s="20"/>
      <c r="N20" s="20"/>
      <c r="O20" s="20"/>
      <c r="P20" s="19"/>
    </row>
    <row r="21" spans="8:16" x14ac:dyDescent="0.2">
      <c r="H21" s="19"/>
      <c r="I21" s="19"/>
      <c r="J21" s="19"/>
      <c r="K21" s="19"/>
      <c r="L21" s="19"/>
      <c r="M21" s="19"/>
      <c r="N21" s="19"/>
      <c r="O21" s="19"/>
      <c r="P21" s="21"/>
    </row>
    <row r="22" spans="8:16" x14ac:dyDescent="0.2">
      <c r="H22" s="19"/>
      <c r="I22" s="19"/>
      <c r="J22" s="19"/>
      <c r="K22" s="19"/>
      <c r="L22" s="19"/>
      <c r="M22" s="19"/>
      <c r="N22" s="19"/>
      <c r="O22" s="19"/>
      <c r="P22" s="21"/>
    </row>
    <row r="23" spans="8:16" x14ac:dyDescent="0.2">
      <c r="H23" s="19"/>
      <c r="I23" s="19"/>
      <c r="J23" s="19"/>
      <c r="K23" s="19"/>
      <c r="L23" s="19"/>
      <c r="M23" s="19"/>
      <c r="N23" s="19"/>
      <c r="O23" s="19"/>
      <c r="P23" s="19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</vt:lpstr>
      <vt:lpstr>Ser</vt:lpstr>
      <vt:lpstr>Arg</vt:lpstr>
      <vt:lpstr>Leu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2020-10-27T12:45:40Z</dcterms:created>
  <dcterms:modified xsi:type="dcterms:W3CDTF">2020-11-19T02:17:11Z</dcterms:modified>
</cp:coreProperties>
</file>