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Dudes" sheetId="1" r:id="rId1"/>
    <sheet name="Chicks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6" i="1"/>
  <c r="O5" i="2"/>
  <c r="N5" i="1"/>
  <c r="I5" i="2"/>
  <c r="H9"/>
  <c r="I9" s="1"/>
  <c r="J9" s="1"/>
  <c r="K9" s="1"/>
  <c r="L9" s="1"/>
  <c r="O9" s="1"/>
  <c r="H11"/>
  <c r="I11" s="1"/>
  <c r="J11" s="1"/>
  <c r="K11" s="1"/>
  <c r="L11" s="1"/>
  <c r="O11" s="1"/>
  <c r="H12"/>
  <c r="I12" s="1"/>
  <c r="J12" s="1"/>
  <c r="K12" s="1"/>
  <c r="L12" s="1"/>
  <c r="O12" s="1"/>
  <c r="H13"/>
  <c r="I13" s="1"/>
  <c r="J13" s="1"/>
  <c r="K13" s="1"/>
  <c r="L13" s="1"/>
  <c r="O13" s="1"/>
  <c r="H14"/>
  <c r="I14" s="1"/>
  <c r="J14" s="1"/>
  <c r="K14" s="1"/>
  <c r="L14" s="1"/>
  <c r="O14" s="1"/>
  <c r="H15"/>
  <c r="I15" s="1"/>
  <c r="J15" s="1"/>
  <c r="K15" s="1"/>
  <c r="L15" s="1"/>
  <c r="O15" s="1"/>
  <c r="H16"/>
  <c r="I16" s="1"/>
  <c r="J16" s="1"/>
  <c r="K16" s="1"/>
  <c r="L16" s="1"/>
  <c r="O16" s="1"/>
  <c r="H6"/>
  <c r="I6" s="1"/>
  <c r="J6" s="1"/>
  <c r="K6" s="1"/>
  <c r="L6" s="1"/>
  <c r="O6" s="1"/>
  <c r="G7"/>
  <c r="G8"/>
  <c r="G10"/>
  <c r="G17"/>
  <c r="G18"/>
  <c r="F7"/>
  <c r="H7" s="1"/>
  <c r="I7" s="1"/>
  <c r="J7" s="1"/>
  <c r="K7" s="1"/>
  <c r="L7" s="1"/>
  <c r="O7" s="1"/>
  <c r="F8"/>
  <c r="F10"/>
  <c r="H10" s="1"/>
  <c r="I10" s="1"/>
  <c r="J10" s="1"/>
  <c r="K10" s="1"/>
  <c r="L10" s="1"/>
  <c r="O10" s="1"/>
  <c r="F17"/>
  <c r="H17" s="1"/>
  <c r="I17" s="1"/>
  <c r="J17" s="1"/>
  <c r="K17" s="1"/>
  <c r="L17" s="1"/>
  <c r="O17" s="1"/>
  <c r="F18"/>
  <c r="H18" s="1"/>
  <c r="I18" s="1"/>
  <c r="J18" s="1"/>
  <c r="K18" s="1"/>
  <c r="L18" s="1"/>
  <c r="O18" s="1"/>
  <c r="K5" i="1"/>
  <c r="H6"/>
  <c r="J6" s="1"/>
  <c r="K6" s="1"/>
  <c r="L6" s="1"/>
  <c r="N6" s="1"/>
  <c r="H7"/>
  <c r="I7" s="1"/>
  <c r="J7" s="1"/>
  <c r="K7" s="1"/>
  <c r="L7" s="1"/>
  <c r="N7" s="1"/>
  <c r="H8"/>
  <c r="I8" s="1"/>
  <c r="J8" s="1"/>
  <c r="K8" s="1"/>
  <c r="L8" s="1"/>
  <c r="N8" s="1"/>
  <c r="H9"/>
  <c r="I9" s="1"/>
  <c r="J9" s="1"/>
  <c r="K9" s="1"/>
  <c r="L9" s="1"/>
  <c r="N9" s="1"/>
  <c r="H10"/>
  <c r="I10" s="1"/>
  <c r="J10" s="1"/>
  <c r="K10" s="1"/>
  <c r="L10" s="1"/>
  <c r="N10" s="1"/>
  <c r="H11"/>
  <c r="I11" s="1"/>
  <c r="J11" s="1"/>
  <c r="K11" s="1"/>
  <c r="L11" s="1"/>
  <c r="N11" s="1"/>
  <c r="H12"/>
  <c r="I12" s="1"/>
  <c r="J12" s="1"/>
  <c r="K12" s="1"/>
  <c r="L12" s="1"/>
  <c r="N12" s="1"/>
  <c r="H13"/>
  <c r="I13" s="1"/>
  <c r="J13" s="1"/>
  <c r="K13" s="1"/>
  <c r="L13" s="1"/>
  <c r="N13" s="1"/>
  <c r="H14"/>
  <c r="I14" s="1"/>
  <c r="J14" s="1"/>
  <c r="K14" s="1"/>
  <c r="L14" s="1"/>
  <c r="N14" s="1"/>
  <c r="H15"/>
  <c r="I15" s="1"/>
  <c r="J15" s="1"/>
  <c r="K15" s="1"/>
  <c r="L15" s="1"/>
  <c r="N15" s="1"/>
  <c r="H16"/>
  <c r="I16" s="1"/>
  <c r="J16" s="1"/>
  <c r="K16" s="1"/>
  <c r="L16" s="1"/>
  <c r="N16" s="1"/>
  <c r="H17"/>
  <c r="I17" s="1"/>
  <c r="J17" s="1"/>
  <c r="K17" s="1"/>
  <c r="L17" s="1"/>
  <c r="N17" s="1"/>
  <c r="H18"/>
  <c r="I18" s="1"/>
  <c r="J18" s="1"/>
  <c r="K18" s="1"/>
  <c r="L18" s="1"/>
  <c r="N18" s="1"/>
  <c r="H19"/>
  <c r="I19" s="1"/>
  <c r="J19" s="1"/>
  <c r="K19" s="1"/>
  <c r="L19" s="1"/>
  <c r="N19" s="1"/>
  <c r="H20"/>
  <c r="I20" s="1"/>
  <c r="J20" s="1"/>
  <c r="K20" s="1"/>
  <c r="L20" s="1"/>
  <c r="N20" s="1"/>
  <c r="H21"/>
  <c r="I21" s="1"/>
  <c r="J21" s="1"/>
  <c r="K21" s="1"/>
  <c r="L21" s="1"/>
  <c r="N21" s="1"/>
  <c r="H22"/>
  <c r="I22" s="1"/>
  <c r="J22" s="1"/>
  <c r="K22" s="1"/>
  <c r="L22" s="1"/>
  <c r="N22" s="1"/>
  <c r="H23"/>
  <c r="I23" s="1"/>
  <c r="J23" s="1"/>
  <c r="K23" s="1"/>
  <c r="L23" s="1"/>
  <c r="N23" s="1"/>
  <c r="H24"/>
  <c r="I24" s="1"/>
  <c r="J24" s="1"/>
  <c r="K24" s="1"/>
  <c r="L24" s="1"/>
  <c r="N24" s="1"/>
  <c r="H25"/>
  <c r="I25" s="1"/>
  <c r="J25" s="1"/>
  <c r="K25" s="1"/>
  <c r="L25" s="1"/>
  <c r="N25" s="1"/>
  <c r="H26"/>
  <c r="I26" s="1"/>
  <c r="J26" s="1"/>
  <c r="K26" s="1"/>
  <c r="L26" s="1"/>
  <c r="N26" s="1"/>
  <c r="H27"/>
  <c r="I27" s="1"/>
  <c r="J27" s="1"/>
  <c r="K27" s="1"/>
  <c r="L27" s="1"/>
  <c r="N27" s="1"/>
  <c r="H28"/>
  <c r="I28" s="1"/>
  <c r="J28" s="1"/>
  <c r="H30"/>
  <c r="I30" s="1"/>
  <c r="J30" s="1"/>
  <c r="K30" s="1"/>
  <c r="L30" s="1"/>
  <c r="N30" s="1"/>
  <c r="H31"/>
  <c r="I31" s="1"/>
  <c r="J31" s="1"/>
  <c r="K31" s="1"/>
  <c r="L31" s="1"/>
  <c r="N31" s="1"/>
  <c r="H32"/>
  <c r="I32" s="1"/>
  <c r="J32" s="1"/>
  <c r="K32" s="1"/>
  <c r="L32" s="1"/>
  <c r="N32" s="1"/>
  <c r="H33"/>
  <c r="I33" s="1"/>
  <c r="J33" s="1"/>
  <c r="K33" s="1"/>
  <c r="L33" s="1"/>
  <c r="N33" s="1"/>
  <c r="H34"/>
  <c r="I34" s="1"/>
  <c r="J34" s="1"/>
  <c r="K34" s="1"/>
  <c r="L34" s="1"/>
  <c r="N34" s="1"/>
  <c r="H36"/>
  <c r="I36" s="1"/>
  <c r="J36" s="1"/>
  <c r="K36" s="1"/>
  <c r="L36" s="1"/>
  <c r="N36" s="1"/>
  <c r="H39"/>
  <c r="I39" s="1"/>
  <c r="J39" s="1"/>
  <c r="K39" s="1"/>
  <c r="L39" s="1"/>
  <c r="N39" s="1"/>
  <c r="H40"/>
  <c r="I40" s="1"/>
  <c r="J40" s="1"/>
  <c r="K40" s="1"/>
  <c r="L40" s="1"/>
  <c r="N40" s="1"/>
  <c r="H41"/>
  <c r="I41" s="1"/>
  <c r="J41" s="1"/>
  <c r="K41" s="1"/>
  <c r="L41" s="1"/>
  <c r="N41" s="1"/>
  <c r="H5"/>
  <c r="I5" s="1"/>
  <c r="G29"/>
  <c r="G35"/>
  <c r="G37"/>
  <c r="G38"/>
  <c r="F29"/>
  <c r="H29" s="1"/>
  <c r="I29" s="1"/>
  <c r="J29" s="1"/>
  <c r="K29" s="1"/>
  <c r="L29" s="1"/>
  <c r="N29" s="1"/>
  <c r="F35"/>
  <c r="H35" s="1"/>
  <c r="I35" s="1"/>
  <c r="J35" s="1"/>
  <c r="K35" s="1"/>
  <c r="L35" s="1"/>
  <c r="N35" s="1"/>
  <c r="F37"/>
  <c r="H37" s="1"/>
  <c r="I37" s="1"/>
  <c r="J37" s="1"/>
  <c r="K37" s="1"/>
  <c r="L37" s="1"/>
  <c r="N37" s="1"/>
  <c r="F38"/>
  <c r="H38" s="1"/>
  <c r="I38" s="1"/>
  <c r="J38" s="1"/>
  <c r="K38" s="1"/>
  <c r="L38" s="1"/>
  <c r="N38" s="1"/>
  <c r="H8" i="2" l="1"/>
  <c r="I8" s="1"/>
  <c r="J8" s="1"/>
  <c r="K8" s="1"/>
  <c r="L8" s="1"/>
  <c r="O8" s="1"/>
  <c r="K28" i="1"/>
  <c r="L28" s="1"/>
  <c r="N28" s="1"/>
</calcChain>
</file>

<file path=xl/sharedStrings.xml><?xml version="1.0" encoding="utf-8"?>
<sst xmlns="http://schemas.openxmlformats.org/spreadsheetml/2006/main" count="83" uniqueCount="64">
  <si>
    <t>Torgeir Nørbech</t>
  </si>
  <si>
    <t>Torkil Eide Solstad</t>
  </si>
  <si>
    <t>Simen Aamodt</t>
  </si>
  <si>
    <t>Håvard Vassenden</t>
  </si>
  <si>
    <t>Jon Aukrust Osmoen</t>
  </si>
  <si>
    <t>Bård Nonstad</t>
  </si>
  <si>
    <t>SAMUELSEN JAREN ØYSTEIN</t>
  </si>
  <si>
    <t>Terje Maroni</t>
  </si>
  <si>
    <t>Ståle Gjelsten</t>
  </si>
  <si>
    <t>Stian Bergersen</t>
  </si>
  <si>
    <t>Erik Gustafsson</t>
  </si>
  <si>
    <t>Per Wiréhn</t>
  </si>
  <si>
    <t>Kjetil Okkenhaug</t>
  </si>
  <si>
    <t>Thomas Natvig Årstad</t>
  </si>
  <si>
    <t>Håvar Birkeland Stormoen</t>
  </si>
  <si>
    <t>Roar Skulbørstad</t>
  </si>
  <si>
    <t>Hans Petter Mathisen</t>
  </si>
  <si>
    <t>Morten Urdal Bakke</t>
  </si>
  <si>
    <t>Espen Jakobsen</t>
  </si>
  <si>
    <t>Mathias Stensland Lillevold</t>
  </si>
  <si>
    <t>Erling Grammeltvedt</t>
  </si>
  <si>
    <t>Morten Severin Saue</t>
  </si>
  <si>
    <t>Isak Bergset</t>
  </si>
  <si>
    <t>Øystein Haug</t>
  </si>
  <si>
    <t>AAS SVALAND HENRIK</t>
  </si>
  <si>
    <t>Vegard Blomseth Johnsen</t>
  </si>
  <si>
    <t>Fredrik Steinsvik</t>
  </si>
  <si>
    <t>Hallvard Nordbrøden</t>
  </si>
  <si>
    <t>Ulf Forseth Indgaard</t>
  </si>
  <si>
    <t>Knut Sveinung Rekaa</t>
  </si>
  <si>
    <t>Martin Klícha</t>
  </si>
  <si>
    <t>Fredrik Omdal</t>
  </si>
  <si>
    <t>Mikal Brastad Larsen</t>
  </si>
  <si>
    <t>Håvard Berget</t>
  </si>
  <si>
    <t>Joakim Prestmo</t>
  </si>
  <si>
    <t>Jørgen Fiskum</t>
  </si>
  <si>
    <t>Espen Stornes</t>
  </si>
  <si>
    <t>Tid bak:</t>
  </si>
  <si>
    <t>Tid bak etter bonussekunder</t>
  </si>
  <si>
    <t>Min</t>
  </si>
  <si>
    <t>Sek</t>
  </si>
  <si>
    <t>Tid</t>
  </si>
  <si>
    <t>Tid bak[s]</t>
  </si>
  <si>
    <t>Tid bak[s]/3</t>
  </si>
  <si>
    <t>Tid bak m/ bonus</t>
  </si>
  <si>
    <t>Emma Johansson</t>
  </si>
  <si>
    <t>Silje Uhlen Maurset</t>
  </si>
  <si>
    <t>Guro Torpe</t>
  </si>
  <si>
    <t>Maren Jansson Haverstad</t>
  </si>
  <si>
    <t>Ingrid Berge</t>
  </si>
  <si>
    <t>Sara Profors</t>
  </si>
  <si>
    <t>Elen Katrine Skjerve</t>
  </si>
  <si>
    <t>Mathilde Korvald Skaare</t>
  </si>
  <si>
    <t>Sølvi Fossøy</t>
  </si>
  <si>
    <t>Toril Nes</t>
  </si>
  <si>
    <t>Marit Isachsen</t>
  </si>
  <si>
    <t>Hanne Vefsnmo</t>
  </si>
  <si>
    <t>Elise Taylor Spets</t>
  </si>
  <si>
    <t>Randi Johanne Skjerve</t>
  </si>
  <si>
    <t>Tid bak m/bonus</t>
  </si>
  <si>
    <t>min</t>
  </si>
  <si>
    <t>sek</t>
  </si>
  <si>
    <t>Navn</t>
  </si>
  <si>
    <t>#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</si>
</sst>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1" fontId="0" fillId="0" borderId="0" xfId="0" applyNumberFormat="1"/>
    <xf numFmtId="1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0" fontId="0" fillId="0" borderId="1" xfId="0" applyBorder="1"/>
    <xf numFmtId="2" fontId="2" fillId="0" borderId="0" xfId="0" applyNumberFormat="1" applyFont="1"/>
    <xf numFmtId="0" fontId="0" fillId="0" borderId="2" xfId="0" applyBorder="1"/>
    <xf numFmtId="46" fontId="0" fillId="0" borderId="2" xfId="0" applyNumberFormat="1" applyBorder="1"/>
    <xf numFmtId="2" fontId="0" fillId="0" borderId="2" xfId="0" applyNumberFormat="1" applyBorder="1"/>
    <xf numFmtId="2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6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/>
    <xf numFmtId="2" fontId="0" fillId="0" borderId="1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1" fillId="0" borderId="2" xfId="0" applyNumberFormat="1" applyFont="1" applyBorder="1"/>
    <xf numFmtId="1" fontId="1" fillId="0" borderId="3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4"/>
  <sheetViews>
    <sheetView tabSelected="1" workbookViewId="0">
      <selection activeCell="I7" sqref="I7"/>
    </sheetView>
  </sheetViews>
  <sheetFormatPr baseColWidth="10" defaultRowHeight="15"/>
  <cols>
    <col min="1" max="1" width="4.5703125" customWidth="1"/>
    <col min="2" max="2" width="26.42578125" style="29" customWidth="1"/>
    <col min="4" max="4" width="5.42578125" style="2" customWidth="1"/>
    <col min="5" max="5" width="4.7109375" style="2" customWidth="1"/>
    <col min="6" max="6" width="8" style="2" customWidth="1"/>
    <col min="7" max="7" width="6.5703125" style="2" customWidth="1"/>
    <col min="8" max="9" width="11.42578125" style="2"/>
    <col min="10" max="10" width="16.28515625" style="2" customWidth="1"/>
    <col min="11" max="11" width="7.28515625" style="3" customWidth="1"/>
    <col min="12" max="12" width="8.5703125" style="2" customWidth="1"/>
    <col min="13" max="13" width="5.28515625" customWidth="1"/>
    <col min="14" max="14" width="5.140625" customWidth="1"/>
  </cols>
  <sheetData>
    <row r="2" spans="1:14" ht="24" thickBot="1">
      <c r="M2" s="4" t="s">
        <v>38</v>
      </c>
    </row>
    <row r="3" spans="1:14">
      <c r="A3" s="31" t="s">
        <v>63</v>
      </c>
      <c r="B3" s="32" t="s">
        <v>62</v>
      </c>
      <c r="C3" s="33" t="s">
        <v>41</v>
      </c>
      <c r="D3" s="34"/>
      <c r="E3" s="34"/>
      <c r="F3" s="34" t="s">
        <v>37</v>
      </c>
      <c r="G3" s="34"/>
      <c r="H3" s="34" t="s">
        <v>42</v>
      </c>
      <c r="I3" s="34" t="s">
        <v>43</v>
      </c>
      <c r="J3" s="34" t="s">
        <v>44</v>
      </c>
      <c r="K3" s="9"/>
      <c r="L3" s="11"/>
      <c r="M3" s="26"/>
      <c r="N3" s="27"/>
    </row>
    <row r="4" spans="1:14">
      <c r="A4" s="7"/>
      <c r="B4" s="30"/>
      <c r="D4" s="15" t="s">
        <v>60</v>
      </c>
      <c r="E4" s="15" t="s">
        <v>61</v>
      </c>
      <c r="F4" s="15" t="s">
        <v>60</v>
      </c>
      <c r="G4" s="15" t="s">
        <v>61</v>
      </c>
      <c r="H4" s="15"/>
      <c r="I4" s="15"/>
      <c r="J4" s="15"/>
      <c r="K4" s="16" t="s">
        <v>39</v>
      </c>
      <c r="L4" s="17" t="s">
        <v>40</v>
      </c>
      <c r="M4" s="18" t="s">
        <v>39</v>
      </c>
      <c r="N4" s="28" t="s">
        <v>40</v>
      </c>
    </row>
    <row r="5" spans="1:14">
      <c r="A5" s="7">
        <v>1</v>
      </c>
      <c r="B5" s="30" t="s">
        <v>0</v>
      </c>
      <c r="C5" s="24">
        <v>1.8680555555555556</v>
      </c>
      <c r="D5" s="15">
        <v>44</v>
      </c>
      <c r="E5" s="15">
        <v>50</v>
      </c>
      <c r="F5" s="15">
        <v>0</v>
      </c>
      <c r="G5" s="15">
        <v>0</v>
      </c>
      <c r="H5" s="15">
        <f>(F5*60)+G5</f>
        <v>0</v>
      </c>
      <c r="I5" s="15">
        <f>H5/3</f>
        <v>0</v>
      </c>
      <c r="J5" s="15">
        <v>0</v>
      </c>
      <c r="K5" s="16">
        <f>J5/60</f>
        <v>0</v>
      </c>
      <c r="L5" s="17">
        <v>0</v>
      </c>
      <c r="M5" s="18">
        <v>0</v>
      </c>
      <c r="N5" s="19">
        <f>L5</f>
        <v>0</v>
      </c>
    </row>
    <row r="6" spans="1:14">
      <c r="A6" s="7">
        <v>2</v>
      </c>
      <c r="B6" s="30" t="s">
        <v>1</v>
      </c>
      <c r="C6" s="24">
        <v>1.9631944444444445</v>
      </c>
      <c r="D6" s="15">
        <v>47</v>
      </c>
      <c r="E6" s="15">
        <v>7</v>
      </c>
      <c r="F6" s="15">
        <v>2</v>
      </c>
      <c r="G6" s="15">
        <v>17</v>
      </c>
      <c r="H6" s="15">
        <f t="shared" ref="H6" si="0">(F6*60)+G6</f>
        <v>137</v>
      </c>
      <c r="I6" s="15">
        <f>H6/3</f>
        <v>45.666666666666664</v>
      </c>
      <c r="J6" s="15">
        <f>I6+15</f>
        <v>60.666666666666664</v>
      </c>
      <c r="K6" s="16">
        <f t="shared" ref="K6" si="1">J6/60</f>
        <v>1.0111111111111111</v>
      </c>
      <c r="L6" s="17">
        <f>(K6-1)*60</f>
        <v>0.6666666666666643</v>
      </c>
      <c r="M6" s="18">
        <v>1</v>
      </c>
      <c r="N6" s="19">
        <f t="shared" ref="N6:N41" si="2">L6</f>
        <v>0.6666666666666643</v>
      </c>
    </row>
    <row r="7" spans="1:14">
      <c r="A7" s="7">
        <v>3</v>
      </c>
      <c r="B7" s="30" t="s">
        <v>2</v>
      </c>
      <c r="C7" s="24">
        <v>1.96875</v>
      </c>
      <c r="D7" s="15">
        <v>47</v>
      </c>
      <c r="E7" s="15">
        <v>15</v>
      </c>
      <c r="F7" s="15">
        <v>2</v>
      </c>
      <c r="G7" s="15">
        <v>25</v>
      </c>
      <c r="H7" s="15">
        <f t="shared" ref="H7" si="3">(F7*60)+G7</f>
        <v>145</v>
      </c>
      <c r="I7" s="15">
        <f t="shared" ref="I7" si="4">H7/3</f>
        <v>48.333333333333336</v>
      </c>
      <c r="J7" s="15">
        <f>I7+25</f>
        <v>73.333333333333343</v>
      </c>
      <c r="K7" s="16">
        <f t="shared" ref="K7" si="5">J7/60</f>
        <v>1.2222222222222223</v>
      </c>
      <c r="L7" s="17">
        <f t="shared" ref="L7" si="6">(K7-1)*60</f>
        <v>13.333333333333339</v>
      </c>
      <c r="M7" s="18">
        <v>1</v>
      </c>
      <c r="N7" s="19">
        <f t="shared" si="2"/>
        <v>13.333333333333339</v>
      </c>
    </row>
    <row r="8" spans="1:14">
      <c r="A8" s="7">
        <v>4</v>
      </c>
      <c r="B8" s="30" t="s">
        <v>3</v>
      </c>
      <c r="C8" s="24">
        <v>2.0229166666666667</v>
      </c>
      <c r="D8" s="15">
        <v>48</v>
      </c>
      <c r="E8" s="15">
        <v>33</v>
      </c>
      <c r="F8" s="15">
        <v>3</v>
      </c>
      <c r="G8" s="15">
        <v>43</v>
      </c>
      <c r="H8" s="15">
        <f t="shared" ref="H8" si="7">(F8*60)+G8</f>
        <v>223</v>
      </c>
      <c r="I8" s="15">
        <f t="shared" ref="I8" si="8">H8/3</f>
        <v>74.333333333333329</v>
      </c>
      <c r="J8" s="15">
        <f>I8+35</f>
        <v>109.33333333333333</v>
      </c>
      <c r="K8" s="16">
        <f t="shared" ref="K8" si="9">J8/60</f>
        <v>1.8222222222222222</v>
      </c>
      <c r="L8" s="17">
        <f t="shared" ref="L8" si="10">(K8-1)*60</f>
        <v>49.333333333333329</v>
      </c>
      <c r="M8" s="18">
        <v>1</v>
      </c>
      <c r="N8" s="19">
        <f t="shared" si="2"/>
        <v>49.333333333333329</v>
      </c>
    </row>
    <row r="9" spans="1:14">
      <c r="A9" s="7">
        <v>5</v>
      </c>
      <c r="B9" s="30" t="s">
        <v>4</v>
      </c>
      <c r="C9" s="24">
        <v>2.0486111111111112</v>
      </c>
      <c r="D9" s="15">
        <v>49</v>
      </c>
      <c r="E9" s="15">
        <v>10</v>
      </c>
      <c r="F9" s="15">
        <v>4</v>
      </c>
      <c r="G9" s="15">
        <v>20</v>
      </c>
      <c r="H9" s="15">
        <f t="shared" ref="H9" si="11">(F9*60)+G9</f>
        <v>260</v>
      </c>
      <c r="I9" s="15">
        <f t="shared" ref="I9" si="12">H9/3</f>
        <v>86.666666666666671</v>
      </c>
      <c r="J9" s="15">
        <f>I9+37</f>
        <v>123.66666666666667</v>
      </c>
      <c r="K9" s="16">
        <f t="shared" ref="K9" si="13">J9/60</f>
        <v>2.0611111111111113</v>
      </c>
      <c r="L9" s="17">
        <f>(K9-2)*60</f>
        <v>3.6666666666666803</v>
      </c>
      <c r="M9" s="18">
        <v>2</v>
      </c>
      <c r="N9" s="19">
        <f t="shared" si="2"/>
        <v>3.6666666666666803</v>
      </c>
    </row>
    <row r="10" spans="1:14">
      <c r="A10" s="7">
        <v>6</v>
      </c>
      <c r="B10" s="30" t="s">
        <v>5</v>
      </c>
      <c r="C10" s="24">
        <v>2.0930555555555554</v>
      </c>
      <c r="D10" s="15">
        <v>50</v>
      </c>
      <c r="E10" s="15">
        <v>14</v>
      </c>
      <c r="F10" s="15">
        <v>5</v>
      </c>
      <c r="G10" s="15">
        <v>24</v>
      </c>
      <c r="H10" s="15">
        <f t="shared" ref="H10" si="14">(F10*60)+G10</f>
        <v>324</v>
      </c>
      <c r="I10" s="15">
        <f t="shared" ref="I10" si="15">H10/3</f>
        <v>108</v>
      </c>
      <c r="J10" s="15">
        <f>I10+40</f>
        <v>148</v>
      </c>
      <c r="K10" s="16">
        <f t="shared" ref="K10" si="16">J10/60</f>
        <v>2.4666666666666668</v>
      </c>
      <c r="L10" s="17">
        <f>(K10-2)*60</f>
        <v>28.000000000000007</v>
      </c>
      <c r="M10" s="18">
        <v>2</v>
      </c>
      <c r="N10" s="19">
        <f t="shared" si="2"/>
        <v>28.000000000000007</v>
      </c>
    </row>
    <row r="11" spans="1:14">
      <c r="A11" s="7">
        <v>7</v>
      </c>
      <c r="B11" s="30" t="s">
        <v>6</v>
      </c>
      <c r="C11" s="24">
        <v>2.1750000000000003</v>
      </c>
      <c r="D11" s="15">
        <v>52</v>
      </c>
      <c r="E11" s="15">
        <v>12</v>
      </c>
      <c r="F11" s="15">
        <v>7</v>
      </c>
      <c r="G11" s="15">
        <v>22</v>
      </c>
      <c r="H11" s="15">
        <f t="shared" ref="H11" si="17">(F11*60)+G11</f>
        <v>442</v>
      </c>
      <c r="I11" s="15">
        <f t="shared" ref="I11" si="18">H11/3</f>
        <v>147.33333333333334</v>
      </c>
      <c r="J11" s="15">
        <f>I11+42</f>
        <v>189.33333333333334</v>
      </c>
      <c r="K11" s="16">
        <f t="shared" ref="K11" si="19">J11/60</f>
        <v>3.1555555555555559</v>
      </c>
      <c r="L11" s="17">
        <f>(K11-3)*60</f>
        <v>9.3333333333333535</v>
      </c>
      <c r="M11" s="18">
        <v>3</v>
      </c>
      <c r="N11" s="19">
        <f t="shared" si="2"/>
        <v>9.3333333333333535</v>
      </c>
    </row>
    <row r="12" spans="1:14">
      <c r="A12" s="7">
        <v>8</v>
      </c>
      <c r="B12" s="30" t="s">
        <v>7</v>
      </c>
      <c r="C12" s="24">
        <v>2.1819444444444445</v>
      </c>
      <c r="D12" s="15">
        <v>52</v>
      </c>
      <c r="E12" s="15">
        <v>22</v>
      </c>
      <c r="F12" s="15">
        <v>7</v>
      </c>
      <c r="G12" s="15">
        <v>32</v>
      </c>
      <c r="H12" s="15">
        <f t="shared" ref="H12" si="20">(F12*60)+G12</f>
        <v>452</v>
      </c>
      <c r="I12" s="15">
        <f t="shared" ref="I12" si="21">H12/3</f>
        <v>150.66666666666666</v>
      </c>
      <c r="J12" s="15">
        <f>I12+44</f>
        <v>194.66666666666666</v>
      </c>
      <c r="K12" s="16">
        <f t="shared" ref="K12" si="22">J12/60</f>
        <v>3.2444444444444445</v>
      </c>
      <c r="L12" s="17">
        <f t="shared" ref="L12" si="23">(K12-3)*60</f>
        <v>14.666666666666668</v>
      </c>
      <c r="M12" s="18">
        <v>3</v>
      </c>
      <c r="N12" s="19">
        <f t="shared" si="2"/>
        <v>14.666666666666668</v>
      </c>
    </row>
    <row r="13" spans="1:14">
      <c r="A13" s="7">
        <v>9</v>
      </c>
      <c r="B13" s="30" t="s">
        <v>8</v>
      </c>
      <c r="C13" s="24">
        <v>2.2256944444444442</v>
      </c>
      <c r="D13" s="15">
        <v>53</v>
      </c>
      <c r="E13" s="15">
        <v>25</v>
      </c>
      <c r="F13" s="15">
        <v>8</v>
      </c>
      <c r="G13" s="15">
        <v>35</v>
      </c>
      <c r="H13" s="15">
        <f t="shared" ref="H13" si="24">(F13*60)+G13</f>
        <v>515</v>
      </c>
      <c r="I13" s="15">
        <f t="shared" ref="I13" si="25">H13/3</f>
        <v>171.66666666666666</v>
      </c>
      <c r="J13" s="15">
        <f>I13+45</f>
        <v>216.66666666666666</v>
      </c>
      <c r="K13" s="16">
        <f t="shared" ref="K13" si="26">J13/60</f>
        <v>3.6111111111111112</v>
      </c>
      <c r="L13" s="17">
        <f t="shared" ref="L13" si="27">(K13-3)*60</f>
        <v>36.666666666666671</v>
      </c>
      <c r="M13" s="18">
        <v>3</v>
      </c>
      <c r="N13" s="19">
        <f t="shared" si="2"/>
        <v>36.666666666666671</v>
      </c>
    </row>
    <row r="14" spans="1:14">
      <c r="A14" s="7">
        <v>10</v>
      </c>
      <c r="B14" s="30" t="s">
        <v>9</v>
      </c>
      <c r="C14" s="24">
        <v>2.2354166666666666</v>
      </c>
      <c r="D14" s="15">
        <v>53</v>
      </c>
      <c r="E14" s="15">
        <v>39</v>
      </c>
      <c r="F14" s="15">
        <v>8</v>
      </c>
      <c r="G14" s="15">
        <v>49</v>
      </c>
      <c r="H14" s="15">
        <f t="shared" ref="H14" si="28">(F14*60)+G14</f>
        <v>529</v>
      </c>
      <c r="I14" s="15">
        <f t="shared" ref="I14" si="29">H14/3</f>
        <v>176.33333333333334</v>
      </c>
      <c r="J14" s="15">
        <f t="shared" ref="J14" si="30">I14+45</f>
        <v>221.33333333333334</v>
      </c>
      <c r="K14" s="16">
        <f t="shared" ref="K14" si="31">J14/60</f>
        <v>3.6888888888888891</v>
      </c>
      <c r="L14" s="17">
        <f t="shared" ref="L14" si="32">(K14-3)*60</f>
        <v>41.333333333333343</v>
      </c>
      <c r="M14" s="18">
        <v>3</v>
      </c>
      <c r="N14" s="19">
        <f t="shared" si="2"/>
        <v>41.333333333333343</v>
      </c>
    </row>
    <row r="15" spans="1:14">
      <c r="A15" s="7">
        <v>11</v>
      </c>
      <c r="B15" s="30" t="s">
        <v>10</v>
      </c>
      <c r="C15" s="24">
        <v>2.3145833333333332</v>
      </c>
      <c r="D15" s="15">
        <v>55</v>
      </c>
      <c r="E15" s="15">
        <v>33</v>
      </c>
      <c r="F15" s="15">
        <v>10</v>
      </c>
      <c r="G15" s="15">
        <v>43</v>
      </c>
      <c r="H15" s="15">
        <f t="shared" ref="H15" si="33">(F15*60)+G15</f>
        <v>643</v>
      </c>
      <c r="I15" s="15">
        <f t="shared" ref="I15" si="34">H15/3</f>
        <v>214.33333333333334</v>
      </c>
      <c r="J15" s="15">
        <f t="shared" ref="J15" si="35">I15+45</f>
        <v>259.33333333333337</v>
      </c>
      <c r="K15" s="16">
        <f t="shared" ref="K15" si="36">J15/60</f>
        <v>4.3222222222222229</v>
      </c>
      <c r="L15" s="17">
        <f>(K15-4)*60</f>
        <v>19.333333333333371</v>
      </c>
      <c r="M15" s="18">
        <v>4</v>
      </c>
      <c r="N15" s="19">
        <f t="shared" si="2"/>
        <v>19.333333333333371</v>
      </c>
    </row>
    <row r="16" spans="1:14">
      <c r="A16" s="7">
        <v>12</v>
      </c>
      <c r="B16" s="30" t="s">
        <v>11</v>
      </c>
      <c r="C16" s="24">
        <v>2.3409722222222222</v>
      </c>
      <c r="D16" s="15">
        <v>56</v>
      </c>
      <c r="E16" s="15">
        <v>11</v>
      </c>
      <c r="F16" s="15">
        <v>11</v>
      </c>
      <c r="G16" s="15">
        <v>21</v>
      </c>
      <c r="H16" s="15">
        <f t="shared" ref="H16" si="37">(F16*60)+G16</f>
        <v>681</v>
      </c>
      <c r="I16" s="15">
        <f t="shared" ref="I16" si="38">H16/3</f>
        <v>227</v>
      </c>
      <c r="J16" s="15">
        <f t="shared" ref="J16" si="39">I16+45</f>
        <v>272</v>
      </c>
      <c r="K16" s="16">
        <f t="shared" ref="K16" si="40">J16/60</f>
        <v>4.5333333333333332</v>
      </c>
      <c r="L16" s="17">
        <f t="shared" ref="L16" si="41">(K16-4)*60</f>
        <v>31.999999999999993</v>
      </c>
      <c r="M16" s="18">
        <v>4</v>
      </c>
      <c r="N16" s="19">
        <f t="shared" si="2"/>
        <v>31.999999999999993</v>
      </c>
    </row>
    <row r="17" spans="1:14">
      <c r="A17" s="7">
        <v>13</v>
      </c>
      <c r="B17" s="30" t="s">
        <v>12</v>
      </c>
      <c r="C17" s="24">
        <v>2.348611111111111</v>
      </c>
      <c r="D17" s="15">
        <v>56</v>
      </c>
      <c r="E17" s="15">
        <v>22</v>
      </c>
      <c r="F17" s="15">
        <v>11</v>
      </c>
      <c r="G17" s="15">
        <v>32</v>
      </c>
      <c r="H17" s="15">
        <f t="shared" ref="H17" si="42">(F17*60)+G17</f>
        <v>692</v>
      </c>
      <c r="I17" s="15">
        <f t="shared" ref="I17" si="43">H17/3</f>
        <v>230.66666666666666</v>
      </c>
      <c r="J17" s="15">
        <f t="shared" ref="J17" si="44">I17+45</f>
        <v>275.66666666666663</v>
      </c>
      <c r="K17" s="16">
        <f t="shared" ref="K17" si="45">J17/60</f>
        <v>4.5944444444444441</v>
      </c>
      <c r="L17" s="17">
        <f t="shared" ref="L17" si="46">(K17-4)*60</f>
        <v>35.666666666666643</v>
      </c>
      <c r="M17" s="18">
        <v>4</v>
      </c>
      <c r="N17" s="19">
        <f t="shared" si="2"/>
        <v>35.666666666666643</v>
      </c>
    </row>
    <row r="18" spans="1:14">
      <c r="A18" s="7">
        <v>14</v>
      </c>
      <c r="B18" s="30" t="s">
        <v>13</v>
      </c>
      <c r="C18" s="24">
        <v>2.3874999999999997</v>
      </c>
      <c r="D18" s="15">
        <v>57</v>
      </c>
      <c r="E18" s="15">
        <v>18</v>
      </c>
      <c r="F18" s="15">
        <v>12</v>
      </c>
      <c r="G18" s="15">
        <v>28</v>
      </c>
      <c r="H18" s="15">
        <f t="shared" ref="H18" si="47">(F18*60)+G18</f>
        <v>748</v>
      </c>
      <c r="I18" s="15">
        <f t="shared" ref="I18" si="48">H18/3</f>
        <v>249.33333333333334</v>
      </c>
      <c r="J18" s="15">
        <f t="shared" ref="J18" si="49">I18+45</f>
        <v>294.33333333333337</v>
      </c>
      <c r="K18" s="16">
        <f t="shared" ref="K18" si="50">J18/60</f>
        <v>4.9055555555555559</v>
      </c>
      <c r="L18" s="17">
        <f t="shared" ref="L18" si="51">(K18-4)*60</f>
        <v>54.333333333333357</v>
      </c>
      <c r="M18" s="18">
        <v>4</v>
      </c>
      <c r="N18" s="19">
        <f t="shared" si="2"/>
        <v>54.333333333333357</v>
      </c>
    </row>
    <row r="19" spans="1:14">
      <c r="A19" s="7">
        <v>15</v>
      </c>
      <c r="B19" s="30" t="s">
        <v>14</v>
      </c>
      <c r="C19" s="24">
        <v>2.4006944444444445</v>
      </c>
      <c r="D19" s="15">
        <v>57</v>
      </c>
      <c r="E19" s="15">
        <v>37</v>
      </c>
      <c r="F19" s="15">
        <v>12</v>
      </c>
      <c r="G19" s="15">
        <v>47</v>
      </c>
      <c r="H19" s="15">
        <f t="shared" ref="H19" si="52">(F19*60)+G19</f>
        <v>767</v>
      </c>
      <c r="I19" s="15">
        <f t="shared" ref="I19" si="53">H19/3</f>
        <v>255.66666666666666</v>
      </c>
      <c r="J19" s="15">
        <f t="shared" ref="J19" si="54">I19+45</f>
        <v>300.66666666666663</v>
      </c>
      <c r="K19" s="16">
        <f t="shared" ref="K19" si="55">J19/60</f>
        <v>5.0111111111111102</v>
      </c>
      <c r="L19" s="17">
        <f>(K19-5)*60</f>
        <v>0.66666666666661101</v>
      </c>
      <c r="M19" s="18">
        <v>5</v>
      </c>
      <c r="N19" s="19">
        <f t="shared" si="2"/>
        <v>0.66666666666661101</v>
      </c>
    </row>
    <row r="20" spans="1:14">
      <c r="A20" s="7">
        <v>16</v>
      </c>
      <c r="B20" s="30" t="s">
        <v>15</v>
      </c>
      <c r="C20" s="24">
        <v>2.4243055555555553</v>
      </c>
      <c r="D20" s="15">
        <v>58</v>
      </c>
      <c r="E20" s="15">
        <v>11</v>
      </c>
      <c r="F20" s="15">
        <v>13</v>
      </c>
      <c r="G20" s="15">
        <v>21</v>
      </c>
      <c r="H20" s="15">
        <f t="shared" ref="H20" si="56">(F20*60)+G20</f>
        <v>801</v>
      </c>
      <c r="I20" s="15">
        <f t="shared" ref="I20" si="57">H20/3</f>
        <v>267</v>
      </c>
      <c r="J20" s="15">
        <f t="shared" ref="J20" si="58">I20+45</f>
        <v>312</v>
      </c>
      <c r="K20" s="16">
        <f t="shared" ref="K20" si="59">J20/60</f>
        <v>5.2</v>
      </c>
      <c r="L20" s="17">
        <f t="shared" ref="L20" si="60">(K20-5)*60</f>
        <v>12.000000000000011</v>
      </c>
      <c r="M20" s="18">
        <v>5</v>
      </c>
      <c r="N20" s="19">
        <f t="shared" si="2"/>
        <v>12.000000000000011</v>
      </c>
    </row>
    <row r="21" spans="1:14">
      <c r="A21" s="7">
        <v>17</v>
      </c>
      <c r="B21" s="30" t="s">
        <v>16</v>
      </c>
      <c r="C21" s="24">
        <v>2.4250000000000003</v>
      </c>
      <c r="D21" s="15">
        <v>58</v>
      </c>
      <c r="E21" s="15">
        <v>12</v>
      </c>
      <c r="F21" s="15">
        <v>13</v>
      </c>
      <c r="G21" s="15">
        <v>22</v>
      </c>
      <c r="H21" s="15">
        <f t="shared" ref="H21" si="61">(F21*60)+G21</f>
        <v>802</v>
      </c>
      <c r="I21" s="15">
        <f t="shared" ref="I21" si="62">H21/3</f>
        <v>267.33333333333331</v>
      </c>
      <c r="J21" s="15">
        <f t="shared" ref="J21" si="63">I21+45</f>
        <v>312.33333333333331</v>
      </c>
      <c r="K21" s="16">
        <f t="shared" ref="K21" si="64">J21/60</f>
        <v>5.2055555555555548</v>
      </c>
      <c r="L21" s="17">
        <f t="shared" ref="L21" si="65">(K21-5)*60</f>
        <v>12.33333333333329</v>
      </c>
      <c r="M21" s="18">
        <v>5</v>
      </c>
      <c r="N21" s="19">
        <f t="shared" si="2"/>
        <v>12.33333333333329</v>
      </c>
    </row>
    <row r="22" spans="1:14">
      <c r="A22" s="7">
        <v>18</v>
      </c>
      <c r="B22" s="30" t="s">
        <v>17</v>
      </c>
      <c r="C22" s="24">
        <v>2.4319444444444445</v>
      </c>
      <c r="D22" s="15">
        <v>58</v>
      </c>
      <c r="E22" s="15">
        <v>22</v>
      </c>
      <c r="F22" s="15">
        <v>13</v>
      </c>
      <c r="G22" s="15">
        <v>32</v>
      </c>
      <c r="H22" s="15">
        <f t="shared" ref="H22" si="66">(F22*60)+G22</f>
        <v>812</v>
      </c>
      <c r="I22" s="15">
        <f t="shared" ref="I22" si="67">H22/3</f>
        <v>270.66666666666669</v>
      </c>
      <c r="J22" s="15">
        <f t="shared" ref="J22" si="68">I22+45</f>
        <v>315.66666666666669</v>
      </c>
      <c r="K22" s="16">
        <f t="shared" ref="K22" si="69">J22/60</f>
        <v>5.2611111111111111</v>
      </c>
      <c r="L22" s="17">
        <f t="shared" ref="L22" si="70">(K22-5)*60</f>
        <v>15.666666666666664</v>
      </c>
      <c r="M22" s="18">
        <v>5</v>
      </c>
      <c r="N22" s="19">
        <f t="shared" si="2"/>
        <v>15.666666666666664</v>
      </c>
    </row>
    <row r="23" spans="1:14">
      <c r="A23" s="7">
        <v>19</v>
      </c>
      <c r="B23" s="30" t="s">
        <v>18</v>
      </c>
      <c r="C23" s="24">
        <v>2.4631944444444445</v>
      </c>
      <c r="D23" s="15">
        <v>59</v>
      </c>
      <c r="E23" s="15">
        <v>7</v>
      </c>
      <c r="F23" s="15">
        <v>14</v>
      </c>
      <c r="G23" s="15">
        <v>17</v>
      </c>
      <c r="H23" s="15">
        <f t="shared" ref="H23" si="71">(F23*60)+G23</f>
        <v>857</v>
      </c>
      <c r="I23" s="15">
        <f t="shared" ref="I23" si="72">H23/3</f>
        <v>285.66666666666669</v>
      </c>
      <c r="J23" s="15">
        <f t="shared" ref="J23" si="73">I23+45</f>
        <v>330.66666666666669</v>
      </c>
      <c r="K23" s="16">
        <f t="shared" ref="K23" si="74">J23/60</f>
        <v>5.5111111111111111</v>
      </c>
      <c r="L23" s="17">
        <f t="shared" ref="L23" si="75">(K23-5)*60</f>
        <v>30.666666666666664</v>
      </c>
      <c r="M23" s="18">
        <v>5</v>
      </c>
      <c r="N23" s="19">
        <f t="shared" si="2"/>
        <v>30.666666666666664</v>
      </c>
    </row>
    <row r="24" spans="1:14">
      <c r="A24" s="7">
        <v>20</v>
      </c>
      <c r="B24" s="30" t="s">
        <v>19</v>
      </c>
      <c r="C24" s="25">
        <v>4.1967592592592591E-2</v>
      </c>
      <c r="D24" s="15">
        <v>60</v>
      </c>
      <c r="E24" s="15">
        <v>26</v>
      </c>
      <c r="F24" s="15">
        <v>15</v>
      </c>
      <c r="G24" s="15">
        <v>36</v>
      </c>
      <c r="H24" s="15">
        <f t="shared" ref="H24" si="76">(F24*60)+G24</f>
        <v>936</v>
      </c>
      <c r="I24" s="15">
        <f t="shared" ref="I24" si="77">H24/3</f>
        <v>312</v>
      </c>
      <c r="J24" s="15">
        <f t="shared" ref="J24" si="78">I24+45</f>
        <v>357</v>
      </c>
      <c r="K24" s="16">
        <f t="shared" ref="K24" si="79">J24/60</f>
        <v>5.95</v>
      </c>
      <c r="L24" s="17">
        <f t="shared" ref="L24" si="80">(K24-5)*60</f>
        <v>57.000000000000014</v>
      </c>
      <c r="M24" s="18">
        <v>5</v>
      </c>
      <c r="N24" s="19">
        <f t="shared" si="2"/>
        <v>57.000000000000014</v>
      </c>
    </row>
    <row r="25" spans="1:14">
      <c r="A25" s="7">
        <v>21</v>
      </c>
      <c r="B25" s="30" t="s">
        <v>20</v>
      </c>
      <c r="C25" s="25">
        <v>4.2442129629629628E-2</v>
      </c>
      <c r="D25" s="15">
        <v>61</v>
      </c>
      <c r="E25" s="15">
        <v>7</v>
      </c>
      <c r="F25" s="15">
        <v>16</v>
      </c>
      <c r="G25" s="15">
        <v>17</v>
      </c>
      <c r="H25" s="15">
        <f t="shared" ref="H25" si="81">(F25*60)+G25</f>
        <v>977</v>
      </c>
      <c r="I25" s="15">
        <f t="shared" ref="I25" si="82">H25/3</f>
        <v>325.66666666666669</v>
      </c>
      <c r="J25" s="15">
        <f t="shared" ref="J25" si="83">I25+45</f>
        <v>370.66666666666669</v>
      </c>
      <c r="K25" s="16">
        <f t="shared" ref="K25" si="84">J25/60</f>
        <v>6.177777777777778</v>
      </c>
      <c r="L25" s="17">
        <f>(K25-6)*60</f>
        <v>10.666666666666682</v>
      </c>
      <c r="M25" s="18">
        <v>6</v>
      </c>
      <c r="N25" s="19">
        <f t="shared" si="2"/>
        <v>10.666666666666682</v>
      </c>
    </row>
    <row r="26" spans="1:14">
      <c r="A26" s="7">
        <v>22</v>
      </c>
      <c r="B26" s="30" t="s">
        <v>21</v>
      </c>
      <c r="C26" s="25">
        <v>4.2511574074074077E-2</v>
      </c>
      <c r="D26" s="15">
        <v>61</v>
      </c>
      <c r="E26" s="15">
        <v>13</v>
      </c>
      <c r="F26" s="15">
        <v>16</v>
      </c>
      <c r="G26" s="15">
        <v>23</v>
      </c>
      <c r="H26" s="15">
        <f t="shared" ref="H26" si="85">(F26*60)+G26</f>
        <v>983</v>
      </c>
      <c r="I26" s="15">
        <f t="shared" ref="I26" si="86">H26/3</f>
        <v>327.66666666666669</v>
      </c>
      <c r="J26" s="15">
        <f t="shared" ref="J26" si="87">I26+45</f>
        <v>372.66666666666669</v>
      </c>
      <c r="K26" s="16">
        <f t="shared" ref="K26" si="88">J26/60</f>
        <v>6.2111111111111112</v>
      </c>
      <c r="L26" s="17">
        <f t="shared" ref="L26" si="89">(K26-6)*60</f>
        <v>12.666666666666675</v>
      </c>
      <c r="M26" s="18">
        <v>6</v>
      </c>
      <c r="N26" s="19">
        <f t="shared" si="2"/>
        <v>12.666666666666675</v>
      </c>
    </row>
    <row r="27" spans="1:14">
      <c r="A27" s="7">
        <v>23</v>
      </c>
      <c r="B27" s="30" t="s">
        <v>22</v>
      </c>
      <c r="C27" s="25">
        <v>4.2754629629629635E-2</v>
      </c>
      <c r="D27" s="15">
        <v>61</v>
      </c>
      <c r="E27" s="15">
        <v>34</v>
      </c>
      <c r="F27" s="15">
        <v>16</v>
      </c>
      <c r="G27" s="15">
        <v>44</v>
      </c>
      <c r="H27" s="15">
        <f t="shared" ref="H27" si="90">(F27*60)+G27</f>
        <v>1004</v>
      </c>
      <c r="I27" s="15">
        <f t="shared" ref="I27" si="91">H27/3</f>
        <v>334.66666666666669</v>
      </c>
      <c r="J27" s="15">
        <f t="shared" ref="J27" si="92">I27+45</f>
        <v>379.66666666666669</v>
      </c>
      <c r="K27" s="16">
        <f t="shared" ref="K27" si="93">J27/60</f>
        <v>6.3277777777777784</v>
      </c>
      <c r="L27" s="17">
        <f t="shared" ref="L27" si="94">(K27-6)*60</f>
        <v>19.666666666666703</v>
      </c>
      <c r="M27" s="18">
        <v>6</v>
      </c>
      <c r="N27" s="19">
        <f t="shared" si="2"/>
        <v>19.666666666666703</v>
      </c>
    </row>
    <row r="28" spans="1:14">
      <c r="A28" s="7">
        <v>24</v>
      </c>
      <c r="B28" s="30" t="s">
        <v>23</v>
      </c>
      <c r="C28" s="25">
        <v>4.3333333333333335E-2</v>
      </c>
      <c r="D28" s="15">
        <v>62</v>
      </c>
      <c r="E28" s="15">
        <v>24</v>
      </c>
      <c r="F28" s="15">
        <v>17</v>
      </c>
      <c r="G28" s="15">
        <v>34</v>
      </c>
      <c r="H28" s="15">
        <f t="shared" ref="H28" si="95">(F28*60)+G28</f>
        <v>1054</v>
      </c>
      <c r="I28" s="15">
        <f t="shared" ref="I28" si="96">H28/3</f>
        <v>351.33333333333331</v>
      </c>
      <c r="J28" s="15">
        <f t="shared" ref="J28" si="97">I28+45</f>
        <v>396.33333333333331</v>
      </c>
      <c r="K28" s="16">
        <f>J28/60</f>
        <v>6.6055555555555552</v>
      </c>
      <c r="L28" s="17">
        <f t="shared" ref="L28" si="98">(K28-6)*60</f>
        <v>36.333333333333314</v>
      </c>
      <c r="M28" s="18">
        <v>6</v>
      </c>
      <c r="N28" s="19">
        <f t="shared" si="2"/>
        <v>36.333333333333314</v>
      </c>
    </row>
    <row r="29" spans="1:14">
      <c r="A29" s="7">
        <v>25</v>
      </c>
      <c r="B29" s="30" t="s">
        <v>24</v>
      </c>
      <c r="C29" s="25">
        <v>4.3738425925925924E-2</v>
      </c>
      <c r="D29" s="15">
        <v>62</v>
      </c>
      <c r="E29" s="15">
        <v>59</v>
      </c>
      <c r="F29" s="15">
        <f t="shared" ref="F29" si="99">D29-44</f>
        <v>18</v>
      </c>
      <c r="G29" s="15">
        <f t="shared" ref="G29" si="100">E29-50</f>
        <v>9</v>
      </c>
      <c r="H29" s="15">
        <f t="shared" ref="H29" si="101">(F29*60)+G29</f>
        <v>1089</v>
      </c>
      <c r="I29" s="15">
        <f t="shared" ref="I29" si="102">H29/3</f>
        <v>363</v>
      </c>
      <c r="J29" s="15">
        <f t="shared" ref="J29" si="103">I29+45</f>
        <v>408</v>
      </c>
      <c r="K29" s="16">
        <f>J29/60</f>
        <v>6.8</v>
      </c>
      <c r="L29" s="17">
        <f>(K29-6)*60</f>
        <v>47.999999999999986</v>
      </c>
      <c r="M29" s="18">
        <v>6</v>
      </c>
      <c r="N29" s="19">
        <f t="shared" si="2"/>
        <v>47.999999999999986</v>
      </c>
    </row>
    <row r="30" spans="1:14">
      <c r="A30" s="7">
        <v>26</v>
      </c>
      <c r="B30" s="30" t="s">
        <v>25</v>
      </c>
      <c r="C30" s="25">
        <v>4.4166666666666667E-2</v>
      </c>
      <c r="D30" s="15">
        <v>63</v>
      </c>
      <c r="E30" s="15">
        <v>36</v>
      </c>
      <c r="F30" s="15">
        <v>18</v>
      </c>
      <c r="G30" s="15">
        <v>46</v>
      </c>
      <c r="H30" s="15">
        <f t="shared" ref="H30" si="104">(F30*60)+G30</f>
        <v>1126</v>
      </c>
      <c r="I30" s="15">
        <f t="shared" ref="I30" si="105">H30/3</f>
        <v>375.33333333333331</v>
      </c>
      <c r="J30" s="15">
        <f t="shared" ref="J30" si="106">I30+45</f>
        <v>420.33333333333331</v>
      </c>
      <c r="K30" s="16">
        <f t="shared" ref="K30" si="107">J30/60</f>
        <v>7.0055555555555555</v>
      </c>
      <c r="L30" s="17">
        <f>(K30-7)*60</f>
        <v>0.33333333333333215</v>
      </c>
      <c r="M30" s="18">
        <v>7</v>
      </c>
      <c r="N30" s="19">
        <f t="shared" si="2"/>
        <v>0.33333333333333215</v>
      </c>
    </row>
    <row r="31" spans="1:14">
      <c r="A31" s="7">
        <v>27</v>
      </c>
      <c r="B31" s="30" t="s">
        <v>26</v>
      </c>
      <c r="C31" s="25">
        <v>4.4502314814814814E-2</v>
      </c>
      <c r="D31" s="15">
        <v>64</v>
      </c>
      <c r="E31" s="15">
        <v>5</v>
      </c>
      <c r="F31" s="15">
        <v>19</v>
      </c>
      <c r="G31" s="15">
        <v>15</v>
      </c>
      <c r="H31" s="15">
        <f t="shared" ref="H31" si="108">(F31*60)+G31</f>
        <v>1155</v>
      </c>
      <c r="I31" s="15">
        <f t="shared" ref="I31" si="109">H31/3</f>
        <v>385</v>
      </c>
      <c r="J31" s="15">
        <f t="shared" ref="J31" si="110">I31+45</f>
        <v>430</v>
      </c>
      <c r="K31" s="16">
        <f t="shared" ref="K31" si="111">J31/60</f>
        <v>7.166666666666667</v>
      </c>
      <c r="L31" s="17">
        <f t="shared" ref="L31" si="112">(K31-7)*60</f>
        <v>10.000000000000018</v>
      </c>
      <c r="M31" s="18">
        <v>7</v>
      </c>
      <c r="N31" s="19">
        <f t="shared" si="2"/>
        <v>10.000000000000018</v>
      </c>
    </row>
    <row r="32" spans="1:14">
      <c r="A32" s="7">
        <v>28</v>
      </c>
      <c r="B32" s="30" t="s">
        <v>27</v>
      </c>
      <c r="C32" s="25">
        <v>4.5486111111111109E-2</v>
      </c>
      <c r="D32" s="15">
        <v>65</v>
      </c>
      <c r="E32" s="15">
        <v>30</v>
      </c>
      <c r="F32" s="15">
        <v>20</v>
      </c>
      <c r="G32" s="15">
        <v>40</v>
      </c>
      <c r="H32" s="15">
        <f t="shared" ref="H32" si="113">(F32*60)+G32</f>
        <v>1240</v>
      </c>
      <c r="I32" s="15">
        <f t="shared" ref="I32" si="114">H32/3</f>
        <v>413.33333333333331</v>
      </c>
      <c r="J32" s="15">
        <f t="shared" ref="J32" si="115">I32+45</f>
        <v>458.33333333333331</v>
      </c>
      <c r="K32" s="16">
        <f t="shared" ref="K32" si="116">J32/60</f>
        <v>7.6388888888888884</v>
      </c>
      <c r="L32" s="17">
        <f t="shared" ref="L32" si="117">(K32-7)*60</f>
        <v>38.3333333333333</v>
      </c>
      <c r="M32" s="18">
        <v>7</v>
      </c>
      <c r="N32" s="19">
        <f t="shared" si="2"/>
        <v>38.3333333333333</v>
      </c>
    </row>
    <row r="33" spans="1:14">
      <c r="A33" s="7">
        <v>29</v>
      </c>
      <c r="B33" s="30" t="s">
        <v>28</v>
      </c>
      <c r="C33" s="25">
        <v>4.553240740740741E-2</v>
      </c>
      <c r="D33" s="15">
        <v>65</v>
      </c>
      <c r="E33" s="15">
        <v>34</v>
      </c>
      <c r="F33" s="15">
        <v>20</v>
      </c>
      <c r="G33" s="15">
        <v>44</v>
      </c>
      <c r="H33" s="15">
        <f t="shared" ref="H33" si="118">(F33*60)+G33</f>
        <v>1244</v>
      </c>
      <c r="I33" s="15">
        <f t="shared" ref="I33" si="119">H33/3</f>
        <v>414.66666666666669</v>
      </c>
      <c r="J33" s="15">
        <f t="shared" ref="J33" si="120">I33+45</f>
        <v>459.66666666666669</v>
      </c>
      <c r="K33" s="16">
        <f t="shared" ref="K33" si="121">J33/60</f>
        <v>7.6611111111111114</v>
      </c>
      <c r="L33" s="17">
        <f t="shared" ref="L33" si="122">(K33-7)*60</f>
        <v>39.666666666666686</v>
      </c>
      <c r="M33" s="18">
        <v>7</v>
      </c>
      <c r="N33" s="19">
        <f t="shared" si="2"/>
        <v>39.666666666666686</v>
      </c>
    </row>
    <row r="34" spans="1:14">
      <c r="A34" s="7">
        <v>30</v>
      </c>
      <c r="B34" s="30" t="s">
        <v>29</v>
      </c>
      <c r="C34" s="25">
        <v>4.5601851851851859E-2</v>
      </c>
      <c r="D34" s="15">
        <v>65</v>
      </c>
      <c r="E34" s="15">
        <v>40</v>
      </c>
      <c r="F34" s="15">
        <v>20</v>
      </c>
      <c r="G34" s="15">
        <v>50</v>
      </c>
      <c r="H34" s="15">
        <f t="shared" ref="H34" si="123">(F34*60)+G34</f>
        <v>1250</v>
      </c>
      <c r="I34" s="15">
        <f t="shared" ref="I34" si="124">H34/3</f>
        <v>416.66666666666669</v>
      </c>
      <c r="J34" s="15">
        <f t="shared" ref="J34" si="125">I34+45</f>
        <v>461.66666666666669</v>
      </c>
      <c r="K34" s="16">
        <f t="shared" ref="K34" si="126">J34/60</f>
        <v>7.6944444444444446</v>
      </c>
      <c r="L34" s="17">
        <f t="shared" ref="L34" si="127">(K34-7)*60</f>
        <v>41.666666666666679</v>
      </c>
      <c r="M34" s="18">
        <v>7</v>
      </c>
      <c r="N34" s="19">
        <f t="shared" si="2"/>
        <v>41.666666666666679</v>
      </c>
    </row>
    <row r="35" spans="1:14">
      <c r="A35" s="7">
        <v>31</v>
      </c>
      <c r="B35" s="30" t="s">
        <v>30</v>
      </c>
      <c r="C35" s="25">
        <v>4.5775462962962969E-2</v>
      </c>
      <c r="D35" s="15">
        <v>65</v>
      </c>
      <c r="E35" s="15">
        <v>55</v>
      </c>
      <c r="F35" s="15">
        <f t="shared" ref="F35" si="128">D35-44</f>
        <v>21</v>
      </c>
      <c r="G35" s="15">
        <f t="shared" ref="G35" si="129">E35-50</f>
        <v>5</v>
      </c>
      <c r="H35" s="15">
        <f t="shared" ref="H35" si="130">(F35*60)+G35</f>
        <v>1265</v>
      </c>
      <c r="I35" s="15">
        <f t="shared" ref="I35" si="131">H35/3</f>
        <v>421.66666666666669</v>
      </c>
      <c r="J35" s="15">
        <f t="shared" ref="J35" si="132">I35+45</f>
        <v>466.66666666666669</v>
      </c>
      <c r="K35" s="16">
        <f t="shared" ref="K35" si="133">J35/60</f>
        <v>7.7777777777777777</v>
      </c>
      <c r="L35" s="17">
        <f t="shared" ref="L35" si="134">(K35-7)*60</f>
        <v>46.666666666666657</v>
      </c>
      <c r="M35" s="18">
        <v>7</v>
      </c>
      <c r="N35" s="19">
        <f t="shared" si="2"/>
        <v>46.666666666666657</v>
      </c>
    </row>
    <row r="36" spans="1:14">
      <c r="A36" s="7">
        <v>32</v>
      </c>
      <c r="B36" s="30" t="s">
        <v>31</v>
      </c>
      <c r="C36" s="25">
        <v>4.6643518518518522E-2</v>
      </c>
      <c r="D36" s="15">
        <v>67</v>
      </c>
      <c r="E36" s="15">
        <v>10</v>
      </c>
      <c r="F36" s="15">
        <v>22</v>
      </c>
      <c r="G36" s="15">
        <v>20</v>
      </c>
      <c r="H36" s="15">
        <f t="shared" ref="H36" si="135">(F36*60)+G36</f>
        <v>1340</v>
      </c>
      <c r="I36" s="15">
        <f t="shared" ref="I36" si="136">H36/3</f>
        <v>446.66666666666669</v>
      </c>
      <c r="J36" s="15">
        <f t="shared" ref="J36" si="137">I36+45</f>
        <v>491.66666666666669</v>
      </c>
      <c r="K36" s="16">
        <f t="shared" ref="K36" si="138">J36/60</f>
        <v>8.1944444444444446</v>
      </c>
      <c r="L36" s="17">
        <f>(K36-8)*60</f>
        <v>11.666666666666679</v>
      </c>
      <c r="M36" s="18">
        <v>8</v>
      </c>
      <c r="N36" s="19">
        <f t="shared" si="2"/>
        <v>11.666666666666679</v>
      </c>
    </row>
    <row r="37" spans="1:14">
      <c r="A37" s="7">
        <v>33</v>
      </c>
      <c r="B37" s="30" t="s">
        <v>32</v>
      </c>
      <c r="C37" s="25">
        <v>4.7164351851851853E-2</v>
      </c>
      <c r="D37" s="15">
        <v>67</v>
      </c>
      <c r="E37" s="15">
        <v>55</v>
      </c>
      <c r="F37" s="15">
        <f t="shared" ref="F37" si="139">D37-44</f>
        <v>23</v>
      </c>
      <c r="G37" s="15">
        <f t="shared" ref="G37" si="140">E37-50</f>
        <v>5</v>
      </c>
      <c r="H37" s="15">
        <f t="shared" ref="H37" si="141">(F37*60)+G37</f>
        <v>1385</v>
      </c>
      <c r="I37" s="15">
        <f t="shared" ref="I37" si="142">H37/3</f>
        <v>461.66666666666669</v>
      </c>
      <c r="J37" s="15">
        <f t="shared" ref="J37" si="143">I37+45</f>
        <v>506.66666666666669</v>
      </c>
      <c r="K37" s="16">
        <f t="shared" ref="K37" si="144">J37/60</f>
        <v>8.4444444444444446</v>
      </c>
      <c r="L37" s="17">
        <f>(K37-8)*60</f>
        <v>26.666666666666679</v>
      </c>
      <c r="M37" s="18">
        <v>8</v>
      </c>
      <c r="N37" s="19">
        <f t="shared" si="2"/>
        <v>26.666666666666679</v>
      </c>
    </row>
    <row r="38" spans="1:14">
      <c r="A38" s="7">
        <v>34</v>
      </c>
      <c r="B38" s="30" t="s">
        <v>33</v>
      </c>
      <c r="C38" s="25">
        <v>4.8576388888888884E-2</v>
      </c>
      <c r="D38" s="15">
        <v>69</v>
      </c>
      <c r="E38" s="15">
        <v>57</v>
      </c>
      <c r="F38" s="15">
        <f t="shared" ref="F38" si="145">D38-44</f>
        <v>25</v>
      </c>
      <c r="G38" s="15">
        <f t="shared" ref="G38" si="146">E38-50</f>
        <v>7</v>
      </c>
      <c r="H38" s="15">
        <f t="shared" ref="H38" si="147">(F38*60)+G38</f>
        <v>1507</v>
      </c>
      <c r="I38" s="15">
        <f t="shared" ref="I38" si="148">H38/3</f>
        <v>502.33333333333331</v>
      </c>
      <c r="J38" s="15">
        <f t="shared" ref="J38" si="149">I38+45</f>
        <v>547.33333333333326</v>
      </c>
      <c r="K38" s="16">
        <f t="shared" ref="K38" si="150">J38/60</f>
        <v>9.1222222222222218</v>
      </c>
      <c r="L38" s="17">
        <f>(K38-9)*60</f>
        <v>7.3333333333333073</v>
      </c>
      <c r="M38" s="18">
        <v>9</v>
      </c>
      <c r="N38" s="19">
        <f t="shared" si="2"/>
        <v>7.3333333333333073</v>
      </c>
    </row>
    <row r="39" spans="1:14">
      <c r="A39" s="7">
        <v>35</v>
      </c>
      <c r="B39" s="30" t="s">
        <v>34</v>
      </c>
      <c r="C39" s="25">
        <v>5.0138888888888893E-2</v>
      </c>
      <c r="D39" s="15">
        <v>72</v>
      </c>
      <c r="E39" s="15">
        <v>12</v>
      </c>
      <c r="F39" s="15">
        <v>27</v>
      </c>
      <c r="G39" s="15">
        <v>22</v>
      </c>
      <c r="H39" s="15">
        <f t="shared" ref="H39" si="151">(F39*60)+G39</f>
        <v>1642</v>
      </c>
      <c r="I39" s="15">
        <f t="shared" ref="I39" si="152">H39/3</f>
        <v>547.33333333333337</v>
      </c>
      <c r="J39" s="15">
        <f t="shared" ref="J39" si="153">I39+45</f>
        <v>592.33333333333337</v>
      </c>
      <c r="K39" s="16">
        <f t="shared" ref="K39" si="154">J39/60</f>
        <v>9.8722222222222236</v>
      </c>
      <c r="L39" s="17">
        <f>(K39-9)*60</f>
        <v>52.333333333333414</v>
      </c>
      <c r="M39" s="18">
        <v>9</v>
      </c>
      <c r="N39" s="19">
        <f t="shared" si="2"/>
        <v>52.333333333333414</v>
      </c>
    </row>
    <row r="40" spans="1:14">
      <c r="A40" s="7">
        <v>36</v>
      </c>
      <c r="B40" s="30" t="s">
        <v>35</v>
      </c>
      <c r="C40" s="25">
        <v>5.1817129629629623E-2</v>
      </c>
      <c r="D40" s="15">
        <v>74</v>
      </c>
      <c r="E40" s="15">
        <v>37</v>
      </c>
      <c r="F40" s="15">
        <v>29</v>
      </c>
      <c r="G40" s="15">
        <v>47</v>
      </c>
      <c r="H40" s="15">
        <f t="shared" ref="H40" si="155">(F40*60)+G40</f>
        <v>1787</v>
      </c>
      <c r="I40" s="15">
        <f t="shared" ref="I40" si="156">H40/3</f>
        <v>595.66666666666663</v>
      </c>
      <c r="J40" s="15">
        <f t="shared" ref="J40" si="157">I40+45</f>
        <v>640.66666666666663</v>
      </c>
      <c r="K40" s="16">
        <f t="shared" ref="K40" si="158">J40/60</f>
        <v>10.677777777777777</v>
      </c>
      <c r="L40" s="17">
        <f>(K40-10)*60</f>
        <v>40.666666666666629</v>
      </c>
      <c r="M40" s="18">
        <v>10</v>
      </c>
      <c r="N40" s="19">
        <f t="shared" si="2"/>
        <v>40.666666666666629</v>
      </c>
    </row>
    <row r="41" spans="1:14" ht="15.75" thickBot="1">
      <c r="A41" s="7">
        <v>37</v>
      </c>
      <c r="B41" s="30" t="s">
        <v>36</v>
      </c>
      <c r="C41" s="25">
        <v>6.1527777777777772E-2</v>
      </c>
      <c r="D41" s="15">
        <v>88</v>
      </c>
      <c r="E41" s="15">
        <v>36</v>
      </c>
      <c r="F41" s="15">
        <v>43</v>
      </c>
      <c r="G41" s="15">
        <v>46</v>
      </c>
      <c r="H41" s="15">
        <f t="shared" ref="H41" si="159">(F41*60)+G41</f>
        <v>2626</v>
      </c>
      <c r="I41" s="15">
        <f t="shared" ref="I41" si="160">H41/3</f>
        <v>875.33333333333337</v>
      </c>
      <c r="J41" s="15">
        <f t="shared" ref="J41" si="161">I41+45</f>
        <v>920.33333333333337</v>
      </c>
      <c r="K41" s="16">
        <f t="shared" ref="K41" si="162">J41/60</f>
        <v>15.33888888888889</v>
      </c>
      <c r="L41" s="17">
        <f>(K41-15)*60</f>
        <v>20.333333333333421</v>
      </c>
      <c r="M41" s="20">
        <v>15</v>
      </c>
      <c r="N41" s="21">
        <f t="shared" si="2"/>
        <v>20.333333333333421</v>
      </c>
    </row>
    <row r="42" spans="1:14">
      <c r="C42" s="22"/>
      <c r="D42" s="13"/>
      <c r="E42" s="13"/>
      <c r="F42" s="13"/>
      <c r="G42" s="13"/>
      <c r="H42" s="13"/>
      <c r="I42" s="13"/>
      <c r="J42" s="13"/>
      <c r="K42" s="23"/>
      <c r="L42" s="13"/>
      <c r="M42" s="12"/>
      <c r="N42" s="12"/>
    </row>
    <row r="43" spans="1:14">
      <c r="C43" s="1"/>
    </row>
    <row r="44" spans="1:14">
      <c r="C44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8"/>
  <sheetViews>
    <sheetView workbookViewId="0">
      <selection activeCell="Q14" sqref="Q14"/>
    </sheetView>
  </sheetViews>
  <sheetFormatPr baseColWidth="10" defaultRowHeight="15"/>
  <cols>
    <col min="1" max="1" width="5.42578125" customWidth="1"/>
    <col min="2" max="2" width="23.42578125" customWidth="1"/>
    <col min="4" max="4" width="6" customWidth="1"/>
    <col min="5" max="5" width="6.85546875" customWidth="1"/>
    <col min="6" max="6" width="7.28515625" customWidth="1"/>
    <col min="7" max="7" width="6.42578125" customWidth="1"/>
    <col min="8" max="8" width="9.28515625" customWidth="1"/>
    <col min="9" max="9" width="11.42578125" style="2"/>
    <col min="10" max="10" width="15.42578125" customWidth="1"/>
    <col min="11" max="11" width="5.85546875" style="3" customWidth="1"/>
    <col min="12" max="13" width="4.5703125" style="2" customWidth="1"/>
    <col min="14" max="14" width="4.28515625" customWidth="1"/>
    <col min="15" max="15" width="3.85546875" customWidth="1"/>
  </cols>
  <sheetData>
    <row r="2" spans="1:15" ht="24" thickBot="1">
      <c r="N2" s="6" t="s">
        <v>38</v>
      </c>
    </row>
    <row r="3" spans="1:15" s="42" customFormat="1">
      <c r="A3" s="31" t="s">
        <v>63</v>
      </c>
      <c r="B3" s="31" t="s">
        <v>62</v>
      </c>
      <c r="C3" s="31" t="s">
        <v>41</v>
      </c>
      <c r="D3" s="31"/>
      <c r="E3" s="31"/>
      <c r="F3" s="31" t="s">
        <v>37</v>
      </c>
      <c r="G3" s="31"/>
      <c r="H3" s="31" t="s">
        <v>42</v>
      </c>
      <c r="I3" s="34" t="s">
        <v>43</v>
      </c>
      <c r="J3" s="31" t="s">
        <v>59</v>
      </c>
      <c r="K3" s="38"/>
      <c r="L3" s="34"/>
      <c r="M3" s="39"/>
      <c r="N3" s="40"/>
      <c r="O3" s="41"/>
    </row>
    <row r="4" spans="1:15">
      <c r="A4" s="7"/>
      <c r="B4" s="7"/>
      <c r="C4" s="7"/>
      <c r="D4" s="14" t="s">
        <v>60</v>
      </c>
      <c r="E4" s="14" t="s">
        <v>61</v>
      </c>
      <c r="F4" s="14" t="s">
        <v>60</v>
      </c>
      <c r="G4" s="14" t="s">
        <v>61</v>
      </c>
      <c r="H4" s="14"/>
      <c r="I4" s="15"/>
      <c r="J4" s="14"/>
      <c r="K4" s="35" t="s">
        <v>60</v>
      </c>
      <c r="L4" s="36" t="s">
        <v>61</v>
      </c>
      <c r="M4" s="37"/>
      <c r="N4" s="5" t="s">
        <v>60</v>
      </c>
      <c r="O4" s="43" t="s">
        <v>61</v>
      </c>
    </row>
    <row r="5" spans="1:15">
      <c r="A5" s="7">
        <v>1</v>
      </c>
      <c r="B5" s="7" t="s">
        <v>45</v>
      </c>
      <c r="C5" s="8">
        <v>1.575</v>
      </c>
      <c r="D5" s="14">
        <v>37</v>
      </c>
      <c r="E5" s="14">
        <v>48</v>
      </c>
      <c r="F5" s="14">
        <v>0</v>
      </c>
      <c r="G5" s="14">
        <v>0</v>
      </c>
      <c r="H5" s="14">
        <v>0</v>
      </c>
      <c r="I5" s="15">
        <f>H5/3</f>
        <v>0</v>
      </c>
      <c r="J5" s="14">
        <v>0</v>
      </c>
      <c r="K5" s="16">
        <v>0</v>
      </c>
      <c r="L5" s="15">
        <v>0</v>
      </c>
      <c r="M5" s="17"/>
      <c r="N5" s="18">
        <v>0</v>
      </c>
      <c r="O5" s="19">
        <f>L5</f>
        <v>0</v>
      </c>
    </row>
    <row r="6" spans="1:15">
      <c r="A6" s="7">
        <v>2</v>
      </c>
      <c r="B6" s="7" t="s">
        <v>46</v>
      </c>
      <c r="C6" s="8">
        <v>1.8173611111111112</v>
      </c>
      <c r="D6" s="14">
        <v>43</v>
      </c>
      <c r="E6" s="14">
        <v>37</v>
      </c>
      <c r="F6" s="14">
        <v>5</v>
      </c>
      <c r="G6" s="14">
        <v>49</v>
      </c>
      <c r="H6" s="14">
        <f>(F6*60)+G6</f>
        <v>349</v>
      </c>
      <c r="I6" s="15">
        <f t="shared" ref="I6:I18" si="0">H6/3</f>
        <v>116.33333333333333</v>
      </c>
      <c r="J6" s="15">
        <f>I6+15</f>
        <v>131.33333333333331</v>
      </c>
      <c r="K6" s="16">
        <f>J6/60</f>
        <v>2.1888888888888887</v>
      </c>
      <c r="L6" s="15">
        <f>(K6-2)*60</f>
        <v>11.33333333333332</v>
      </c>
      <c r="M6" s="17"/>
      <c r="N6" s="18">
        <v>2</v>
      </c>
      <c r="O6" s="19">
        <f t="shared" ref="O6:O18" si="1">L6</f>
        <v>11.33333333333332</v>
      </c>
    </row>
    <row r="7" spans="1:15">
      <c r="A7" s="7">
        <v>3</v>
      </c>
      <c r="B7" s="7" t="s">
        <v>47</v>
      </c>
      <c r="C7" s="8">
        <v>1.8277777777777777</v>
      </c>
      <c r="D7" s="14">
        <v>43</v>
      </c>
      <c r="E7" s="14">
        <v>52</v>
      </c>
      <c r="F7" s="14">
        <f t="shared" ref="F7:F18" si="2">D7-37</f>
        <v>6</v>
      </c>
      <c r="G7" s="14">
        <f t="shared" ref="G7:G18" si="3">E7-48</f>
        <v>4</v>
      </c>
      <c r="H7" s="14">
        <f t="shared" ref="H7:H18" si="4">(F7*60)+G7</f>
        <v>364</v>
      </c>
      <c r="I7" s="15">
        <f t="shared" si="0"/>
        <v>121.33333333333333</v>
      </c>
      <c r="J7" s="15">
        <f>I7+25</f>
        <v>146.33333333333331</v>
      </c>
      <c r="K7" s="16">
        <f t="shared" ref="K7:K18" si="5">J7/60</f>
        <v>2.4388888888888887</v>
      </c>
      <c r="L7" s="15">
        <f t="shared" ref="L7:L8" si="6">(K7-2)*60</f>
        <v>26.333333333333321</v>
      </c>
      <c r="M7" s="17"/>
      <c r="N7" s="18">
        <v>2</v>
      </c>
      <c r="O7" s="19">
        <f t="shared" si="1"/>
        <v>26.333333333333321</v>
      </c>
    </row>
    <row r="8" spans="1:15">
      <c r="A8" s="7">
        <v>4</v>
      </c>
      <c r="B8" s="7" t="s">
        <v>48</v>
      </c>
      <c r="C8" s="8">
        <v>1.8319444444444446</v>
      </c>
      <c r="D8" s="14">
        <v>43</v>
      </c>
      <c r="E8" s="14">
        <v>58</v>
      </c>
      <c r="F8" s="14">
        <f t="shared" si="2"/>
        <v>6</v>
      </c>
      <c r="G8" s="14">
        <f t="shared" si="3"/>
        <v>10</v>
      </c>
      <c r="H8" s="14">
        <f t="shared" si="4"/>
        <v>370</v>
      </c>
      <c r="I8" s="15">
        <f t="shared" si="0"/>
        <v>123.33333333333333</v>
      </c>
      <c r="J8" s="15">
        <f>I8+35</f>
        <v>158.33333333333331</v>
      </c>
      <c r="K8" s="16">
        <f t="shared" si="5"/>
        <v>2.6388888888888884</v>
      </c>
      <c r="L8" s="15">
        <f t="shared" si="6"/>
        <v>38.3333333333333</v>
      </c>
      <c r="M8" s="17"/>
      <c r="N8" s="18">
        <v>2</v>
      </c>
      <c r="O8" s="19">
        <f t="shared" si="1"/>
        <v>38.3333333333333</v>
      </c>
    </row>
    <row r="9" spans="1:15">
      <c r="A9" s="7">
        <v>5</v>
      </c>
      <c r="B9" s="7" t="s">
        <v>49</v>
      </c>
      <c r="C9" s="8">
        <v>1.9625000000000001</v>
      </c>
      <c r="D9" s="14">
        <v>47</v>
      </c>
      <c r="E9" s="14">
        <v>6</v>
      </c>
      <c r="F9" s="14">
        <v>9</v>
      </c>
      <c r="G9" s="14">
        <v>18</v>
      </c>
      <c r="H9" s="14">
        <f t="shared" si="4"/>
        <v>558</v>
      </c>
      <c r="I9" s="15">
        <f t="shared" si="0"/>
        <v>186</v>
      </c>
      <c r="J9" s="15">
        <f>I9+37</f>
        <v>223</v>
      </c>
      <c r="K9" s="16">
        <f t="shared" si="5"/>
        <v>3.7166666666666668</v>
      </c>
      <c r="L9" s="15">
        <f>(K9-3)*60</f>
        <v>43.000000000000007</v>
      </c>
      <c r="M9" s="17"/>
      <c r="N9" s="18">
        <v>3</v>
      </c>
      <c r="O9" s="19">
        <f t="shared" si="1"/>
        <v>43.000000000000007</v>
      </c>
    </row>
    <row r="10" spans="1:15">
      <c r="A10" s="7">
        <v>6</v>
      </c>
      <c r="B10" s="7" t="s">
        <v>50</v>
      </c>
      <c r="C10" s="8">
        <v>1.9979166666666668</v>
      </c>
      <c r="D10" s="14">
        <v>47</v>
      </c>
      <c r="E10" s="14">
        <v>57</v>
      </c>
      <c r="F10" s="14">
        <f t="shared" si="2"/>
        <v>10</v>
      </c>
      <c r="G10" s="14">
        <f t="shared" si="3"/>
        <v>9</v>
      </c>
      <c r="H10" s="14">
        <f t="shared" si="4"/>
        <v>609</v>
      </c>
      <c r="I10" s="15">
        <f t="shared" si="0"/>
        <v>203</v>
      </c>
      <c r="J10" s="15">
        <f>I10+40</f>
        <v>243</v>
      </c>
      <c r="K10" s="16">
        <f t="shared" si="5"/>
        <v>4.05</v>
      </c>
      <c r="L10" s="15">
        <f>(K10-4)*60</f>
        <v>2.9999999999999893</v>
      </c>
      <c r="M10" s="17"/>
      <c r="N10" s="18">
        <v>4</v>
      </c>
      <c r="O10" s="19">
        <f t="shared" si="1"/>
        <v>2.9999999999999893</v>
      </c>
    </row>
    <row r="11" spans="1:15">
      <c r="A11" s="7">
        <v>7</v>
      </c>
      <c r="B11" s="7" t="s">
        <v>51</v>
      </c>
      <c r="C11" s="8">
        <v>2.0062500000000001</v>
      </c>
      <c r="D11" s="14">
        <v>48</v>
      </c>
      <c r="E11" s="14">
        <v>9</v>
      </c>
      <c r="F11" s="14">
        <v>10</v>
      </c>
      <c r="G11" s="14">
        <v>21</v>
      </c>
      <c r="H11" s="14">
        <f t="shared" si="4"/>
        <v>621</v>
      </c>
      <c r="I11" s="15">
        <f t="shared" si="0"/>
        <v>207</v>
      </c>
      <c r="J11" s="15">
        <f>I11+42</f>
        <v>249</v>
      </c>
      <c r="K11" s="16">
        <f t="shared" si="5"/>
        <v>4.1500000000000004</v>
      </c>
      <c r="L11" s="15">
        <f>(K11-4)*60</f>
        <v>9.0000000000000213</v>
      </c>
      <c r="M11" s="17"/>
      <c r="N11" s="18">
        <v>4</v>
      </c>
      <c r="O11" s="19">
        <f t="shared" si="1"/>
        <v>9.0000000000000213</v>
      </c>
    </row>
    <row r="12" spans="1:15">
      <c r="A12" s="7">
        <v>8</v>
      </c>
      <c r="B12" s="7" t="s">
        <v>52</v>
      </c>
      <c r="C12" s="8">
        <v>2.1326388888888888</v>
      </c>
      <c r="D12" s="14">
        <v>51</v>
      </c>
      <c r="E12" s="14">
        <v>11</v>
      </c>
      <c r="F12" s="14">
        <v>13</v>
      </c>
      <c r="G12" s="14">
        <v>23</v>
      </c>
      <c r="H12" s="14">
        <f t="shared" si="4"/>
        <v>803</v>
      </c>
      <c r="I12" s="15">
        <f t="shared" si="0"/>
        <v>267.66666666666669</v>
      </c>
      <c r="J12" s="15">
        <f>I12+44</f>
        <v>311.66666666666669</v>
      </c>
      <c r="K12" s="16">
        <f t="shared" si="5"/>
        <v>5.1944444444444446</v>
      </c>
      <c r="L12" s="15">
        <f>(K12-5)*60</f>
        <v>11.666666666666679</v>
      </c>
      <c r="M12" s="17"/>
      <c r="N12" s="18">
        <v>5</v>
      </c>
      <c r="O12" s="19">
        <f t="shared" si="1"/>
        <v>11.666666666666679</v>
      </c>
    </row>
    <row r="13" spans="1:15">
      <c r="A13" s="7">
        <v>9</v>
      </c>
      <c r="B13" s="7" t="s">
        <v>53</v>
      </c>
      <c r="C13" s="8">
        <v>2.2694444444444444</v>
      </c>
      <c r="D13" s="14">
        <v>54</v>
      </c>
      <c r="E13" s="14">
        <v>28</v>
      </c>
      <c r="F13" s="14">
        <v>16</v>
      </c>
      <c r="G13" s="14">
        <v>40</v>
      </c>
      <c r="H13" s="14">
        <f t="shared" si="4"/>
        <v>1000</v>
      </c>
      <c r="I13" s="15">
        <f t="shared" si="0"/>
        <v>333.33333333333331</v>
      </c>
      <c r="J13" s="15">
        <f>I13+45</f>
        <v>378.33333333333331</v>
      </c>
      <c r="K13" s="16">
        <f t="shared" si="5"/>
        <v>6.3055555555555554</v>
      </c>
      <c r="L13" s="15">
        <f>(K13-6)*60</f>
        <v>18.333333333333321</v>
      </c>
      <c r="M13" s="17"/>
      <c r="N13" s="18">
        <v>6</v>
      </c>
      <c r="O13" s="19">
        <f t="shared" si="1"/>
        <v>18.333333333333321</v>
      </c>
    </row>
    <row r="14" spans="1:15">
      <c r="A14" s="7">
        <v>10</v>
      </c>
      <c r="B14" s="7" t="s">
        <v>54</v>
      </c>
      <c r="C14" s="10">
        <v>4.3078703703703702E-2</v>
      </c>
      <c r="D14" s="14">
        <v>62</v>
      </c>
      <c r="E14" s="14">
        <v>2</v>
      </c>
      <c r="F14" s="14">
        <v>24</v>
      </c>
      <c r="G14" s="14">
        <v>16</v>
      </c>
      <c r="H14" s="14">
        <f t="shared" si="4"/>
        <v>1456</v>
      </c>
      <c r="I14" s="15">
        <f t="shared" si="0"/>
        <v>485.33333333333331</v>
      </c>
      <c r="J14" s="15">
        <f t="shared" ref="J14:J18" si="7">I14+45</f>
        <v>530.33333333333326</v>
      </c>
      <c r="K14" s="16">
        <f t="shared" si="5"/>
        <v>8.8388888888888868</v>
      </c>
      <c r="L14" s="15">
        <f>(K14-8)*60</f>
        <v>50.333333333333208</v>
      </c>
      <c r="M14" s="17"/>
      <c r="N14" s="18">
        <v>8</v>
      </c>
      <c r="O14" s="19">
        <f t="shared" si="1"/>
        <v>50.333333333333208</v>
      </c>
    </row>
    <row r="15" spans="1:15">
      <c r="A15" s="7">
        <v>11</v>
      </c>
      <c r="B15" s="7" t="s">
        <v>55</v>
      </c>
      <c r="C15" s="10">
        <v>4.3101851851851856E-2</v>
      </c>
      <c r="D15" s="14">
        <v>62</v>
      </c>
      <c r="E15" s="14">
        <v>4</v>
      </c>
      <c r="F15" s="14">
        <v>24</v>
      </c>
      <c r="G15" s="14">
        <v>16</v>
      </c>
      <c r="H15" s="14">
        <f t="shared" si="4"/>
        <v>1456</v>
      </c>
      <c r="I15" s="15">
        <f t="shared" si="0"/>
        <v>485.33333333333331</v>
      </c>
      <c r="J15" s="15">
        <f t="shared" si="7"/>
        <v>530.33333333333326</v>
      </c>
      <c r="K15" s="16">
        <f t="shared" si="5"/>
        <v>8.8388888888888868</v>
      </c>
      <c r="L15" s="15">
        <f>(K15-8)*60</f>
        <v>50.333333333333208</v>
      </c>
      <c r="M15" s="17"/>
      <c r="N15" s="18">
        <v>8</v>
      </c>
      <c r="O15" s="19">
        <f t="shared" si="1"/>
        <v>50.333333333333208</v>
      </c>
    </row>
    <row r="16" spans="1:15">
      <c r="A16" s="7">
        <v>12</v>
      </c>
      <c r="B16" s="7" t="s">
        <v>56</v>
      </c>
      <c r="C16" s="10">
        <v>4.4166666666666667E-2</v>
      </c>
      <c r="D16" s="14">
        <v>63</v>
      </c>
      <c r="E16" s="14">
        <v>36</v>
      </c>
      <c r="F16" s="14">
        <v>25</v>
      </c>
      <c r="G16" s="14">
        <v>48</v>
      </c>
      <c r="H16" s="14">
        <f t="shared" si="4"/>
        <v>1548</v>
      </c>
      <c r="I16" s="15">
        <f t="shared" si="0"/>
        <v>516</v>
      </c>
      <c r="J16" s="15">
        <f t="shared" si="7"/>
        <v>561</v>
      </c>
      <c r="K16" s="16">
        <f t="shared" si="5"/>
        <v>9.35</v>
      </c>
      <c r="L16" s="15">
        <f>(K16-9)*60</f>
        <v>20.999999999999979</v>
      </c>
      <c r="M16" s="17"/>
      <c r="N16" s="18">
        <v>9</v>
      </c>
      <c r="O16" s="19">
        <f t="shared" si="1"/>
        <v>20.999999999999979</v>
      </c>
    </row>
    <row r="17" spans="1:15">
      <c r="A17" s="7">
        <v>13</v>
      </c>
      <c r="B17" s="7" t="s">
        <v>57</v>
      </c>
      <c r="C17" s="10">
        <v>4.8564814814814818E-2</v>
      </c>
      <c r="D17" s="14">
        <v>69</v>
      </c>
      <c r="E17" s="14">
        <v>56</v>
      </c>
      <c r="F17" s="14">
        <f t="shared" si="2"/>
        <v>32</v>
      </c>
      <c r="G17" s="14">
        <f t="shared" si="3"/>
        <v>8</v>
      </c>
      <c r="H17" s="14">
        <f t="shared" si="4"/>
        <v>1928</v>
      </c>
      <c r="I17" s="15">
        <f t="shared" si="0"/>
        <v>642.66666666666663</v>
      </c>
      <c r="J17" s="15">
        <f t="shared" si="7"/>
        <v>687.66666666666663</v>
      </c>
      <c r="K17" s="16">
        <f t="shared" si="5"/>
        <v>11.46111111111111</v>
      </c>
      <c r="L17" s="15">
        <f>(K17-11)*60</f>
        <v>27.666666666666622</v>
      </c>
      <c r="M17" s="17"/>
      <c r="N17" s="18">
        <v>11</v>
      </c>
      <c r="O17" s="19">
        <f t="shared" si="1"/>
        <v>27.666666666666622</v>
      </c>
    </row>
    <row r="18" spans="1:15" ht="15.75" thickBot="1">
      <c r="A18" s="7">
        <v>14</v>
      </c>
      <c r="B18" s="7" t="s">
        <v>58</v>
      </c>
      <c r="C18" s="10">
        <v>6.5868055555555555E-2</v>
      </c>
      <c r="D18" s="14">
        <v>74</v>
      </c>
      <c r="E18" s="14">
        <v>51</v>
      </c>
      <c r="F18" s="14">
        <f t="shared" si="2"/>
        <v>37</v>
      </c>
      <c r="G18" s="14">
        <f t="shared" si="3"/>
        <v>3</v>
      </c>
      <c r="H18" s="14">
        <f t="shared" si="4"/>
        <v>2223</v>
      </c>
      <c r="I18" s="15">
        <f t="shared" si="0"/>
        <v>741</v>
      </c>
      <c r="J18" s="15">
        <f t="shared" si="7"/>
        <v>786</v>
      </c>
      <c r="K18" s="16">
        <f t="shared" si="5"/>
        <v>13.1</v>
      </c>
      <c r="L18" s="15">
        <f>(K18-13)*60</f>
        <v>5.9999999999999787</v>
      </c>
      <c r="M18" s="17"/>
      <c r="N18" s="20">
        <v>13</v>
      </c>
      <c r="O18" s="21">
        <f t="shared" si="1"/>
        <v>5.9999999999999787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Dudes</vt:lpstr>
      <vt:lpstr>Chicks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2012-09-28T08:21:05Z</dcterms:modified>
</cp:coreProperties>
</file>