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riteria dan Keterangan" sheetId="1" r:id="rId4"/>
    <sheet state="visible" name="Alternatif Ormawa" sheetId="2" r:id="rId5"/>
    <sheet state="visible" name="Perhitungan dan Perangkingan Me" sheetId="3" r:id="rId6"/>
  </sheets>
  <definedNames/>
  <calcPr/>
</workbook>
</file>

<file path=xl/sharedStrings.xml><?xml version="1.0" encoding="utf-8"?>
<sst xmlns="http://schemas.openxmlformats.org/spreadsheetml/2006/main" count="497" uniqueCount="252">
  <si>
    <t xml:space="preserve">Kriteria </t>
  </si>
  <si>
    <t>Kelayakan Penerima UKM Awards</t>
  </si>
  <si>
    <t>Bobot Preferensi Sebelumnya</t>
  </si>
  <si>
    <t>No</t>
  </si>
  <si>
    <t>Kriteria Ormawa</t>
  </si>
  <si>
    <t>Jenis</t>
  </si>
  <si>
    <t>Rating Kecocokan</t>
  </si>
  <si>
    <t>Bobot</t>
  </si>
  <si>
    <t>Kriteria</t>
  </si>
  <si>
    <t>Keterangan</t>
  </si>
  <si>
    <t>Banyak Sertifikat Lomba</t>
  </si>
  <si>
    <t>K1</t>
  </si>
  <si>
    <t>Benefit</t>
  </si>
  <si>
    <t>Sangat Layak</t>
  </si>
  <si>
    <t>Proker yang berjalan sukses</t>
  </si>
  <si>
    <t>K2</t>
  </si>
  <si>
    <t>Layak</t>
  </si>
  <si>
    <t>Laporan Kegiatan</t>
  </si>
  <si>
    <t>K3</t>
  </si>
  <si>
    <t>Kurang Layak</t>
  </si>
  <si>
    <t>Laporan Keuangan</t>
  </si>
  <si>
    <t>K4</t>
  </si>
  <si>
    <t>Tidak Layak</t>
  </si>
  <si>
    <t>Dokumentasi Kegiatan</t>
  </si>
  <si>
    <t>K5</t>
  </si>
  <si>
    <t>PENJABARAN KRITERIA</t>
  </si>
  <si>
    <t>Banyak Sertifikat</t>
  </si>
  <si>
    <t>Proker Yang Berjalan Sukses</t>
  </si>
  <si>
    <t>Atribut</t>
  </si>
  <si>
    <t>Internasional</t>
  </si>
  <si>
    <t>Nasional</t>
  </si>
  <si>
    <t>Internal</t>
  </si>
  <si>
    <t>Eksternal</t>
  </si>
  <si>
    <t>Struktur</t>
  </si>
  <si>
    <t>Tujuan dan Manfaat</t>
  </si>
  <si>
    <t>Pihak yang terlibat</t>
  </si>
  <si>
    <t>&gt;=1</t>
  </si>
  <si>
    <t>&gt;=3</t>
  </si>
  <si>
    <t>&gt;=5</t>
  </si>
  <si>
    <t>&gt;=7</t>
  </si>
  <si>
    <t>Sangat Terstruktur</t>
  </si>
  <si>
    <t>Sangat Jelas</t>
  </si>
  <si>
    <t>Internal dan Eksternal</t>
  </si>
  <si>
    <t>&gt;=2</t>
  </si>
  <si>
    <t>Terstruktur</t>
  </si>
  <si>
    <t>Jelas</t>
  </si>
  <si>
    <t>Internal atau Eksternal</t>
  </si>
  <si>
    <t>&gt;= 1</t>
  </si>
  <si>
    <t>Kurang Terstruktur</t>
  </si>
  <si>
    <t>Kurang Jelas</t>
  </si>
  <si>
    <t>Tidak Terstruktur</t>
  </si>
  <si>
    <t>Tidak Jelas</t>
  </si>
  <si>
    <t>Tidak Dipertimbangkan</t>
  </si>
  <si>
    <t>Nota Lengkap dan Anggaran Efisien</t>
  </si>
  <si>
    <t>Lengkap</t>
  </si>
  <si>
    <t>Nota Lengkap dan Anggaran Kurang Efisien</t>
  </si>
  <si>
    <t>Kurang Lengkap</t>
  </si>
  <si>
    <t>Nota Kurang Lengkap dan Anggaran Efisien</t>
  </si>
  <si>
    <t>Tidak Ada</t>
  </si>
  <si>
    <t>Nota Kurang Lengkap dan Anggaran Tidak Efisien</t>
  </si>
  <si>
    <t>Alternatif Ormawa</t>
  </si>
  <si>
    <t>Pihak Yang Terlibat</t>
  </si>
  <si>
    <t>PSHT</t>
  </si>
  <si>
    <t>UKM Universitas</t>
  </si>
  <si>
    <t>TRIPLE-C</t>
  </si>
  <si>
    <t>B-SING</t>
  </si>
  <si>
    <t>3 SERANGKAI</t>
  </si>
  <si>
    <t>SENI NANGGALA</t>
  </si>
  <si>
    <t>MENWA</t>
  </si>
  <si>
    <t>PMR</t>
  </si>
  <si>
    <t>PRAMUKA</t>
  </si>
  <si>
    <t>TAPAK SUCI</t>
  </si>
  <si>
    <t>PADUAN SUARA GOLDEN</t>
  </si>
  <si>
    <t>LDK-MKMI</t>
  </si>
  <si>
    <t>IHFADZ</t>
  </si>
  <si>
    <t>ITC</t>
  </si>
  <si>
    <t>UKM Fakultas Teknik</t>
  </si>
  <si>
    <t>EECOM</t>
  </si>
  <si>
    <t>SOKET</t>
  </si>
  <si>
    <t>SAINT</t>
  </si>
  <si>
    <t>INOVASI</t>
  </si>
  <si>
    <t>BLUE MURDER</t>
  </si>
  <si>
    <t>KAMUS</t>
  </si>
  <si>
    <t>TOFATEK</t>
  </si>
  <si>
    <t>KOMMPAS</t>
  </si>
  <si>
    <t>UKM Fakultas Hukum</t>
  </si>
  <si>
    <t>DESAH</t>
  </si>
  <si>
    <t>VOICE OF LAW</t>
  </si>
  <si>
    <t>FORDISKUM</t>
  </si>
  <si>
    <t>ARFAKUM</t>
  </si>
  <si>
    <t>PERFEK</t>
  </si>
  <si>
    <t>UKM Fakultas Ekonomi dan Bisnis</t>
  </si>
  <si>
    <t>SEFIS</t>
  </si>
  <si>
    <t>LPM INKAMS</t>
  </si>
  <si>
    <t>SUNEIDESIS</t>
  </si>
  <si>
    <t>EFEC</t>
  </si>
  <si>
    <t>RATI</t>
  </si>
  <si>
    <t>ORGASIB</t>
  </si>
  <si>
    <t>UKM Fakultas Ilmu Sosial dan Ilmu Budaya</t>
  </si>
  <si>
    <t>FANATIK</t>
  </si>
  <si>
    <t>ABSTRA</t>
  </si>
  <si>
    <t>HAMLET</t>
  </si>
  <si>
    <t>RISET</t>
  </si>
  <si>
    <t>DAUN</t>
  </si>
  <si>
    <t>UKM Fakultas Pertanian</t>
  </si>
  <si>
    <t>VIPER</t>
  </si>
  <si>
    <t>ALIPI</t>
  </si>
  <si>
    <t>MARDIC</t>
  </si>
  <si>
    <t>PENALARAN</t>
  </si>
  <si>
    <t>PORGAFTA</t>
  </si>
  <si>
    <t>PENA</t>
  </si>
  <si>
    <t>UKM Fakultas Ilmu Pendidikan</t>
  </si>
  <si>
    <t>FSI AR-RASYAD</t>
  </si>
  <si>
    <t>BSO MADURA PINTAR</t>
  </si>
  <si>
    <t>TEATER SABIT</t>
  </si>
  <si>
    <t>LPM SINAR</t>
  </si>
  <si>
    <t>GP-EST</t>
  </si>
  <si>
    <t>POFKIP</t>
  </si>
  <si>
    <t>EXCELLENT</t>
  </si>
  <si>
    <t>UKM Fakultas Keislaman</t>
  </si>
  <si>
    <t>SEMAR</t>
  </si>
  <si>
    <t>SMART</t>
  </si>
  <si>
    <t>PORFIK</t>
  </si>
  <si>
    <t>LPM AL-AKBAR</t>
  </si>
  <si>
    <t>DZIKR AND FIKR</t>
  </si>
  <si>
    <t>Menentukan Nilai Vektor S</t>
  </si>
  <si>
    <t>Menentukan Nilai Vektor V</t>
  </si>
  <si>
    <t>Alternatif</t>
  </si>
  <si>
    <t>Alternatif S</t>
  </si>
  <si>
    <t>Nilai</t>
  </si>
  <si>
    <t>Alternatif V</t>
  </si>
  <si>
    <t>Rangking</t>
  </si>
  <si>
    <t>S1</t>
  </si>
  <si>
    <t>V1</t>
  </si>
  <si>
    <t>S2</t>
  </si>
  <si>
    <t>V2</t>
  </si>
  <si>
    <t>S3</t>
  </si>
  <si>
    <t>V3</t>
  </si>
  <si>
    <t>S4</t>
  </si>
  <si>
    <t>V4</t>
  </si>
  <si>
    <t>S5</t>
  </si>
  <si>
    <t>V5</t>
  </si>
  <si>
    <t>S6</t>
  </si>
  <si>
    <t>V6</t>
  </si>
  <si>
    <t>S7</t>
  </si>
  <si>
    <t>V7</t>
  </si>
  <si>
    <t>S8</t>
  </si>
  <si>
    <t>V8</t>
  </si>
  <si>
    <t>S9</t>
  </si>
  <si>
    <t>V9</t>
  </si>
  <si>
    <t>S10</t>
  </si>
  <si>
    <t>V10</t>
  </si>
  <si>
    <t>S11</t>
  </si>
  <si>
    <t>V11</t>
  </si>
  <si>
    <t>S12</t>
  </si>
  <si>
    <t>V12</t>
  </si>
  <si>
    <t>S13</t>
  </si>
  <si>
    <t>V13</t>
  </si>
  <si>
    <t>S14</t>
  </si>
  <si>
    <t>V14</t>
  </si>
  <si>
    <t>S15</t>
  </si>
  <si>
    <t>V15</t>
  </si>
  <si>
    <t>S16</t>
  </si>
  <si>
    <t>V16</t>
  </si>
  <si>
    <t>S17</t>
  </si>
  <si>
    <t>V17</t>
  </si>
  <si>
    <t>S18</t>
  </si>
  <si>
    <t>V18</t>
  </si>
  <si>
    <t>S19</t>
  </si>
  <si>
    <t>V19</t>
  </si>
  <si>
    <t>S20</t>
  </si>
  <si>
    <t>V20</t>
  </si>
  <si>
    <t>S21</t>
  </si>
  <si>
    <t>V21</t>
  </si>
  <si>
    <t>S22</t>
  </si>
  <si>
    <t>V22</t>
  </si>
  <si>
    <t>S23</t>
  </si>
  <si>
    <t>V23</t>
  </si>
  <si>
    <t>S24</t>
  </si>
  <si>
    <t>V24</t>
  </si>
  <si>
    <t>S25</t>
  </si>
  <si>
    <t>V25</t>
  </si>
  <si>
    <t>S26</t>
  </si>
  <si>
    <t>V26</t>
  </si>
  <si>
    <t>S27</t>
  </si>
  <si>
    <t>V27</t>
  </si>
  <si>
    <t>S28</t>
  </si>
  <si>
    <t>V28</t>
  </si>
  <si>
    <t>S29</t>
  </si>
  <si>
    <t>V29</t>
  </si>
  <si>
    <t>S30</t>
  </si>
  <si>
    <t>V30</t>
  </si>
  <si>
    <t>S31</t>
  </si>
  <si>
    <t>V31</t>
  </si>
  <si>
    <t>S32</t>
  </si>
  <si>
    <t>V32</t>
  </si>
  <si>
    <t>S33</t>
  </si>
  <si>
    <t>V33</t>
  </si>
  <si>
    <t>S34</t>
  </si>
  <si>
    <t>V34</t>
  </si>
  <si>
    <t>S35</t>
  </si>
  <si>
    <t>V35</t>
  </si>
  <si>
    <t>S36</t>
  </si>
  <si>
    <t>V36</t>
  </si>
  <si>
    <t>S37</t>
  </si>
  <si>
    <t>V37</t>
  </si>
  <si>
    <t>S38</t>
  </si>
  <si>
    <t>V38</t>
  </si>
  <si>
    <t>S39</t>
  </si>
  <si>
    <t>V39</t>
  </si>
  <si>
    <t>S40</t>
  </si>
  <si>
    <t>V40</t>
  </si>
  <si>
    <t>S41</t>
  </si>
  <si>
    <t>V41</t>
  </si>
  <si>
    <t>S42</t>
  </si>
  <si>
    <t>V42</t>
  </si>
  <si>
    <t>S43</t>
  </si>
  <si>
    <t>V43</t>
  </si>
  <si>
    <t>S44</t>
  </si>
  <si>
    <t>V44</t>
  </si>
  <si>
    <t>S45</t>
  </si>
  <si>
    <t>V45</t>
  </si>
  <si>
    <t>S46</t>
  </si>
  <si>
    <t>V46</t>
  </si>
  <si>
    <t>S47</t>
  </si>
  <si>
    <t>V47</t>
  </si>
  <si>
    <t>S48</t>
  </si>
  <si>
    <t>V48</t>
  </si>
  <si>
    <t>S49</t>
  </si>
  <si>
    <t>V49</t>
  </si>
  <si>
    <t>S50</t>
  </si>
  <si>
    <t>V50</t>
  </si>
  <si>
    <t>S51</t>
  </si>
  <si>
    <t>V51</t>
  </si>
  <si>
    <t>S52</t>
  </si>
  <si>
    <t>V52</t>
  </si>
  <si>
    <t>S53</t>
  </si>
  <si>
    <t>V53</t>
  </si>
  <si>
    <t>S54</t>
  </si>
  <si>
    <t>V54</t>
  </si>
  <si>
    <t>S55</t>
  </si>
  <si>
    <t>V55</t>
  </si>
  <si>
    <t>Total Nilai</t>
  </si>
  <si>
    <t>Menentukan Nilai W dari Bobot Preferensi</t>
  </si>
  <si>
    <t>Nilai W = W per Kriteria / Total Bobot Sebelumnya</t>
  </si>
  <si>
    <t>Bobot (W)</t>
  </si>
  <si>
    <t>W1</t>
  </si>
  <si>
    <t>W2</t>
  </si>
  <si>
    <t>W3</t>
  </si>
  <si>
    <t>W4</t>
  </si>
  <si>
    <t>W5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</si>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</sst>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"/>
    <numFmt numFmtId="165" formatCode="0.0000"/>
    <numFmt numFmtId="166" formatCode="#,##0.00000"/>
    <numFmt numFmtId="167" formatCode="0.0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rgb="FF000000"/>
      <name val="Sans-serif"/>
    </font>
    <font>
      <b/>
      <color rgb="FF000000"/>
      <name val="Arial"/>
    </font>
    <font>
      <color theme="1"/>
      <name val="Arial"/>
      <scheme val="minor"/>
    </font>
    <font>
      <color rgb="FF000000"/>
      <name val="Sans-serif"/>
    </font>
    <font>
      <color rgb="FF000000"/>
      <name val="Arial"/>
    </font>
    <font>
      <sz val="9.0"/>
      <color rgb="FF000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readingOrder="0" vertical="center"/>
    </xf>
    <xf borderId="6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readingOrder="0"/>
    </xf>
    <xf borderId="6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2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6" fillId="0" fontId="6" numFmtId="164" xfId="0" applyAlignment="1" applyBorder="1" applyFont="1" applyNumberFormat="1">
      <alignment horizontal="center" readingOrder="0" vertical="center"/>
    </xf>
    <xf borderId="7" fillId="2" fontId="3" numFmtId="0" xfId="0" applyAlignment="1" applyBorder="1" applyFont="1">
      <alignment horizontal="center" readingOrder="0" vertical="center"/>
    </xf>
    <xf borderId="8" fillId="0" fontId="2" numFmtId="0" xfId="0" applyBorder="1" applyFont="1"/>
    <xf borderId="7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7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1" fillId="0" fontId="2" numFmtId="0" xfId="0" applyBorder="1" applyFont="1"/>
    <xf borderId="2" fillId="3" fontId="3" numFmtId="0" xfId="0" applyAlignment="1" applyBorder="1" applyFill="1" applyFont="1">
      <alignment horizontal="center" readingOrder="0" shrinkToFit="0" vertical="center" wrapText="1"/>
    </xf>
    <xf borderId="12" fillId="3" fontId="4" numFmtId="0" xfId="0" applyAlignment="1" applyBorder="1" applyFont="1">
      <alignment horizontal="center" readingOrder="0" shrinkToFit="0" vertical="center" wrapText="1"/>
    </xf>
    <xf borderId="3" fillId="4" fontId="4" numFmtId="0" xfId="0" applyAlignment="1" applyBorder="1" applyFill="1" applyFont="1">
      <alignment horizontal="center" readingOrder="0" shrinkToFit="0" vertical="center" wrapText="1"/>
    </xf>
    <xf borderId="12" fillId="4" fontId="4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ill="1" applyFont="1">
      <alignment horizontal="center" readingOrder="0" shrinkToFit="0" vertical="center" wrapText="1"/>
    </xf>
    <xf borderId="12" fillId="5" fontId="4" numFmtId="0" xfId="0" applyAlignment="1" applyBorder="1" applyFont="1">
      <alignment horizontal="center" readingOrder="0" shrinkToFit="0" vertical="center" wrapText="1"/>
    </xf>
    <xf borderId="8" fillId="6" fontId="3" numFmtId="0" xfId="0" applyAlignment="1" applyBorder="1" applyFill="1" applyFont="1">
      <alignment horizontal="center" readingOrder="0" shrinkToFit="0" vertical="center" wrapText="1"/>
    </xf>
    <xf borderId="12" fillId="6" fontId="4" numFmtId="0" xfId="0" applyAlignment="1" applyBorder="1" applyFont="1">
      <alignment horizontal="center" readingOrder="0" shrinkToFit="0" vertical="center" wrapText="1"/>
    </xf>
    <xf borderId="8" fillId="7" fontId="3" numFmtId="0" xfId="0" applyAlignment="1" applyBorder="1" applyFill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vertical="center"/>
    </xf>
    <xf borderId="13" fillId="0" fontId="2" numFmtId="0" xfId="0" applyBorder="1" applyFont="1"/>
    <xf borderId="4" fillId="4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readingOrder="0" vertical="center"/>
    </xf>
    <xf borderId="6" fillId="5" fontId="1" numFmtId="0" xfId="0" applyAlignment="1" applyBorder="1" applyFont="1">
      <alignment horizontal="center" readingOrder="0" vertical="center"/>
    </xf>
    <xf borderId="6" fillId="0" fontId="5" numFmtId="1" xfId="0" applyAlignment="1" applyBorder="1" applyFont="1" applyNumberFormat="1">
      <alignment horizontal="center" readingOrder="0" vertical="center"/>
    </xf>
    <xf borderId="6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center" readingOrder="0" vertical="center"/>
    </xf>
    <xf borderId="14" fillId="3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14" fillId="4" fontId="5" numFmtId="0" xfId="0" applyAlignment="1" applyBorder="1" applyFont="1">
      <alignment horizontal="center" readingOrder="0" vertical="center"/>
    </xf>
    <xf borderId="14" fillId="8" fontId="5" numFmtId="0" xfId="0" applyAlignment="1" applyBorder="1" applyFill="1" applyFont="1">
      <alignment horizontal="center" readingOrder="0" vertical="center"/>
    </xf>
    <xf borderId="3" fillId="0" fontId="5" numFmtId="0" xfId="0" applyAlignment="1" applyBorder="1" applyFont="1">
      <alignment readingOrder="0"/>
    </xf>
    <xf borderId="14" fillId="6" fontId="8" numFmtId="0" xfId="0" applyAlignment="1" applyBorder="1" applyFont="1">
      <alignment horizontal="center" vertical="center"/>
    </xf>
    <xf borderId="4" fillId="0" fontId="5" numFmtId="0" xfId="0" applyAlignment="1" applyBorder="1" applyFont="1">
      <alignment readingOrder="0"/>
    </xf>
    <xf borderId="6" fillId="7" fontId="5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12" fillId="3" fontId="5" numFmtId="0" xfId="0" applyAlignment="1" applyBorder="1" applyFont="1">
      <alignment horizontal="center" readingOrder="0" vertical="center"/>
    </xf>
    <xf borderId="12" fillId="8" fontId="5" numFmtId="0" xfId="0" applyAlignment="1" applyBorder="1" applyFont="1">
      <alignment horizontal="center" readingOrder="0" vertical="center"/>
    </xf>
    <xf borderId="15" fillId="0" fontId="5" numFmtId="0" xfId="0" applyBorder="1" applyFont="1"/>
    <xf borderId="0" fillId="0" fontId="5" numFmtId="0" xfId="0" applyAlignment="1" applyFont="1">
      <alignment readingOrder="0"/>
    </xf>
    <xf borderId="6" fillId="0" fontId="5" numFmtId="165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1" fillId="0" fontId="5" numFmtId="166" xfId="0" applyAlignment="1" applyBorder="1" applyFont="1" applyNumberFormat="1">
      <alignment horizontal="center" vertical="center"/>
    </xf>
    <xf borderId="6" fillId="2" fontId="5" numFmtId="0" xfId="0" applyAlignment="1" applyBorder="1" applyFont="1">
      <alignment horizontal="center" readingOrder="0" vertical="center"/>
    </xf>
    <xf borderId="6" fillId="0" fontId="5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0"/>
    <col customWidth="1" min="5" max="6" width="11.63"/>
    <col customWidth="1" min="7" max="7" width="10.88"/>
    <col customWidth="1" min="8" max="9" width="11.25"/>
    <col customWidth="1" min="11" max="11" width="8.38"/>
    <col customWidth="1" min="12" max="12" width="8.5"/>
    <col customWidth="1" min="13" max="13" width="9.38"/>
    <col customWidth="1" min="14" max="14" width="14.13"/>
    <col customWidth="1" min="15" max="15" width="18.13"/>
    <col customWidth="1" min="25" max="26" width="18.13"/>
  </cols>
  <sheetData>
    <row r="5">
      <c r="C5" s="1" t="s">
        <v>0</v>
      </c>
      <c r="I5" s="2" t="s">
        <v>1</v>
      </c>
      <c r="M5" s="1" t="s">
        <v>2</v>
      </c>
    </row>
    <row r="7">
      <c r="C7" s="3" t="s">
        <v>3</v>
      </c>
      <c r="D7" s="4" t="s">
        <v>4</v>
      </c>
      <c r="E7" s="5"/>
      <c r="F7" s="6"/>
      <c r="G7" s="3" t="s">
        <v>5</v>
      </c>
      <c r="I7" s="7" t="s">
        <v>3</v>
      </c>
      <c r="J7" s="7" t="s">
        <v>6</v>
      </c>
      <c r="K7" s="7" t="s">
        <v>7</v>
      </c>
      <c r="M7" s="7" t="s">
        <v>3</v>
      </c>
      <c r="N7" s="8" t="s">
        <v>8</v>
      </c>
      <c r="O7" s="7" t="s">
        <v>7</v>
      </c>
    </row>
    <row r="8">
      <c r="C8" s="9"/>
      <c r="D8" s="4" t="s">
        <v>8</v>
      </c>
      <c r="E8" s="6"/>
      <c r="F8" s="10" t="s">
        <v>9</v>
      </c>
      <c r="G8" s="9"/>
      <c r="I8" s="9"/>
      <c r="J8" s="9"/>
      <c r="K8" s="9"/>
      <c r="M8" s="9"/>
      <c r="N8" s="9"/>
      <c r="O8" s="9"/>
    </row>
    <row r="9" ht="24.0" customHeight="1">
      <c r="C9" s="11">
        <v>1.0</v>
      </c>
      <c r="D9" s="12" t="s">
        <v>10</v>
      </c>
      <c r="E9" s="6"/>
      <c r="F9" s="13" t="s">
        <v>11</v>
      </c>
      <c r="G9" s="13" t="s">
        <v>12</v>
      </c>
      <c r="I9" s="13">
        <v>1.0</v>
      </c>
      <c r="J9" s="14" t="s">
        <v>13</v>
      </c>
      <c r="K9" s="13">
        <v>4.0</v>
      </c>
      <c r="M9" s="11">
        <v>1.0</v>
      </c>
      <c r="N9" s="13" t="s">
        <v>11</v>
      </c>
      <c r="O9" s="15">
        <v>4.0</v>
      </c>
    </row>
    <row r="10" ht="24.0" customHeight="1">
      <c r="C10" s="11">
        <v>2.0</v>
      </c>
      <c r="D10" s="16" t="s">
        <v>14</v>
      </c>
      <c r="E10" s="6"/>
      <c r="F10" s="13" t="s">
        <v>15</v>
      </c>
      <c r="G10" s="13" t="s">
        <v>12</v>
      </c>
      <c r="I10" s="13">
        <v>2.0</v>
      </c>
      <c r="J10" s="14" t="s">
        <v>16</v>
      </c>
      <c r="K10" s="13">
        <v>3.0</v>
      </c>
      <c r="M10" s="11">
        <v>2.0</v>
      </c>
      <c r="N10" s="13" t="s">
        <v>15</v>
      </c>
      <c r="O10" s="15">
        <v>3.0</v>
      </c>
    </row>
    <row r="11" ht="24.0" customHeight="1">
      <c r="C11" s="11">
        <v>3.0</v>
      </c>
      <c r="D11" s="16" t="s">
        <v>17</v>
      </c>
      <c r="E11" s="6"/>
      <c r="F11" s="13" t="s">
        <v>18</v>
      </c>
      <c r="G11" s="13" t="s">
        <v>12</v>
      </c>
      <c r="I11" s="13">
        <v>3.0</v>
      </c>
      <c r="J11" s="14" t="s">
        <v>19</v>
      </c>
      <c r="K11" s="13">
        <v>2.0</v>
      </c>
      <c r="M11" s="11">
        <v>3.0</v>
      </c>
      <c r="N11" s="13" t="s">
        <v>18</v>
      </c>
      <c r="O11" s="15">
        <v>3.0</v>
      </c>
    </row>
    <row r="12" ht="23.25" customHeight="1">
      <c r="C12" s="11">
        <v>4.0</v>
      </c>
      <c r="D12" s="16" t="s">
        <v>20</v>
      </c>
      <c r="E12" s="6"/>
      <c r="F12" s="13" t="s">
        <v>21</v>
      </c>
      <c r="G12" s="13" t="s">
        <v>12</v>
      </c>
      <c r="I12" s="13">
        <v>4.0</v>
      </c>
      <c r="J12" s="14" t="s">
        <v>22</v>
      </c>
      <c r="K12" s="13">
        <v>1.0</v>
      </c>
      <c r="M12" s="11">
        <v>4.0</v>
      </c>
      <c r="N12" s="13" t="s">
        <v>21</v>
      </c>
      <c r="O12" s="15">
        <v>3.0</v>
      </c>
    </row>
    <row r="13" ht="23.25" customHeight="1">
      <c r="C13" s="11">
        <v>5.0</v>
      </c>
      <c r="D13" s="16" t="s">
        <v>23</v>
      </c>
      <c r="E13" s="6"/>
      <c r="F13" s="13" t="s">
        <v>24</v>
      </c>
      <c r="G13" s="13" t="s">
        <v>12</v>
      </c>
      <c r="M13" s="11">
        <v>5.0</v>
      </c>
      <c r="N13" s="13" t="s">
        <v>24</v>
      </c>
      <c r="O13" s="15">
        <v>2.0</v>
      </c>
    </row>
    <row r="17">
      <c r="C17" s="17" t="s">
        <v>25</v>
      </c>
    </row>
    <row r="20">
      <c r="C20" s="1" t="s">
        <v>26</v>
      </c>
      <c r="H20" s="1" t="s">
        <v>27</v>
      </c>
      <c r="L20" s="2" t="s">
        <v>17</v>
      </c>
    </row>
    <row r="22" ht="24.0" customHeight="1">
      <c r="C22" s="18" t="s">
        <v>28</v>
      </c>
      <c r="D22" s="5"/>
      <c r="E22" s="6"/>
      <c r="F22" s="19" t="s">
        <v>7</v>
      </c>
      <c r="H22" s="18" t="s">
        <v>28</v>
      </c>
      <c r="I22" s="6"/>
      <c r="J22" s="19" t="s">
        <v>7</v>
      </c>
      <c r="L22" s="18" t="s">
        <v>28</v>
      </c>
      <c r="M22" s="5"/>
      <c r="N22" s="5"/>
      <c r="O22" s="6"/>
      <c r="P22" s="19" t="s">
        <v>7</v>
      </c>
    </row>
    <row r="23" ht="33.0" customHeight="1">
      <c r="C23" s="20" t="s">
        <v>29</v>
      </c>
      <c r="D23" s="20" t="s">
        <v>30</v>
      </c>
      <c r="E23" s="20" t="s">
        <v>31</v>
      </c>
      <c r="F23" s="9"/>
      <c r="H23" s="20" t="s">
        <v>31</v>
      </c>
      <c r="I23" s="20" t="s">
        <v>32</v>
      </c>
      <c r="J23" s="9"/>
      <c r="L23" s="21" t="s">
        <v>33</v>
      </c>
      <c r="M23" s="6"/>
      <c r="N23" s="22" t="s">
        <v>34</v>
      </c>
      <c r="O23" s="20" t="s">
        <v>35</v>
      </c>
      <c r="P23" s="9"/>
      <c r="R23" s="21" t="s">
        <v>33</v>
      </c>
      <c r="S23" s="6"/>
      <c r="T23" s="19" t="s">
        <v>7</v>
      </c>
      <c r="V23" s="22" t="s">
        <v>34</v>
      </c>
      <c r="W23" s="19" t="s">
        <v>7</v>
      </c>
      <c r="Y23" s="20" t="s">
        <v>35</v>
      </c>
      <c r="Z23" s="19" t="s">
        <v>7</v>
      </c>
    </row>
    <row r="24" ht="23.25" customHeight="1">
      <c r="C24" s="13" t="s">
        <v>36</v>
      </c>
      <c r="D24" s="13" t="s">
        <v>37</v>
      </c>
      <c r="E24" s="13" t="s">
        <v>38</v>
      </c>
      <c r="F24" s="13">
        <v>4.0</v>
      </c>
      <c r="H24" s="13" t="s">
        <v>39</v>
      </c>
      <c r="I24" s="15" t="s">
        <v>37</v>
      </c>
      <c r="J24" s="13">
        <v>4.0</v>
      </c>
      <c r="L24" s="23" t="s">
        <v>40</v>
      </c>
      <c r="M24" s="6"/>
      <c r="N24" s="13" t="s">
        <v>41</v>
      </c>
      <c r="O24" s="13" t="s">
        <v>42</v>
      </c>
      <c r="P24" s="13">
        <v>4.0</v>
      </c>
      <c r="R24" s="23" t="s">
        <v>40</v>
      </c>
      <c r="S24" s="6"/>
      <c r="T24" s="13">
        <v>4.0</v>
      </c>
      <c r="V24" s="13" t="s">
        <v>41</v>
      </c>
      <c r="W24" s="13">
        <v>4.0</v>
      </c>
      <c r="Y24" s="13" t="s">
        <v>42</v>
      </c>
      <c r="Z24" s="13">
        <v>4.0</v>
      </c>
    </row>
    <row r="25" ht="24.75" customHeight="1">
      <c r="C25" s="13">
        <v>0.0</v>
      </c>
      <c r="D25" s="13" t="s">
        <v>43</v>
      </c>
      <c r="E25" s="13" t="s">
        <v>37</v>
      </c>
      <c r="F25" s="13">
        <v>3.0</v>
      </c>
      <c r="H25" s="13" t="s">
        <v>38</v>
      </c>
      <c r="I25" s="13" t="s">
        <v>43</v>
      </c>
      <c r="J25" s="13">
        <v>3.0</v>
      </c>
      <c r="L25" s="23" t="s">
        <v>44</v>
      </c>
      <c r="M25" s="6"/>
      <c r="N25" s="13" t="s">
        <v>45</v>
      </c>
      <c r="O25" s="13" t="s">
        <v>46</v>
      </c>
      <c r="P25" s="13">
        <v>3.0</v>
      </c>
      <c r="R25" s="23" t="s">
        <v>44</v>
      </c>
      <c r="S25" s="6"/>
      <c r="T25" s="13">
        <v>3.0</v>
      </c>
      <c r="V25" s="13" t="s">
        <v>45</v>
      </c>
      <c r="W25" s="13">
        <v>3.0</v>
      </c>
      <c r="Y25" s="13" t="s">
        <v>46</v>
      </c>
      <c r="Z25" s="13">
        <v>3.0</v>
      </c>
    </row>
    <row r="26" ht="23.25" customHeight="1">
      <c r="C26" s="13">
        <v>0.0</v>
      </c>
      <c r="D26" s="13" t="s">
        <v>36</v>
      </c>
      <c r="E26" s="13" t="s">
        <v>36</v>
      </c>
      <c r="F26" s="13">
        <v>2.0</v>
      </c>
      <c r="H26" s="24">
        <v>44986.0</v>
      </c>
      <c r="I26" s="13" t="s">
        <v>47</v>
      </c>
      <c r="J26" s="13">
        <v>2.0</v>
      </c>
      <c r="L26" s="23" t="s">
        <v>48</v>
      </c>
      <c r="M26" s="6"/>
      <c r="N26" s="13" t="s">
        <v>49</v>
      </c>
      <c r="O26" s="13" t="s">
        <v>31</v>
      </c>
      <c r="P26" s="13">
        <v>2.0</v>
      </c>
      <c r="R26" s="23" t="s">
        <v>48</v>
      </c>
      <c r="S26" s="6"/>
      <c r="T26" s="13">
        <v>2.0</v>
      </c>
      <c r="V26" s="13" t="s">
        <v>49</v>
      </c>
      <c r="W26" s="13">
        <v>2.0</v>
      </c>
      <c r="Y26" s="13" t="s">
        <v>31</v>
      </c>
      <c r="Z26" s="13">
        <v>2.0</v>
      </c>
    </row>
    <row r="27" ht="22.5" customHeight="1">
      <c r="C27" s="13">
        <v>0.0</v>
      </c>
      <c r="D27" s="13">
        <v>0.0</v>
      </c>
      <c r="E27" s="13">
        <v>0.0</v>
      </c>
      <c r="F27" s="13">
        <v>1.0</v>
      </c>
      <c r="H27" s="13">
        <v>0.0</v>
      </c>
      <c r="I27" s="13">
        <v>0.0</v>
      </c>
      <c r="J27" s="13">
        <v>1.0</v>
      </c>
      <c r="L27" s="23" t="s">
        <v>50</v>
      </c>
      <c r="M27" s="6"/>
      <c r="N27" s="13" t="s">
        <v>51</v>
      </c>
      <c r="O27" s="13" t="s">
        <v>52</v>
      </c>
      <c r="P27" s="13">
        <v>1.0</v>
      </c>
      <c r="R27" s="23" t="s">
        <v>50</v>
      </c>
      <c r="S27" s="6"/>
      <c r="T27" s="13">
        <v>1.0</v>
      </c>
      <c r="V27" s="13" t="s">
        <v>51</v>
      </c>
      <c r="W27" s="13">
        <v>1.0</v>
      </c>
      <c r="Y27" s="13" t="s">
        <v>52</v>
      </c>
      <c r="Z27" s="13">
        <v>1.0</v>
      </c>
    </row>
    <row r="30">
      <c r="C30" s="1" t="s">
        <v>20</v>
      </c>
      <c r="G30" s="1" t="s">
        <v>23</v>
      </c>
    </row>
    <row r="32">
      <c r="C32" s="25" t="s">
        <v>20</v>
      </c>
      <c r="D32" s="26"/>
      <c r="E32" s="19" t="s">
        <v>7</v>
      </c>
      <c r="G32" s="27" t="s">
        <v>23</v>
      </c>
      <c r="H32" s="26"/>
      <c r="I32" s="28" t="s">
        <v>7</v>
      </c>
    </row>
    <row r="33">
      <c r="C33" s="29"/>
      <c r="D33" s="30"/>
      <c r="E33" s="9"/>
      <c r="G33" s="29"/>
      <c r="H33" s="30"/>
      <c r="I33" s="9"/>
    </row>
    <row r="34">
      <c r="C34" s="31" t="s">
        <v>53</v>
      </c>
      <c r="D34" s="26"/>
      <c r="E34" s="32">
        <v>4.0</v>
      </c>
      <c r="G34" s="33" t="s">
        <v>54</v>
      </c>
      <c r="H34" s="26"/>
      <c r="I34" s="34">
        <v>4.0</v>
      </c>
    </row>
    <row r="35">
      <c r="C35" s="29"/>
      <c r="D35" s="30"/>
      <c r="E35" s="9"/>
      <c r="G35" s="29"/>
      <c r="H35" s="30"/>
      <c r="I35" s="9"/>
    </row>
    <row r="36">
      <c r="C36" s="31" t="s">
        <v>55</v>
      </c>
      <c r="D36" s="26"/>
      <c r="E36" s="32">
        <v>3.0</v>
      </c>
      <c r="G36" s="33" t="s">
        <v>56</v>
      </c>
      <c r="H36" s="26"/>
      <c r="I36" s="34">
        <v>3.0</v>
      </c>
    </row>
    <row r="37">
      <c r="C37" s="29"/>
      <c r="D37" s="30"/>
      <c r="E37" s="9"/>
      <c r="G37" s="29"/>
      <c r="H37" s="30"/>
      <c r="I37" s="9"/>
    </row>
    <row r="38">
      <c r="C38" s="31" t="s">
        <v>57</v>
      </c>
      <c r="D38" s="26"/>
      <c r="E38" s="32">
        <v>2.0</v>
      </c>
      <c r="G38" s="33" t="s">
        <v>58</v>
      </c>
      <c r="H38" s="26"/>
      <c r="I38" s="34">
        <v>2.0</v>
      </c>
    </row>
    <row r="39">
      <c r="C39" s="29"/>
      <c r="D39" s="30"/>
      <c r="E39" s="9"/>
      <c r="G39" s="29"/>
      <c r="H39" s="30"/>
      <c r="I39" s="9"/>
    </row>
    <row r="40">
      <c r="C40" s="31" t="s">
        <v>59</v>
      </c>
      <c r="D40" s="26"/>
      <c r="E40" s="32">
        <v>1.0</v>
      </c>
    </row>
    <row r="41">
      <c r="C41" s="29"/>
      <c r="D41" s="30"/>
      <c r="E41" s="9"/>
    </row>
  </sheetData>
  <mergeCells count="57">
    <mergeCell ref="D8:E8"/>
    <mergeCell ref="D9:E9"/>
    <mergeCell ref="D10:E10"/>
    <mergeCell ref="D11:E11"/>
    <mergeCell ref="D12:E12"/>
    <mergeCell ref="D13:E13"/>
    <mergeCell ref="C17:E17"/>
    <mergeCell ref="C38:D39"/>
    <mergeCell ref="E38:E39"/>
    <mergeCell ref="C40:D41"/>
    <mergeCell ref="E40:E41"/>
    <mergeCell ref="C30:D30"/>
    <mergeCell ref="C32:D33"/>
    <mergeCell ref="E32:E33"/>
    <mergeCell ref="C34:D35"/>
    <mergeCell ref="E34:E35"/>
    <mergeCell ref="C36:D37"/>
    <mergeCell ref="E36:E37"/>
    <mergeCell ref="K7:K8"/>
    <mergeCell ref="M7:M8"/>
    <mergeCell ref="N7:N8"/>
    <mergeCell ref="O7:O8"/>
    <mergeCell ref="I5:K5"/>
    <mergeCell ref="M5:O5"/>
    <mergeCell ref="C7:C8"/>
    <mergeCell ref="D7:F7"/>
    <mergeCell ref="G7:G8"/>
    <mergeCell ref="I7:I8"/>
    <mergeCell ref="J7:J8"/>
    <mergeCell ref="C20:D20"/>
    <mergeCell ref="H20:J20"/>
    <mergeCell ref="L20:M20"/>
    <mergeCell ref="C22:E22"/>
    <mergeCell ref="F22:F23"/>
    <mergeCell ref="H22:I22"/>
    <mergeCell ref="J22:J23"/>
    <mergeCell ref="L22:O22"/>
    <mergeCell ref="P22:P23"/>
    <mergeCell ref="R23:S23"/>
    <mergeCell ref="L23:M23"/>
    <mergeCell ref="L24:M24"/>
    <mergeCell ref="R24:S24"/>
    <mergeCell ref="L25:M25"/>
    <mergeCell ref="R25:S25"/>
    <mergeCell ref="L26:M26"/>
    <mergeCell ref="L27:M27"/>
    <mergeCell ref="G36:H37"/>
    <mergeCell ref="I36:I37"/>
    <mergeCell ref="G38:H39"/>
    <mergeCell ref="I38:I39"/>
    <mergeCell ref="R26:S26"/>
    <mergeCell ref="R27:S27"/>
    <mergeCell ref="G30:H30"/>
    <mergeCell ref="G32:H33"/>
    <mergeCell ref="I32:I33"/>
    <mergeCell ref="G34:H35"/>
    <mergeCell ref="I34:I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5.38"/>
    <col customWidth="1" min="2" max="2" width="10.63"/>
    <col customWidth="1" min="3" max="3" width="32.88"/>
    <col customWidth="1" min="4" max="4" width="33.0"/>
    <col customWidth="1" min="5" max="5" width="12.75"/>
    <col customWidth="1" min="6" max="6" width="10.25"/>
    <col customWidth="1" min="7" max="7" width="10.5"/>
    <col customWidth="1" min="8" max="8" width="8.25"/>
    <col customWidth="1" min="9" max="9" width="12.5"/>
    <col customWidth="1" min="10" max="10" width="13.63"/>
    <col customWidth="1" min="11" max="11" width="7.88"/>
    <col customWidth="1" min="12" max="12" width="12.63"/>
    <col customWidth="1" min="13" max="13" width="17.88"/>
    <col customWidth="1" min="14" max="14" width="17.63"/>
    <col customWidth="1" min="15" max="15" width="5.88"/>
    <col customWidth="1" min="16" max="16" width="39.63"/>
    <col customWidth="1" min="17" max="17" width="7.63"/>
    <col customWidth="1" min="18" max="18" width="24.75"/>
    <col customWidth="1" min="19" max="19" width="8.75"/>
  </cols>
  <sheetData>
    <row r="2" ht="23.25" customHeight="1">
      <c r="B2" s="3" t="s">
        <v>3</v>
      </c>
      <c r="C2" s="3" t="s">
        <v>60</v>
      </c>
      <c r="D2" s="3" t="s">
        <v>9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35"/>
      <c r="U2" s="35"/>
      <c r="V2" s="35"/>
    </row>
    <row r="3" ht="20.25" customHeight="1">
      <c r="B3" s="36"/>
      <c r="C3" s="36"/>
      <c r="D3" s="36"/>
      <c r="E3" s="37" t="s">
        <v>10</v>
      </c>
      <c r="F3" s="5"/>
      <c r="G3" s="6"/>
      <c r="H3" s="38" t="s">
        <v>7</v>
      </c>
      <c r="I3" s="39" t="s">
        <v>27</v>
      </c>
      <c r="J3" s="6"/>
      <c r="K3" s="40" t="s">
        <v>7</v>
      </c>
      <c r="L3" s="41" t="s">
        <v>17</v>
      </c>
      <c r="M3" s="5"/>
      <c r="N3" s="6"/>
      <c r="O3" s="42" t="s">
        <v>7</v>
      </c>
      <c r="P3" s="43" t="s">
        <v>20</v>
      </c>
      <c r="Q3" s="44" t="s">
        <v>7</v>
      </c>
      <c r="R3" s="45" t="s">
        <v>23</v>
      </c>
      <c r="S3" s="46" t="s">
        <v>7</v>
      </c>
    </row>
    <row r="4" ht="23.25" customHeight="1">
      <c r="B4" s="9"/>
      <c r="C4" s="9"/>
      <c r="D4" s="9"/>
      <c r="E4" s="47" t="s">
        <v>29</v>
      </c>
      <c r="F4" s="47" t="s">
        <v>30</v>
      </c>
      <c r="G4" s="47" t="s">
        <v>31</v>
      </c>
      <c r="H4" s="48"/>
      <c r="I4" s="49" t="s">
        <v>31</v>
      </c>
      <c r="J4" s="50" t="s">
        <v>32</v>
      </c>
      <c r="K4" s="48"/>
      <c r="L4" s="51" t="s">
        <v>33</v>
      </c>
      <c r="M4" s="52" t="s">
        <v>34</v>
      </c>
      <c r="N4" s="52" t="s">
        <v>61</v>
      </c>
      <c r="O4" s="48"/>
      <c r="P4" s="30"/>
      <c r="Q4" s="48"/>
      <c r="R4" s="30"/>
      <c r="S4" s="9"/>
    </row>
    <row r="5">
      <c r="B5" s="53">
        <v>1.0</v>
      </c>
      <c r="C5" s="54" t="s">
        <v>62</v>
      </c>
      <c r="D5" s="55" t="s">
        <v>63</v>
      </c>
      <c r="E5" s="11">
        <v>1.0</v>
      </c>
      <c r="F5" s="11">
        <v>4.0</v>
      </c>
      <c r="G5" s="11">
        <v>6.0</v>
      </c>
      <c r="H5" s="56">
        <f t="shared" ref="H5:H59" si="1">IF(AND(E5&gt;=1, F5&gt;=3, G5&gt;=5), 4, IF(AND(E5&gt;=0, F5&gt;=2, G5&gt;=3), 3, IF(AND(E5&gt;=0, F5&gt;=1, G5&gt;=1), 2, IF(AND(E5&gt;=0, F5&gt;=0, G5&gt;=0), 1, ""))))
</f>
        <v>4</v>
      </c>
      <c r="I5" s="57">
        <v>5.0</v>
      </c>
      <c r="J5" s="11">
        <v>3.0</v>
      </c>
      <c r="K5" s="58">
        <f t="shared" ref="K5:K59" si="2">IF(AND(I5&gt;=7, J5&gt;=3), 4, IF(AND(I5&gt;=5, J5&gt;=2), 3, IF(AND(I5&gt;=1, J5&gt;=1), 2, IF(AND(I5&gt;=0, J5&gt;=0), 1, ""))))
</f>
        <v>3</v>
      </c>
      <c r="L5" s="57">
        <v>3.0</v>
      </c>
      <c r="M5" s="11">
        <v>4.0</v>
      </c>
      <c r="N5" s="11">
        <v>3.0</v>
      </c>
      <c r="O5" s="59">
        <f t="shared" ref="O5:O59" si="3">IF(AND(L5&gt;=4, M5&gt;=4, N5&gt;=4), 4, IF(AND(L5&gt;=3, M5&gt;=3, N5&gt;=3), 3, IF(AND(L5&gt;=2, M5&gt;=2, N5&gt;=2), 2, IF(AND(L5&gt;=1, M5&gt;=1, N5&gt;=1), 1, ""))))
</f>
        <v>3</v>
      </c>
      <c r="P5" s="60" t="s">
        <v>55</v>
      </c>
      <c r="Q5" s="61">
        <f t="shared" ref="Q5:Q59" si="4">IF(AND(P5="Nota Lengkap dan Anggaran Efisien"), 4, IF(AND(P5="Nota Lengkap dan Anggaran Kurang Efisien"), 3, IF(AND(P5="Nota Kurang Lengkap dan Anggaran Efisien"), 2, IF(AND(P5="Nota Kurang Lengkap dan Anggaran Tidak Efisien"), 1, ""))))</f>
        <v>3</v>
      </c>
      <c r="R5" s="62" t="s">
        <v>56</v>
      </c>
      <c r="S5" s="63">
        <f t="shared" ref="S5:S59" si="5">IF(AND(R5="Lengkap"), 4, IF(AND(R5="Kurang Lengkap"), 3, IF(AND(R5="Tidak Ada"), 2,  "")))</f>
        <v>3</v>
      </c>
    </row>
    <row r="6">
      <c r="B6" s="53">
        <v>2.0</v>
      </c>
      <c r="C6" s="54" t="s">
        <v>64</v>
      </c>
      <c r="D6" s="55" t="s">
        <v>63</v>
      </c>
      <c r="E6" s="11">
        <v>2.0</v>
      </c>
      <c r="F6" s="11">
        <v>5.0</v>
      </c>
      <c r="G6" s="11">
        <v>5.0</v>
      </c>
      <c r="H6" s="56">
        <f t="shared" si="1"/>
        <v>4</v>
      </c>
      <c r="I6" s="57">
        <v>5.0</v>
      </c>
      <c r="J6" s="11">
        <v>4.0</v>
      </c>
      <c r="K6" s="58">
        <f t="shared" si="2"/>
        <v>3</v>
      </c>
      <c r="L6" s="57">
        <v>4.0</v>
      </c>
      <c r="M6" s="11">
        <v>4.0</v>
      </c>
      <c r="N6" s="11">
        <v>4.0</v>
      </c>
      <c r="O6" s="59">
        <f t="shared" si="3"/>
        <v>4</v>
      </c>
      <c r="P6" s="60" t="s">
        <v>55</v>
      </c>
      <c r="Q6" s="61">
        <f t="shared" si="4"/>
        <v>3</v>
      </c>
      <c r="R6" s="62" t="s">
        <v>56</v>
      </c>
      <c r="S6" s="63">
        <f t="shared" si="5"/>
        <v>3</v>
      </c>
    </row>
    <row r="7">
      <c r="B7" s="53">
        <v>3.0</v>
      </c>
      <c r="C7" s="54" t="s">
        <v>65</v>
      </c>
      <c r="D7" s="55" t="s">
        <v>63</v>
      </c>
      <c r="E7" s="11">
        <v>0.0</v>
      </c>
      <c r="F7" s="11">
        <v>3.0</v>
      </c>
      <c r="G7" s="11">
        <v>2.0</v>
      </c>
      <c r="H7" s="56">
        <f t="shared" si="1"/>
        <v>2</v>
      </c>
      <c r="I7" s="57">
        <v>2.0</v>
      </c>
      <c r="J7" s="11">
        <v>3.0</v>
      </c>
      <c r="K7" s="58">
        <f t="shared" si="2"/>
        <v>2</v>
      </c>
      <c r="L7" s="57">
        <v>4.0</v>
      </c>
      <c r="M7" s="11">
        <v>2.0</v>
      </c>
      <c r="N7" s="11">
        <v>2.0</v>
      </c>
      <c r="O7" s="59">
        <f t="shared" si="3"/>
        <v>2</v>
      </c>
      <c r="P7" s="60" t="s">
        <v>57</v>
      </c>
      <c r="Q7" s="61">
        <f t="shared" si="4"/>
        <v>2</v>
      </c>
      <c r="R7" s="62" t="s">
        <v>58</v>
      </c>
      <c r="S7" s="63">
        <f t="shared" si="5"/>
        <v>2</v>
      </c>
    </row>
    <row r="8">
      <c r="B8" s="53">
        <v>4.0</v>
      </c>
      <c r="C8" s="54" t="s">
        <v>66</v>
      </c>
      <c r="D8" s="55" t="s">
        <v>63</v>
      </c>
      <c r="E8" s="11">
        <v>0.0</v>
      </c>
      <c r="F8" s="11">
        <v>2.0</v>
      </c>
      <c r="G8" s="11">
        <v>5.0</v>
      </c>
      <c r="H8" s="56">
        <f t="shared" si="1"/>
        <v>3</v>
      </c>
      <c r="I8" s="57">
        <v>8.0</v>
      </c>
      <c r="J8" s="11">
        <v>4.0</v>
      </c>
      <c r="K8" s="58">
        <f t="shared" si="2"/>
        <v>4</v>
      </c>
      <c r="L8" s="57">
        <v>4.0</v>
      </c>
      <c r="M8" s="11">
        <v>4.0</v>
      </c>
      <c r="N8" s="11">
        <v>8.0</v>
      </c>
      <c r="O8" s="59">
        <f t="shared" si="3"/>
        <v>4</v>
      </c>
      <c r="P8" s="60" t="s">
        <v>57</v>
      </c>
      <c r="Q8" s="61">
        <f t="shared" si="4"/>
        <v>2</v>
      </c>
      <c r="R8" s="62" t="s">
        <v>54</v>
      </c>
      <c r="S8" s="63">
        <f t="shared" si="5"/>
        <v>4</v>
      </c>
    </row>
    <row r="9">
      <c r="B9" s="53">
        <v>5.0</v>
      </c>
      <c r="C9" s="54" t="s">
        <v>67</v>
      </c>
      <c r="D9" s="55" t="s">
        <v>63</v>
      </c>
      <c r="E9" s="11">
        <v>0.0</v>
      </c>
      <c r="F9" s="11">
        <v>3.0</v>
      </c>
      <c r="G9" s="11">
        <v>4.0</v>
      </c>
      <c r="H9" s="56">
        <f t="shared" si="1"/>
        <v>3</v>
      </c>
      <c r="I9" s="57">
        <v>5.0</v>
      </c>
      <c r="J9" s="11">
        <v>3.0</v>
      </c>
      <c r="K9" s="58">
        <f t="shared" si="2"/>
        <v>3</v>
      </c>
      <c r="L9" s="64">
        <v>3.0</v>
      </c>
      <c r="M9" s="15">
        <v>4.0</v>
      </c>
      <c r="N9" s="11">
        <v>3.0</v>
      </c>
      <c r="O9" s="59">
        <f t="shared" si="3"/>
        <v>3</v>
      </c>
      <c r="P9" s="60" t="s">
        <v>57</v>
      </c>
      <c r="Q9" s="61">
        <f t="shared" si="4"/>
        <v>2</v>
      </c>
      <c r="R9" s="62" t="s">
        <v>58</v>
      </c>
      <c r="S9" s="63">
        <f t="shared" si="5"/>
        <v>2</v>
      </c>
    </row>
    <row r="10">
      <c r="B10" s="53">
        <v>6.0</v>
      </c>
      <c r="C10" s="54" t="s">
        <v>68</v>
      </c>
      <c r="D10" s="55" t="s">
        <v>63</v>
      </c>
      <c r="E10" s="11">
        <v>1.0</v>
      </c>
      <c r="F10" s="11">
        <v>4.0</v>
      </c>
      <c r="G10" s="11">
        <v>5.0</v>
      </c>
      <c r="H10" s="56">
        <f t="shared" si="1"/>
        <v>4</v>
      </c>
      <c r="I10" s="57">
        <v>0.0</v>
      </c>
      <c r="J10" s="11">
        <v>0.0</v>
      </c>
      <c r="K10" s="58">
        <f t="shared" si="2"/>
        <v>1</v>
      </c>
      <c r="L10" s="64">
        <v>3.0</v>
      </c>
      <c r="M10" s="15">
        <v>2.0</v>
      </c>
      <c r="N10" s="11">
        <v>4.0</v>
      </c>
      <c r="O10" s="59">
        <f t="shared" si="3"/>
        <v>2</v>
      </c>
      <c r="P10" s="60" t="s">
        <v>57</v>
      </c>
      <c r="Q10" s="61">
        <f t="shared" si="4"/>
        <v>2</v>
      </c>
      <c r="R10" s="62" t="s">
        <v>58</v>
      </c>
      <c r="S10" s="63">
        <f t="shared" si="5"/>
        <v>2</v>
      </c>
    </row>
    <row r="11">
      <c r="B11" s="53">
        <v>7.0</v>
      </c>
      <c r="C11" s="54" t="s">
        <v>69</v>
      </c>
      <c r="D11" s="55" t="s">
        <v>63</v>
      </c>
      <c r="E11" s="11">
        <v>0.0</v>
      </c>
      <c r="F11" s="11">
        <v>1.0</v>
      </c>
      <c r="G11" s="11">
        <v>1.0</v>
      </c>
      <c r="H11" s="56">
        <f t="shared" si="1"/>
        <v>2</v>
      </c>
      <c r="I11" s="57">
        <v>6.0</v>
      </c>
      <c r="J11" s="15">
        <v>1.0</v>
      </c>
      <c r="K11" s="58">
        <f t="shared" si="2"/>
        <v>2</v>
      </c>
      <c r="L11" s="64">
        <v>3.0</v>
      </c>
      <c r="M11" s="11">
        <v>5.0</v>
      </c>
      <c r="N11" s="11">
        <v>2.0</v>
      </c>
      <c r="O11" s="59">
        <f t="shared" si="3"/>
        <v>2</v>
      </c>
      <c r="P11" s="60" t="s">
        <v>59</v>
      </c>
      <c r="Q11" s="61">
        <f t="shared" si="4"/>
        <v>1</v>
      </c>
      <c r="R11" s="62" t="s">
        <v>56</v>
      </c>
      <c r="S11" s="63">
        <f t="shared" si="5"/>
        <v>3</v>
      </c>
    </row>
    <row r="12">
      <c r="B12" s="53">
        <v>8.0</v>
      </c>
      <c r="C12" s="54" t="s">
        <v>70</v>
      </c>
      <c r="D12" s="55" t="s">
        <v>63</v>
      </c>
      <c r="E12" s="11">
        <v>0.0</v>
      </c>
      <c r="F12" s="11">
        <v>2.0</v>
      </c>
      <c r="G12" s="11">
        <v>3.0</v>
      </c>
      <c r="H12" s="56">
        <f t="shared" si="1"/>
        <v>3</v>
      </c>
      <c r="I12" s="57">
        <v>3.0</v>
      </c>
      <c r="J12" s="11">
        <v>2.0</v>
      </c>
      <c r="K12" s="58">
        <f t="shared" si="2"/>
        <v>2</v>
      </c>
      <c r="L12" s="57">
        <v>4.0</v>
      </c>
      <c r="M12" s="11">
        <v>2.0</v>
      </c>
      <c r="N12" s="11">
        <v>5.0</v>
      </c>
      <c r="O12" s="59">
        <f t="shared" si="3"/>
        <v>2</v>
      </c>
      <c r="P12" s="60" t="s">
        <v>59</v>
      </c>
      <c r="Q12" s="61">
        <f t="shared" si="4"/>
        <v>1</v>
      </c>
      <c r="R12" s="62" t="s">
        <v>56</v>
      </c>
      <c r="S12" s="63">
        <f t="shared" si="5"/>
        <v>3</v>
      </c>
    </row>
    <row r="13">
      <c r="B13" s="53">
        <v>9.0</v>
      </c>
      <c r="C13" s="54" t="s">
        <v>71</v>
      </c>
      <c r="D13" s="55" t="s">
        <v>63</v>
      </c>
      <c r="E13" s="11">
        <v>0.0</v>
      </c>
      <c r="F13" s="11">
        <v>0.0</v>
      </c>
      <c r="G13" s="11">
        <v>0.0</v>
      </c>
      <c r="H13" s="56">
        <f t="shared" si="1"/>
        <v>1</v>
      </c>
      <c r="I13" s="57">
        <v>5.0</v>
      </c>
      <c r="J13" s="11">
        <v>1.0</v>
      </c>
      <c r="K13" s="58">
        <f t="shared" si="2"/>
        <v>2</v>
      </c>
      <c r="L13" s="57">
        <v>2.0</v>
      </c>
      <c r="M13" s="11">
        <v>3.0</v>
      </c>
      <c r="N13" s="11">
        <v>6.0</v>
      </c>
      <c r="O13" s="59">
        <f t="shared" si="3"/>
        <v>2</v>
      </c>
      <c r="P13" s="60" t="s">
        <v>55</v>
      </c>
      <c r="Q13" s="61">
        <f t="shared" si="4"/>
        <v>3</v>
      </c>
      <c r="R13" s="62" t="s">
        <v>58</v>
      </c>
      <c r="S13" s="63">
        <f t="shared" si="5"/>
        <v>2</v>
      </c>
    </row>
    <row r="14">
      <c r="B14" s="53">
        <v>10.0</v>
      </c>
      <c r="C14" s="54" t="s">
        <v>72</v>
      </c>
      <c r="D14" s="55" t="s">
        <v>63</v>
      </c>
      <c r="E14" s="11">
        <v>0.0</v>
      </c>
      <c r="F14" s="11">
        <v>3.0</v>
      </c>
      <c r="G14" s="11">
        <v>3.0</v>
      </c>
      <c r="H14" s="56">
        <f t="shared" si="1"/>
        <v>3</v>
      </c>
      <c r="I14" s="57">
        <v>9.0</v>
      </c>
      <c r="J14" s="11">
        <v>1.0</v>
      </c>
      <c r="K14" s="58">
        <f t="shared" si="2"/>
        <v>2</v>
      </c>
      <c r="L14" s="57">
        <v>4.0</v>
      </c>
      <c r="M14" s="11">
        <v>2.0</v>
      </c>
      <c r="N14" s="11">
        <v>7.0</v>
      </c>
      <c r="O14" s="59">
        <f t="shared" si="3"/>
        <v>2</v>
      </c>
      <c r="P14" s="60" t="s">
        <v>57</v>
      </c>
      <c r="Q14" s="61">
        <f t="shared" si="4"/>
        <v>2</v>
      </c>
      <c r="R14" s="62" t="s">
        <v>56</v>
      </c>
      <c r="S14" s="63">
        <f t="shared" si="5"/>
        <v>3</v>
      </c>
    </row>
    <row r="15">
      <c r="B15" s="53">
        <v>11.0</v>
      </c>
      <c r="C15" s="54" t="s">
        <v>73</v>
      </c>
      <c r="D15" s="55" t="s">
        <v>63</v>
      </c>
      <c r="E15" s="11">
        <v>0.0</v>
      </c>
      <c r="F15" s="11">
        <v>2.0</v>
      </c>
      <c r="G15" s="11">
        <v>1.0</v>
      </c>
      <c r="H15" s="56">
        <f t="shared" si="1"/>
        <v>2</v>
      </c>
      <c r="I15" s="57">
        <v>4.0</v>
      </c>
      <c r="J15" s="11">
        <v>2.0</v>
      </c>
      <c r="K15" s="58">
        <f t="shared" si="2"/>
        <v>2</v>
      </c>
      <c r="L15" s="57">
        <v>4.0</v>
      </c>
      <c r="M15" s="11">
        <v>4.0</v>
      </c>
      <c r="N15" s="11">
        <v>6.0</v>
      </c>
      <c r="O15" s="59">
        <f t="shared" si="3"/>
        <v>4</v>
      </c>
      <c r="P15" s="60" t="s">
        <v>53</v>
      </c>
      <c r="Q15" s="61">
        <f t="shared" si="4"/>
        <v>4</v>
      </c>
      <c r="R15" s="62" t="s">
        <v>56</v>
      </c>
      <c r="S15" s="63">
        <f t="shared" si="5"/>
        <v>3</v>
      </c>
    </row>
    <row r="16">
      <c r="B16" s="11">
        <v>12.0</v>
      </c>
      <c r="C16" s="54" t="s">
        <v>74</v>
      </c>
      <c r="D16" s="55" t="s">
        <v>63</v>
      </c>
      <c r="E16" s="11">
        <v>0.0</v>
      </c>
      <c r="F16" s="11">
        <v>4.0</v>
      </c>
      <c r="G16" s="11">
        <v>2.0</v>
      </c>
      <c r="H16" s="56">
        <f t="shared" si="1"/>
        <v>2</v>
      </c>
      <c r="I16" s="57">
        <v>6.0</v>
      </c>
      <c r="J16" s="11">
        <v>2.0</v>
      </c>
      <c r="K16" s="58">
        <f t="shared" si="2"/>
        <v>3</v>
      </c>
      <c r="L16" s="57">
        <v>4.0</v>
      </c>
      <c r="M16" s="11">
        <v>4.0</v>
      </c>
      <c r="N16" s="11">
        <v>5.0</v>
      </c>
      <c r="O16" s="59">
        <f t="shared" si="3"/>
        <v>4</v>
      </c>
      <c r="P16" s="60" t="s">
        <v>53</v>
      </c>
      <c r="Q16" s="61">
        <f t="shared" si="4"/>
        <v>4</v>
      </c>
      <c r="R16" s="62" t="s">
        <v>56</v>
      </c>
      <c r="S16" s="63">
        <f t="shared" si="5"/>
        <v>3</v>
      </c>
    </row>
    <row r="17">
      <c r="B17" s="11">
        <v>13.0</v>
      </c>
      <c r="C17" s="54" t="s">
        <v>75</v>
      </c>
      <c r="D17" s="65" t="s">
        <v>76</v>
      </c>
      <c r="E17" s="11">
        <v>0.0</v>
      </c>
      <c r="F17" s="11">
        <v>3.0</v>
      </c>
      <c r="G17" s="11">
        <v>5.0</v>
      </c>
      <c r="H17" s="56">
        <f t="shared" si="1"/>
        <v>3</v>
      </c>
      <c r="I17" s="57">
        <v>14.0</v>
      </c>
      <c r="J17" s="11">
        <v>6.0</v>
      </c>
      <c r="K17" s="58">
        <f t="shared" si="2"/>
        <v>4</v>
      </c>
      <c r="L17" s="57">
        <v>4.0</v>
      </c>
      <c r="M17" s="11">
        <v>4.0</v>
      </c>
      <c r="N17" s="11">
        <v>5.0</v>
      </c>
      <c r="O17" s="59">
        <f t="shared" si="3"/>
        <v>4</v>
      </c>
      <c r="P17" s="60" t="s">
        <v>53</v>
      </c>
      <c r="Q17" s="61">
        <f t="shared" si="4"/>
        <v>4</v>
      </c>
      <c r="R17" s="62" t="s">
        <v>54</v>
      </c>
      <c r="S17" s="63">
        <f t="shared" si="5"/>
        <v>4</v>
      </c>
    </row>
    <row r="18">
      <c r="B18" s="11">
        <v>14.0</v>
      </c>
      <c r="C18" s="54" t="s">
        <v>77</v>
      </c>
      <c r="D18" s="65" t="s">
        <v>76</v>
      </c>
      <c r="E18" s="11">
        <v>0.0</v>
      </c>
      <c r="F18" s="11">
        <v>4.0</v>
      </c>
      <c r="G18" s="11">
        <v>5.0</v>
      </c>
      <c r="H18" s="56">
        <f t="shared" si="1"/>
        <v>3</v>
      </c>
      <c r="I18" s="57">
        <v>15.0</v>
      </c>
      <c r="J18" s="11">
        <v>4.0</v>
      </c>
      <c r="K18" s="58">
        <f t="shared" si="2"/>
        <v>4</v>
      </c>
      <c r="L18" s="57">
        <v>4.0</v>
      </c>
      <c r="M18" s="11">
        <v>4.0</v>
      </c>
      <c r="N18" s="11">
        <v>7.0</v>
      </c>
      <c r="O18" s="59">
        <f t="shared" si="3"/>
        <v>4</v>
      </c>
      <c r="P18" s="60" t="s">
        <v>53</v>
      </c>
      <c r="Q18" s="61">
        <f t="shared" si="4"/>
        <v>4</v>
      </c>
      <c r="R18" s="62" t="s">
        <v>56</v>
      </c>
      <c r="S18" s="63">
        <f t="shared" si="5"/>
        <v>3</v>
      </c>
    </row>
    <row r="19">
      <c r="B19" s="11">
        <v>15.0</v>
      </c>
      <c r="C19" s="54" t="s">
        <v>78</v>
      </c>
      <c r="D19" s="65" t="s">
        <v>76</v>
      </c>
      <c r="E19" s="11">
        <v>2.0</v>
      </c>
      <c r="F19" s="11">
        <v>4.0</v>
      </c>
      <c r="G19" s="11">
        <v>7.0</v>
      </c>
      <c r="H19" s="56">
        <f t="shared" si="1"/>
        <v>4</v>
      </c>
      <c r="I19" s="57">
        <v>14.0</v>
      </c>
      <c r="J19" s="11">
        <v>2.0</v>
      </c>
      <c r="K19" s="58">
        <f t="shared" si="2"/>
        <v>3</v>
      </c>
      <c r="L19" s="57">
        <v>4.0</v>
      </c>
      <c r="M19" s="11">
        <v>3.0</v>
      </c>
      <c r="N19" s="11">
        <v>5.0</v>
      </c>
      <c r="O19" s="59">
        <f t="shared" si="3"/>
        <v>3</v>
      </c>
      <c r="P19" s="60" t="s">
        <v>55</v>
      </c>
      <c r="Q19" s="61">
        <f t="shared" si="4"/>
        <v>3</v>
      </c>
      <c r="R19" s="62" t="s">
        <v>56</v>
      </c>
      <c r="S19" s="63">
        <f t="shared" si="5"/>
        <v>3</v>
      </c>
    </row>
    <row r="20">
      <c r="B20" s="11">
        <v>16.0</v>
      </c>
      <c r="C20" s="54" t="s">
        <v>79</v>
      </c>
      <c r="D20" s="65" t="s">
        <v>76</v>
      </c>
      <c r="E20" s="11">
        <v>0.0</v>
      </c>
      <c r="F20" s="11">
        <v>4.0</v>
      </c>
      <c r="G20" s="11">
        <v>4.0</v>
      </c>
      <c r="H20" s="56">
        <f t="shared" si="1"/>
        <v>3</v>
      </c>
      <c r="I20" s="57">
        <v>5.0</v>
      </c>
      <c r="J20" s="11">
        <v>4.0</v>
      </c>
      <c r="K20" s="58">
        <f t="shared" si="2"/>
        <v>3</v>
      </c>
      <c r="L20" s="57">
        <v>2.0</v>
      </c>
      <c r="M20" s="11">
        <v>3.0</v>
      </c>
      <c r="N20" s="11">
        <v>5.0</v>
      </c>
      <c r="O20" s="59">
        <f t="shared" si="3"/>
        <v>2</v>
      </c>
      <c r="P20" s="60" t="s">
        <v>57</v>
      </c>
      <c r="Q20" s="61">
        <f t="shared" si="4"/>
        <v>2</v>
      </c>
      <c r="R20" s="62" t="s">
        <v>56</v>
      </c>
      <c r="S20" s="63">
        <f t="shared" si="5"/>
        <v>3</v>
      </c>
    </row>
    <row r="21">
      <c r="B21" s="11">
        <v>17.0</v>
      </c>
      <c r="C21" s="54" t="s">
        <v>80</v>
      </c>
      <c r="D21" s="65" t="s">
        <v>76</v>
      </c>
      <c r="E21" s="11">
        <v>0.0</v>
      </c>
      <c r="F21" s="11">
        <v>3.0</v>
      </c>
      <c r="G21" s="11">
        <v>3.0</v>
      </c>
      <c r="H21" s="56">
        <f t="shared" si="1"/>
        <v>3</v>
      </c>
      <c r="I21" s="57">
        <v>6.0</v>
      </c>
      <c r="J21" s="11">
        <v>5.0</v>
      </c>
      <c r="K21" s="58">
        <f t="shared" si="2"/>
        <v>3</v>
      </c>
      <c r="L21" s="57">
        <v>3.0</v>
      </c>
      <c r="M21" s="11">
        <v>4.0</v>
      </c>
      <c r="N21" s="11">
        <v>5.0</v>
      </c>
      <c r="O21" s="59">
        <f t="shared" si="3"/>
        <v>3</v>
      </c>
      <c r="P21" s="60" t="s">
        <v>55</v>
      </c>
      <c r="Q21" s="61">
        <f t="shared" si="4"/>
        <v>3</v>
      </c>
      <c r="R21" s="62" t="s">
        <v>56</v>
      </c>
      <c r="S21" s="63">
        <f t="shared" si="5"/>
        <v>3</v>
      </c>
    </row>
    <row r="22">
      <c r="B22" s="11">
        <v>18.0</v>
      </c>
      <c r="C22" s="54" t="s">
        <v>81</v>
      </c>
      <c r="D22" s="65" t="s">
        <v>76</v>
      </c>
      <c r="E22" s="11">
        <v>0.0</v>
      </c>
      <c r="F22" s="11">
        <v>3.0</v>
      </c>
      <c r="G22" s="11">
        <v>2.0</v>
      </c>
      <c r="H22" s="56">
        <f t="shared" si="1"/>
        <v>2</v>
      </c>
      <c r="I22" s="57">
        <v>7.0</v>
      </c>
      <c r="J22" s="11">
        <v>2.0</v>
      </c>
      <c r="K22" s="58">
        <f t="shared" si="2"/>
        <v>3</v>
      </c>
      <c r="L22" s="57">
        <v>4.0</v>
      </c>
      <c r="M22" s="11">
        <v>3.0</v>
      </c>
      <c r="N22" s="11">
        <v>7.0</v>
      </c>
      <c r="O22" s="59">
        <f t="shared" si="3"/>
        <v>3</v>
      </c>
      <c r="P22" s="60" t="s">
        <v>55</v>
      </c>
      <c r="Q22" s="61">
        <f t="shared" si="4"/>
        <v>3</v>
      </c>
      <c r="R22" s="62" t="s">
        <v>56</v>
      </c>
      <c r="S22" s="63">
        <f t="shared" si="5"/>
        <v>3</v>
      </c>
    </row>
    <row r="23">
      <c r="B23" s="11">
        <v>19.0</v>
      </c>
      <c r="C23" s="54" t="s">
        <v>82</v>
      </c>
      <c r="D23" s="65" t="s">
        <v>76</v>
      </c>
      <c r="E23" s="11">
        <v>0.0</v>
      </c>
      <c r="F23" s="11">
        <v>3.0</v>
      </c>
      <c r="G23" s="11">
        <v>2.0</v>
      </c>
      <c r="H23" s="56">
        <f t="shared" si="1"/>
        <v>2</v>
      </c>
      <c r="I23" s="57">
        <v>10.0</v>
      </c>
      <c r="J23" s="11">
        <v>1.0</v>
      </c>
      <c r="K23" s="58">
        <f t="shared" si="2"/>
        <v>2</v>
      </c>
      <c r="L23" s="57">
        <v>4.0</v>
      </c>
      <c r="M23" s="11">
        <v>3.0</v>
      </c>
      <c r="N23" s="11">
        <v>6.0</v>
      </c>
      <c r="O23" s="59">
        <f t="shared" si="3"/>
        <v>3</v>
      </c>
      <c r="P23" s="60" t="s">
        <v>55</v>
      </c>
      <c r="Q23" s="61">
        <f t="shared" si="4"/>
        <v>3</v>
      </c>
      <c r="R23" s="62" t="s">
        <v>56</v>
      </c>
      <c r="S23" s="63">
        <f t="shared" si="5"/>
        <v>3</v>
      </c>
    </row>
    <row r="24">
      <c r="B24" s="11">
        <v>20.0</v>
      </c>
      <c r="C24" s="54" t="s">
        <v>83</v>
      </c>
      <c r="D24" s="65" t="s">
        <v>76</v>
      </c>
      <c r="E24" s="11">
        <v>0.0</v>
      </c>
      <c r="F24" s="11">
        <v>3.0</v>
      </c>
      <c r="G24" s="11">
        <v>5.0</v>
      </c>
      <c r="H24" s="56">
        <f t="shared" si="1"/>
        <v>3</v>
      </c>
      <c r="I24" s="57">
        <v>15.0</v>
      </c>
      <c r="J24" s="11">
        <v>2.0</v>
      </c>
      <c r="K24" s="58">
        <f t="shared" si="2"/>
        <v>3</v>
      </c>
      <c r="L24" s="57">
        <v>3.0</v>
      </c>
      <c r="M24" s="11">
        <v>2.0</v>
      </c>
      <c r="N24" s="11">
        <v>4.0</v>
      </c>
      <c r="O24" s="59">
        <f t="shared" si="3"/>
        <v>2</v>
      </c>
      <c r="P24" s="60" t="s">
        <v>57</v>
      </c>
      <c r="Q24" s="61">
        <f t="shared" si="4"/>
        <v>2</v>
      </c>
      <c r="R24" s="62" t="s">
        <v>56</v>
      </c>
      <c r="S24" s="63">
        <f t="shared" si="5"/>
        <v>3</v>
      </c>
    </row>
    <row r="25">
      <c r="B25" s="11">
        <v>21.0</v>
      </c>
      <c r="C25" s="54" t="s">
        <v>84</v>
      </c>
      <c r="D25" s="65" t="s">
        <v>85</v>
      </c>
      <c r="E25" s="11">
        <v>0.0</v>
      </c>
      <c r="F25" s="11">
        <v>5.0</v>
      </c>
      <c r="G25" s="11">
        <v>2.0</v>
      </c>
      <c r="H25" s="56">
        <f t="shared" si="1"/>
        <v>2</v>
      </c>
      <c r="I25" s="57">
        <v>12.0</v>
      </c>
      <c r="J25" s="11">
        <v>4.0</v>
      </c>
      <c r="K25" s="58">
        <f t="shared" si="2"/>
        <v>4</v>
      </c>
      <c r="L25" s="57">
        <v>4.0</v>
      </c>
      <c r="M25" s="11">
        <v>2.0</v>
      </c>
      <c r="N25" s="11">
        <v>5.0</v>
      </c>
      <c r="O25" s="59">
        <f t="shared" si="3"/>
        <v>2</v>
      </c>
      <c r="P25" s="60" t="s">
        <v>57</v>
      </c>
      <c r="Q25" s="61">
        <f t="shared" si="4"/>
        <v>2</v>
      </c>
      <c r="R25" s="62" t="s">
        <v>54</v>
      </c>
      <c r="S25" s="63">
        <f t="shared" si="5"/>
        <v>4</v>
      </c>
    </row>
    <row r="26">
      <c r="B26" s="11">
        <v>22.0</v>
      </c>
      <c r="C26" s="54" t="s">
        <v>86</v>
      </c>
      <c r="D26" s="65" t="s">
        <v>85</v>
      </c>
      <c r="E26" s="11">
        <v>0.0</v>
      </c>
      <c r="F26" s="11">
        <v>5.0</v>
      </c>
      <c r="G26" s="11">
        <v>10.0</v>
      </c>
      <c r="H26" s="56">
        <f t="shared" si="1"/>
        <v>3</v>
      </c>
      <c r="I26" s="57">
        <v>5.0</v>
      </c>
      <c r="J26" s="11">
        <v>3.0</v>
      </c>
      <c r="K26" s="58">
        <f t="shared" si="2"/>
        <v>3</v>
      </c>
      <c r="L26" s="57">
        <v>3.0</v>
      </c>
      <c r="M26" s="11">
        <v>1.0</v>
      </c>
      <c r="N26" s="11">
        <v>2.0</v>
      </c>
      <c r="O26" s="59">
        <f t="shared" si="3"/>
        <v>1</v>
      </c>
      <c r="P26" s="60" t="s">
        <v>59</v>
      </c>
      <c r="Q26" s="61">
        <f t="shared" si="4"/>
        <v>1</v>
      </c>
      <c r="R26" s="62" t="s">
        <v>56</v>
      </c>
      <c r="S26" s="63">
        <f t="shared" si="5"/>
        <v>3</v>
      </c>
    </row>
    <row r="27">
      <c r="B27" s="11">
        <v>23.0</v>
      </c>
      <c r="C27" s="54" t="s">
        <v>87</v>
      </c>
      <c r="D27" s="65" t="s">
        <v>85</v>
      </c>
      <c r="E27" s="11">
        <v>0.0</v>
      </c>
      <c r="F27" s="11">
        <v>3.0</v>
      </c>
      <c r="G27" s="11">
        <v>2.0</v>
      </c>
      <c r="H27" s="56">
        <f t="shared" si="1"/>
        <v>2</v>
      </c>
      <c r="I27" s="57">
        <v>6.0</v>
      </c>
      <c r="J27" s="11">
        <v>4.0</v>
      </c>
      <c r="K27" s="58">
        <f t="shared" si="2"/>
        <v>3</v>
      </c>
      <c r="L27" s="57">
        <v>2.0</v>
      </c>
      <c r="M27" s="11">
        <v>3.0</v>
      </c>
      <c r="N27" s="11">
        <v>5.0</v>
      </c>
      <c r="O27" s="59">
        <f t="shared" si="3"/>
        <v>2</v>
      </c>
      <c r="P27" s="60" t="s">
        <v>57</v>
      </c>
      <c r="Q27" s="61">
        <f t="shared" si="4"/>
        <v>2</v>
      </c>
      <c r="R27" s="62" t="s">
        <v>56</v>
      </c>
      <c r="S27" s="63">
        <f t="shared" si="5"/>
        <v>3</v>
      </c>
    </row>
    <row r="28">
      <c r="B28" s="11">
        <v>24.0</v>
      </c>
      <c r="C28" s="54" t="s">
        <v>88</v>
      </c>
      <c r="D28" s="65" t="s">
        <v>85</v>
      </c>
      <c r="E28" s="11">
        <v>0.0</v>
      </c>
      <c r="F28" s="11">
        <v>5.0</v>
      </c>
      <c r="G28" s="11">
        <v>2.0</v>
      </c>
      <c r="H28" s="56">
        <f t="shared" si="1"/>
        <v>2</v>
      </c>
      <c r="I28" s="57">
        <v>3.0</v>
      </c>
      <c r="J28" s="11">
        <v>5.0</v>
      </c>
      <c r="K28" s="58">
        <f t="shared" si="2"/>
        <v>2</v>
      </c>
      <c r="L28" s="57">
        <v>3.0</v>
      </c>
      <c r="M28" s="11">
        <v>2.0</v>
      </c>
      <c r="N28" s="11">
        <v>6.0</v>
      </c>
      <c r="O28" s="59">
        <f t="shared" si="3"/>
        <v>2</v>
      </c>
      <c r="P28" s="60" t="s">
        <v>53</v>
      </c>
      <c r="Q28" s="61">
        <f t="shared" si="4"/>
        <v>4</v>
      </c>
      <c r="R28" s="62" t="s">
        <v>56</v>
      </c>
      <c r="S28" s="63">
        <f t="shared" si="5"/>
        <v>3</v>
      </c>
    </row>
    <row r="29">
      <c r="B29" s="11">
        <v>25.0</v>
      </c>
      <c r="C29" s="54" t="s">
        <v>89</v>
      </c>
      <c r="D29" s="65" t="s">
        <v>85</v>
      </c>
      <c r="E29" s="11">
        <v>0.0</v>
      </c>
      <c r="F29" s="11">
        <v>0.0</v>
      </c>
      <c r="G29" s="11">
        <v>0.0</v>
      </c>
      <c r="H29" s="56">
        <f t="shared" si="1"/>
        <v>1</v>
      </c>
      <c r="I29" s="57">
        <v>5.0</v>
      </c>
      <c r="J29" s="11">
        <v>4.0</v>
      </c>
      <c r="K29" s="58">
        <f t="shared" si="2"/>
        <v>3</v>
      </c>
      <c r="L29" s="57">
        <v>2.0</v>
      </c>
      <c r="M29" s="11">
        <v>3.0</v>
      </c>
      <c r="N29" s="11">
        <v>7.0</v>
      </c>
      <c r="O29" s="59">
        <f t="shared" si="3"/>
        <v>2</v>
      </c>
      <c r="P29" s="60" t="s">
        <v>57</v>
      </c>
      <c r="Q29" s="61">
        <f t="shared" si="4"/>
        <v>2</v>
      </c>
      <c r="R29" s="62" t="s">
        <v>58</v>
      </c>
      <c r="S29" s="63">
        <f t="shared" si="5"/>
        <v>2</v>
      </c>
    </row>
    <row r="30">
      <c r="B30" s="11">
        <v>26.0</v>
      </c>
      <c r="C30" s="54" t="s">
        <v>90</v>
      </c>
      <c r="D30" s="65" t="s">
        <v>91</v>
      </c>
      <c r="E30" s="11">
        <v>2.0</v>
      </c>
      <c r="F30" s="11">
        <v>2.0</v>
      </c>
      <c r="G30" s="11">
        <v>4.0</v>
      </c>
      <c r="H30" s="56">
        <f t="shared" si="1"/>
        <v>3</v>
      </c>
      <c r="I30" s="57">
        <v>5.0</v>
      </c>
      <c r="J30" s="11">
        <v>5.0</v>
      </c>
      <c r="K30" s="58">
        <f t="shared" si="2"/>
        <v>3</v>
      </c>
      <c r="L30" s="57">
        <v>4.0</v>
      </c>
      <c r="M30" s="11">
        <v>2.0</v>
      </c>
      <c r="N30" s="11">
        <v>9.0</v>
      </c>
      <c r="O30" s="59">
        <f t="shared" si="3"/>
        <v>2</v>
      </c>
      <c r="P30" s="60" t="s">
        <v>53</v>
      </c>
      <c r="Q30" s="61">
        <f t="shared" si="4"/>
        <v>4</v>
      </c>
      <c r="R30" s="62" t="s">
        <v>56</v>
      </c>
      <c r="S30" s="63">
        <f t="shared" si="5"/>
        <v>3</v>
      </c>
    </row>
    <row r="31">
      <c r="B31" s="11">
        <v>27.0</v>
      </c>
      <c r="C31" s="54" t="s">
        <v>92</v>
      </c>
      <c r="D31" s="65" t="s">
        <v>91</v>
      </c>
      <c r="E31" s="11">
        <v>1.0</v>
      </c>
      <c r="F31" s="11">
        <v>2.0</v>
      </c>
      <c r="G31" s="11">
        <v>1.0</v>
      </c>
      <c r="H31" s="56">
        <f t="shared" si="1"/>
        <v>2</v>
      </c>
      <c r="I31" s="57">
        <v>4.0</v>
      </c>
      <c r="J31" s="11">
        <v>2.0</v>
      </c>
      <c r="K31" s="58">
        <f t="shared" si="2"/>
        <v>2</v>
      </c>
      <c r="L31" s="57">
        <v>2.0</v>
      </c>
      <c r="M31" s="11">
        <v>3.0</v>
      </c>
      <c r="N31" s="11">
        <v>5.0</v>
      </c>
      <c r="O31" s="59">
        <f t="shared" si="3"/>
        <v>2</v>
      </c>
      <c r="P31" s="60" t="s">
        <v>57</v>
      </c>
      <c r="Q31" s="61">
        <f t="shared" si="4"/>
        <v>2</v>
      </c>
      <c r="R31" s="62" t="s">
        <v>56</v>
      </c>
      <c r="S31" s="63">
        <f t="shared" si="5"/>
        <v>3</v>
      </c>
    </row>
    <row r="32">
      <c r="B32" s="11">
        <v>28.0</v>
      </c>
      <c r="C32" s="54" t="s">
        <v>93</v>
      </c>
      <c r="D32" s="65" t="s">
        <v>91</v>
      </c>
      <c r="E32" s="11">
        <v>0.0</v>
      </c>
      <c r="F32" s="11">
        <v>0.0</v>
      </c>
      <c r="G32" s="11">
        <v>0.0</v>
      </c>
      <c r="H32" s="56">
        <f t="shared" si="1"/>
        <v>1</v>
      </c>
      <c r="I32" s="57">
        <v>2.0</v>
      </c>
      <c r="J32" s="11">
        <v>3.0</v>
      </c>
      <c r="K32" s="58">
        <f t="shared" si="2"/>
        <v>2</v>
      </c>
      <c r="L32" s="57">
        <v>4.0</v>
      </c>
      <c r="M32" s="11">
        <v>4.0</v>
      </c>
      <c r="N32" s="11">
        <v>6.0</v>
      </c>
      <c r="O32" s="59">
        <f t="shared" si="3"/>
        <v>4</v>
      </c>
      <c r="P32" s="60" t="s">
        <v>55</v>
      </c>
      <c r="Q32" s="61">
        <f t="shared" si="4"/>
        <v>3</v>
      </c>
      <c r="R32" s="62" t="s">
        <v>56</v>
      </c>
      <c r="S32" s="63">
        <f t="shared" si="5"/>
        <v>3</v>
      </c>
    </row>
    <row r="33">
      <c r="B33" s="11">
        <v>29.0</v>
      </c>
      <c r="C33" s="54" t="s">
        <v>94</v>
      </c>
      <c r="D33" s="65" t="s">
        <v>91</v>
      </c>
      <c r="E33" s="11">
        <v>0.0</v>
      </c>
      <c r="F33" s="11">
        <v>1.0</v>
      </c>
      <c r="G33" s="11">
        <v>3.0</v>
      </c>
      <c r="H33" s="56">
        <f t="shared" si="1"/>
        <v>2</v>
      </c>
      <c r="I33" s="57">
        <v>4.0</v>
      </c>
      <c r="J33" s="11">
        <v>3.0</v>
      </c>
      <c r="K33" s="58">
        <f t="shared" si="2"/>
        <v>2</v>
      </c>
      <c r="L33" s="57">
        <v>3.0</v>
      </c>
      <c r="M33" s="11">
        <v>4.0</v>
      </c>
      <c r="N33" s="11">
        <v>5.0</v>
      </c>
      <c r="O33" s="59">
        <f t="shared" si="3"/>
        <v>3</v>
      </c>
      <c r="P33" s="60" t="s">
        <v>55</v>
      </c>
      <c r="Q33" s="61">
        <f t="shared" si="4"/>
        <v>3</v>
      </c>
      <c r="R33" s="62" t="s">
        <v>56</v>
      </c>
      <c r="S33" s="63">
        <f t="shared" si="5"/>
        <v>3</v>
      </c>
    </row>
    <row r="34">
      <c r="B34" s="11">
        <v>30.0</v>
      </c>
      <c r="C34" s="54" t="s">
        <v>95</v>
      </c>
      <c r="D34" s="65" t="s">
        <v>91</v>
      </c>
      <c r="E34" s="11">
        <v>2.0</v>
      </c>
      <c r="F34" s="11">
        <v>2.0</v>
      </c>
      <c r="G34" s="11">
        <v>1.0</v>
      </c>
      <c r="H34" s="56">
        <f t="shared" si="1"/>
        <v>2</v>
      </c>
      <c r="I34" s="57">
        <v>11.0</v>
      </c>
      <c r="J34" s="11">
        <v>2.0</v>
      </c>
      <c r="K34" s="58">
        <f t="shared" si="2"/>
        <v>3</v>
      </c>
      <c r="L34" s="57">
        <v>2.0</v>
      </c>
      <c r="M34" s="11">
        <v>4.0</v>
      </c>
      <c r="N34" s="11">
        <v>6.0</v>
      </c>
      <c r="O34" s="59">
        <f t="shared" si="3"/>
        <v>2</v>
      </c>
      <c r="P34" s="60" t="s">
        <v>57</v>
      </c>
      <c r="Q34" s="61">
        <f t="shared" si="4"/>
        <v>2</v>
      </c>
      <c r="R34" s="62" t="s">
        <v>56</v>
      </c>
      <c r="S34" s="63">
        <f t="shared" si="5"/>
        <v>3</v>
      </c>
    </row>
    <row r="35">
      <c r="B35" s="11">
        <v>31.0</v>
      </c>
      <c r="C35" s="54" t="s">
        <v>96</v>
      </c>
      <c r="D35" s="65" t="s">
        <v>91</v>
      </c>
      <c r="E35" s="11">
        <v>2.0</v>
      </c>
      <c r="F35" s="11">
        <v>3.0</v>
      </c>
      <c r="G35" s="11">
        <v>3.0</v>
      </c>
      <c r="H35" s="56">
        <f t="shared" si="1"/>
        <v>3</v>
      </c>
      <c r="I35" s="57">
        <v>3.0</v>
      </c>
      <c r="J35" s="11">
        <v>2.0</v>
      </c>
      <c r="K35" s="58">
        <f t="shared" si="2"/>
        <v>2</v>
      </c>
      <c r="L35" s="57">
        <v>2.0</v>
      </c>
      <c r="M35" s="11">
        <v>3.0</v>
      </c>
      <c r="N35" s="11">
        <v>1.0</v>
      </c>
      <c r="O35" s="59">
        <f t="shared" si="3"/>
        <v>1</v>
      </c>
      <c r="P35" s="60" t="s">
        <v>55</v>
      </c>
      <c r="Q35" s="61">
        <f t="shared" si="4"/>
        <v>3</v>
      </c>
      <c r="R35" s="62" t="s">
        <v>56</v>
      </c>
      <c r="S35" s="63">
        <f t="shared" si="5"/>
        <v>3</v>
      </c>
    </row>
    <row r="36">
      <c r="B36" s="11">
        <v>32.0</v>
      </c>
      <c r="C36" s="54" t="s">
        <v>97</v>
      </c>
      <c r="D36" s="65" t="s">
        <v>98</v>
      </c>
      <c r="E36" s="11">
        <v>0.0</v>
      </c>
      <c r="F36" s="11">
        <v>2.0</v>
      </c>
      <c r="G36" s="11">
        <v>2.0</v>
      </c>
      <c r="H36" s="56">
        <f t="shared" si="1"/>
        <v>2</v>
      </c>
      <c r="I36" s="57">
        <v>5.0</v>
      </c>
      <c r="J36" s="11">
        <v>4.0</v>
      </c>
      <c r="K36" s="58">
        <f t="shared" si="2"/>
        <v>3</v>
      </c>
      <c r="L36" s="57">
        <v>3.0</v>
      </c>
      <c r="M36" s="11">
        <v>4.0</v>
      </c>
      <c r="N36" s="11">
        <v>5.0</v>
      </c>
      <c r="O36" s="59">
        <f t="shared" si="3"/>
        <v>3</v>
      </c>
      <c r="P36" s="60" t="s">
        <v>55</v>
      </c>
      <c r="Q36" s="61">
        <f t="shared" si="4"/>
        <v>3</v>
      </c>
      <c r="R36" s="62" t="s">
        <v>56</v>
      </c>
      <c r="S36" s="63">
        <f t="shared" si="5"/>
        <v>3</v>
      </c>
    </row>
    <row r="37">
      <c r="B37" s="11">
        <v>33.0</v>
      </c>
      <c r="C37" s="54" t="s">
        <v>99</v>
      </c>
      <c r="D37" s="65" t="s">
        <v>98</v>
      </c>
      <c r="E37" s="11">
        <v>0.0</v>
      </c>
      <c r="F37" s="11">
        <v>4.0</v>
      </c>
      <c r="G37" s="11">
        <v>2.0</v>
      </c>
      <c r="H37" s="56">
        <f t="shared" si="1"/>
        <v>2</v>
      </c>
      <c r="I37" s="57">
        <v>4.0</v>
      </c>
      <c r="J37" s="11">
        <v>1.0</v>
      </c>
      <c r="K37" s="58">
        <f t="shared" si="2"/>
        <v>2</v>
      </c>
      <c r="L37" s="57">
        <v>3.0</v>
      </c>
      <c r="M37" s="11">
        <v>4.0</v>
      </c>
      <c r="N37" s="11">
        <v>7.0</v>
      </c>
      <c r="O37" s="59">
        <f t="shared" si="3"/>
        <v>3</v>
      </c>
      <c r="P37" s="60" t="s">
        <v>57</v>
      </c>
      <c r="Q37" s="61">
        <f t="shared" si="4"/>
        <v>2</v>
      </c>
      <c r="R37" s="62" t="s">
        <v>56</v>
      </c>
      <c r="S37" s="63">
        <f t="shared" si="5"/>
        <v>3</v>
      </c>
    </row>
    <row r="38">
      <c r="B38" s="11">
        <v>34.0</v>
      </c>
      <c r="C38" s="54" t="s">
        <v>100</v>
      </c>
      <c r="D38" s="65" t="s">
        <v>98</v>
      </c>
      <c r="E38" s="11">
        <v>1.0</v>
      </c>
      <c r="F38" s="11">
        <v>4.0</v>
      </c>
      <c r="G38" s="11">
        <v>3.0</v>
      </c>
      <c r="H38" s="56">
        <f t="shared" si="1"/>
        <v>3</v>
      </c>
      <c r="I38" s="57">
        <v>3.0</v>
      </c>
      <c r="J38" s="11">
        <v>2.0</v>
      </c>
      <c r="K38" s="58">
        <f t="shared" si="2"/>
        <v>2</v>
      </c>
      <c r="L38" s="57">
        <v>4.0</v>
      </c>
      <c r="M38" s="11">
        <v>4.0</v>
      </c>
      <c r="N38" s="11">
        <v>5.0</v>
      </c>
      <c r="O38" s="59">
        <f t="shared" si="3"/>
        <v>4</v>
      </c>
      <c r="P38" s="60" t="s">
        <v>53</v>
      </c>
      <c r="Q38" s="61">
        <f t="shared" si="4"/>
        <v>4</v>
      </c>
      <c r="R38" s="62" t="s">
        <v>56</v>
      </c>
      <c r="S38" s="63">
        <f t="shared" si="5"/>
        <v>3</v>
      </c>
    </row>
    <row r="39">
      <c r="B39" s="11">
        <v>35.0</v>
      </c>
      <c r="C39" s="54" t="s">
        <v>101</v>
      </c>
      <c r="D39" s="65" t="s">
        <v>98</v>
      </c>
      <c r="E39" s="11">
        <v>0.0</v>
      </c>
      <c r="F39" s="11">
        <v>2.0</v>
      </c>
      <c r="G39" s="11">
        <v>3.0</v>
      </c>
      <c r="H39" s="56">
        <f t="shared" si="1"/>
        <v>3</v>
      </c>
      <c r="I39" s="57">
        <v>10.0</v>
      </c>
      <c r="J39" s="11">
        <v>4.0</v>
      </c>
      <c r="K39" s="58">
        <f t="shared" si="2"/>
        <v>4</v>
      </c>
      <c r="L39" s="57">
        <v>4.0</v>
      </c>
      <c r="M39" s="11">
        <v>3.0</v>
      </c>
      <c r="N39" s="11">
        <v>8.0</v>
      </c>
      <c r="O39" s="59">
        <f t="shared" si="3"/>
        <v>3</v>
      </c>
      <c r="P39" s="60" t="s">
        <v>57</v>
      </c>
      <c r="Q39" s="61">
        <f t="shared" si="4"/>
        <v>2</v>
      </c>
      <c r="R39" s="62" t="s">
        <v>56</v>
      </c>
      <c r="S39" s="63">
        <f t="shared" si="5"/>
        <v>3</v>
      </c>
    </row>
    <row r="40">
      <c r="B40" s="11">
        <v>36.0</v>
      </c>
      <c r="C40" s="54" t="s">
        <v>102</v>
      </c>
      <c r="D40" s="65" t="s">
        <v>98</v>
      </c>
      <c r="E40" s="11">
        <v>0.0</v>
      </c>
      <c r="F40" s="11">
        <v>5.0</v>
      </c>
      <c r="G40" s="11">
        <v>7.0</v>
      </c>
      <c r="H40" s="56">
        <f t="shared" si="1"/>
        <v>3</v>
      </c>
      <c r="I40" s="57">
        <v>5.0</v>
      </c>
      <c r="J40" s="11">
        <v>3.0</v>
      </c>
      <c r="K40" s="58">
        <f t="shared" si="2"/>
        <v>3</v>
      </c>
      <c r="L40" s="57">
        <v>2.0</v>
      </c>
      <c r="M40" s="11">
        <v>3.0</v>
      </c>
      <c r="N40" s="11">
        <v>3.0</v>
      </c>
      <c r="O40" s="59">
        <f t="shared" si="3"/>
        <v>2</v>
      </c>
      <c r="P40" s="60" t="s">
        <v>55</v>
      </c>
      <c r="Q40" s="61">
        <f t="shared" si="4"/>
        <v>3</v>
      </c>
      <c r="R40" s="62" t="s">
        <v>56</v>
      </c>
      <c r="S40" s="63">
        <f t="shared" si="5"/>
        <v>3</v>
      </c>
    </row>
    <row r="41">
      <c r="B41" s="11">
        <v>37.0</v>
      </c>
      <c r="C41" s="54" t="s">
        <v>103</v>
      </c>
      <c r="D41" s="65" t="s">
        <v>104</v>
      </c>
      <c r="E41" s="11">
        <v>0.0</v>
      </c>
      <c r="F41" s="11">
        <v>6.0</v>
      </c>
      <c r="G41" s="11">
        <v>4.0</v>
      </c>
      <c r="H41" s="56">
        <f t="shared" si="1"/>
        <v>3</v>
      </c>
      <c r="I41" s="57">
        <v>3.0</v>
      </c>
      <c r="J41" s="11">
        <v>4.0</v>
      </c>
      <c r="K41" s="58">
        <f t="shared" si="2"/>
        <v>2</v>
      </c>
      <c r="L41" s="57">
        <v>5.0</v>
      </c>
      <c r="M41" s="11">
        <v>3.0</v>
      </c>
      <c r="N41" s="11">
        <v>7.0</v>
      </c>
      <c r="O41" s="59">
        <f t="shared" si="3"/>
        <v>3</v>
      </c>
      <c r="P41" s="60" t="s">
        <v>55</v>
      </c>
      <c r="Q41" s="61">
        <f t="shared" si="4"/>
        <v>3</v>
      </c>
      <c r="R41" s="62" t="s">
        <v>56</v>
      </c>
      <c r="S41" s="63">
        <f t="shared" si="5"/>
        <v>3</v>
      </c>
    </row>
    <row r="42">
      <c r="B42" s="11">
        <v>38.0</v>
      </c>
      <c r="C42" s="54" t="s">
        <v>105</v>
      </c>
      <c r="D42" s="65" t="s">
        <v>104</v>
      </c>
      <c r="E42" s="11">
        <v>0.0</v>
      </c>
      <c r="F42" s="11">
        <v>1.0</v>
      </c>
      <c r="G42" s="11">
        <v>4.0</v>
      </c>
      <c r="H42" s="56">
        <f t="shared" si="1"/>
        <v>2</v>
      </c>
      <c r="I42" s="57">
        <v>5.0</v>
      </c>
      <c r="J42" s="11">
        <v>2.0</v>
      </c>
      <c r="K42" s="58">
        <f t="shared" si="2"/>
        <v>3</v>
      </c>
      <c r="L42" s="57">
        <v>5.0</v>
      </c>
      <c r="M42" s="11">
        <v>3.0</v>
      </c>
      <c r="N42" s="11">
        <v>5.0</v>
      </c>
      <c r="O42" s="59">
        <f t="shared" si="3"/>
        <v>3</v>
      </c>
      <c r="P42" s="60" t="s">
        <v>55</v>
      </c>
      <c r="Q42" s="61">
        <f t="shared" si="4"/>
        <v>3</v>
      </c>
      <c r="R42" s="62" t="s">
        <v>56</v>
      </c>
      <c r="S42" s="63">
        <f t="shared" si="5"/>
        <v>3</v>
      </c>
    </row>
    <row r="43">
      <c r="B43" s="11">
        <v>39.0</v>
      </c>
      <c r="C43" s="54" t="s">
        <v>106</v>
      </c>
      <c r="D43" s="65" t="s">
        <v>104</v>
      </c>
      <c r="E43" s="11">
        <v>0.0</v>
      </c>
      <c r="F43" s="11">
        <v>1.0</v>
      </c>
      <c r="G43" s="11">
        <v>4.0</v>
      </c>
      <c r="H43" s="56">
        <f t="shared" si="1"/>
        <v>2</v>
      </c>
      <c r="I43" s="57">
        <v>5.0</v>
      </c>
      <c r="J43" s="11">
        <v>2.0</v>
      </c>
      <c r="K43" s="58">
        <f t="shared" si="2"/>
        <v>3</v>
      </c>
      <c r="L43" s="57">
        <v>3.0</v>
      </c>
      <c r="M43" s="11">
        <v>2.0</v>
      </c>
      <c r="N43" s="11">
        <v>8.0</v>
      </c>
      <c r="O43" s="59">
        <f t="shared" si="3"/>
        <v>2</v>
      </c>
      <c r="P43" s="60" t="s">
        <v>55</v>
      </c>
      <c r="Q43" s="61">
        <f t="shared" si="4"/>
        <v>3</v>
      </c>
      <c r="R43" s="62" t="s">
        <v>56</v>
      </c>
      <c r="S43" s="63">
        <f t="shared" si="5"/>
        <v>3</v>
      </c>
    </row>
    <row r="44">
      <c r="B44" s="11">
        <v>40.0</v>
      </c>
      <c r="C44" s="54" t="s">
        <v>107</v>
      </c>
      <c r="D44" s="65" t="s">
        <v>104</v>
      </c>
      <c r="E44" s="11">
        <v>0.0</v>
      </c>
      <c r="F44" s="11">
        <v>0.0</v>
      </c>
      <c r="G44" s="11">
        <v>0.0</v>
      </c>
      <c r="H44" s="56">
        <f t="shared" si="1"/>
        <v>1</v>
      </c>
      <c r="I44" s="57">
        <v>2.0</v>
      </c>
      <c r="J44" s="11">
        <v>3.0</v>
      </c>
      <c r="K44" s="58">
        <f t="shared" si="2"/>
        <v>2</v>
      </c>
      <c r="L44" s="57">
        <v>2.0</v>
      </c>
      <c r="M44" s="11">
        <v>3.0</v>
      </c>
      <c r="N44" s="11">
        <v>3.0</v>
      </c>
      <c r="O44" s="59">
        <f t="shared" si="3"/>
        <v>2</v>
      </c>
      <c r="P44" s="60" t="s">
        <v>57</v>
      </c>
      <c r="Q44" s="61">
        <f t="shared" si="4"/>
        <v>2</v>
      </c>
      <c r="R44" s="62" t="s">
        <v>56</v>
      </c>
      <c r="S44" s="63">
        <f t="shared" si="5"/>
        <v>3</v>
      </c>
    </row>
    <row r="45">
      <c r="B45" s="11">
        <v>41.0</v>
      </c>
      <c r="C45" s="54" t="s">
        <v>108</v>
      </c>
      <c r="D45" s="65" t="s">
        <v>104</v>
      </c>
      <c r="E45" s="11">
        <v>0.0</v>
      </c>
      <c r="F45" s="11">
        <v>1.0</v>
      </c>
      <c r="G45" s="11">
        <v>4.0</v>
      </c>
      <c r="H45" s="56">
        <f t="shared" si="1"/>
        <v>2</v>
      </c>
      <c r="I45" s="57">
        <v>6.0</v>
      </c>
      <c r="J45" s="11">
        <v>4.0</v>
      </c>
      <c r="K45" s="58">
        <f t="shared" si="2"/>
        <v>3</v>
      </c>
      <c r="L45" s="57">
        <v>4.0</v>
      </c>
      <c r="M45" s="11">
        <v>3.0</v>
      </c>
      <c r="N45" s="11">
        <v>3.0</v>
      </c>
      <c r="O45" s="59">
        <f t="shared" si="3"/>
        <v>3</v>
      </c>
      <c r="P45" s="60" t="s">
        <v>55</v>
      </c>
      <c r="Q45" s="61">
        <f t="shared" si="4"/>
        <v>3</v>
      </c>
      <c r="R45" s="62" t="s">
        <v>56</v>
      </c>
      <c r="S45" s="63">
        <f t="shared" si="5"/>
        <v>3</v>
      </c>
    </row>
    <row r="46">
      <c r="B46" s="11">
        <v>42.0</v>
      </c>
      <c r="C46" s="54" t="s">
        <v>109</v>
      </c>
      <c r="D46" s="65" t="s">
        <v>104</v>
      </c>
      <c r="E46" s="11">
        <v>0.0</v>
      </c>
      <c r="F46" s="11">
        <v>2.0</v>
      </c>
      <c r="G46" s="11">
        <v>9.0</v>
      </c>
      <c r="H46" s="56">
        <f t="shared" si="1"/>
        <v>3</v>
      </c>
      <c r="I46" s="57">
        <v>6.0</v>
      </c>
      <c r="J46" s="11">
        <v>10.0</v>
      </c>
      <c r="K46" s="58">
        <f t="shared" si="2"/>
        <v>3</v>
      </c>
      <c r="L46" s="57">
        <v>4.0</v>
      </c>
      <c r="M46" s="11">
        <v>3.0</v>
      </c>
      <c r="N46" s="11">
        <v>3.0</v>
      </c>
      <c r="O46" s="59">
        <f t="shared" si="3"/>
        <v>3</v>
      </c>
      <c r="P46" s="60" t="s">
        <v>55</v>
      </c>
      <c r="Q46" s="61">
        <f t="shared" si="4"/>
        <v>3</v>
      </c>
      <c r="R46" s="62" t="s">
        <v>56</v>
      </c>
      <c r="S46" s="63">
        <f t="shared" si="5"/>
        <v>3</v>
      </c>
    </row>
    <row r="47">
      <c r="B47" s="11">
        <v>43.0</v>
      </c>
      <c r="C47" s="54" t="s">
        <v>110</v>
      </c>
      <c r="D47" s="65" t="s">
        <v>111</v>
      </c>
      <c r="E47" s="11">
        <v>0.0</v>
      </c>
      <c r="F47" s="11">
        <v>2.0</v>
      </c>
      <c r="G47" s="11">
        <v>12.0</v>
      </c>
      <c r="H47" s="56">
        <f t="shared" si="1"/>
        <v>3</v>
      </c>
      <c r="I47" s="57">
        <v>7.0</v>
      </c>
      <c r="J47" s="11">
        <v>16.0</v>
      </c>
      <c r="K47" s="58">
        <f t="shared" si="2"/>
        <v>4</v>
      </c>
      <c r="L47" s="57">
        <v>4.0</v>
      </c>
      <c r="M47" s="11">
        <v>3.0</v>
      </c>
      <c r="N47" s="11">
        <v>3.0</v>
      </c>
      <c r="O47" s="59">
        <f t="shared" si="3"/>
        <v>3</v>
      </c>
      <c r="P47" s="60" t="s">
        <v>57</v>
      </c>
      <c r="Q47" s="61">
        <f t="shared" si="4"/>
        <v>2</v>
      </c>
      <c r="R47" s="62" t="s">
        <v>56</v>
      </c>
      <c r="S47" s="63">
        <f t="shared" si="5"/>
        <v>3</v>
      </c>
    </row>
    <row r="48">
      <c r="B48" s="11">
        <v>44.0</v>
      </c>
      <c r="C48" s="54" t="s">
        <v>112</v>
      </c>
      <c r="D48" s="65" t="s">
        <v>111</v>
      </c>
      <c r="E48" s="11">
        <v>0.0</v>
      </c>
      <c r="F48" s="11">
        <v>1.0</v>
      </c>
      <c r="G48" s="11">
        <v>6.0</v>
      </c>
      <c r="H48" s="56">
        <f t="shared" si="1"/>
        <v>2</v>
      </c>
      <c r="I48" s="57">
        <v>5.0</v>
      </c>
      <c r="J48" s="11">
        <v>3.0</v>
      </c>
      <c r="K48" s="58">
        <f t="shared" si="2"/>
        <v>3</v>
      </c>
      <c r="L48" s="57">
        <v>4.0</v>
      </c>
      <c r="M48" s="11">
        <v>3.0</v>
      </c>
      <c r="N48" s="11">
        <v>3.0</v>
      </c>
      <c r="O48" s="59">
        <f t="shared" si="3"/>
        <v>3</v>
      </c>
      <c r="P48" s="60" t="s">
        <v>57</v>
      </c>
      <c r="Q48" s="61">
        <f t="shared" si="4"/>
        <v>2</v>
      </c>
      <c r="R48" s="62" t="s">
        <v>56</v>
      </c>
      <c r="S48" s="63">
        <f t="shared" si="5"/>
        <v>3</v>
      </c>
    </row>
    <row r="49">
      <c r="B49" s="11">
        <v>45.0</v>
      </c>
      <c r="C49" s="54" t="s">
        <v>113</v>
      </c>
      <c r="D49" s="65" t="s">
        <v>111</v>
      </c>
      <c r="E49" s="11">
        <v>0.0</v>
      </c>
      <c r="F49" s="11">
        <v>1.0</v>
      </c>
      <c r="G49" s="11">
        <v>3.0</v>
      </c>
      <c r="H49" s="56">
        <f t="shared" si="1"/>
        <v>2</v>
      </c>
      <c r="I49" s="57">
        <v>5.0</v>
      </c>
      <c r="J49" s="11">
        <v>6.0</v>
      </c>
      <c r="K49" s="58">
        <f t="shared" si="2"/>
        <v>3</v>
      </c>
      <c r="L49" s="57">
        <v>4.0</v>
      </c>
      <c r="M49" s="11">
        <v>4.0</v>
      </c>
      <c r="N49" s="11">
        <v>4.0</v>
      </c>
      <c r="O49" s="59">
        <f t="shared" si="3"/>
        <v>4</v>
      </c>
      <c r="P49" s="60" t="s">
        <v>55</v>
      </c>
      <c r="Q49" s="61">
        <f t="shared" si="4"/>
        <v>3</v>
      </c>
      <c r="R49" s="62" t="s">
        <v>56</v>
      </c>
      <c r="S49" s="63">
        <f t="shared" si="5"/>
        <v>3</v>
      </c>
    </row>
    <row r="50">
      <c r="B50" s="11">
        <v>46.0</v>
      </c>
      <c r="C50" s="54" t="s">
        <v>114</v>
      </c>
      <c r="D50" s="65" t="s">
        <v>111</v>
      </c>
      <c r="E50" s="11">
        <v>0.0</v>
      </c>
      <c r="F50" s="11">
        <v>1.0</v>
      </c>
      <c r="G50" s="11">
        <v>1.0</v>
      </c>
      <c r="H50" s="56">
        <f t="shared" si="1"/>
        <v>2</v>
      </c>
      <c r="I50" s="57">
        <v>5.0</v>
      </c>
      <c r="J50" s="11">
        <v>9.0</v>
      </c>
      <c r="K50" s="58">
        <f t="shared" si="2"/>
        <v>3</v>
      </c>
      <c r="L50" s="57">
        <v>4.0</v>
      </c>
      <c r="M50" s="11">
        <v>2.0</v>
      </c>
      <c r="N50" s="11">
        <v>2.0</v>
      </c>
      <c r="O50" s="59">
        <f t="shared" si="3"/>
        <v>2</v>
      </c>
      <c r="P50" s="60" t="s">
        <v>57</v>
      </c>
      <c r="Q50" s="61">
        <f t="shared" si="4"/>
        <v>2</v>
      </c>
      <c r="R50" s="62" t="s">
        <v>56</v>
      </c>
      <c r="S50" s="63">
        <f t="shared" si="5"/>
        <v>3</v>
      </c>
    </row>
    <row r="51">
      <c r="B51" s="11">
        <v>47.0</v>
      </c>
      <c r="C51" s="54" t="s">
        <v>115</v>
      </c>
      <c r="D51" s="65" t="s">
        <v>111</v>
      </c>
      <c r="E51" s="11">
        <v>0.0</v>
      </c>
      <c r="F51" s="11">
        <v>1.0</v>
      </c>
      <c r="G51" s="11">
        <v>8.0</v>
      </c>
      <c r="H51" s="56">
        <f t="shared" si="1"/>
        <v>2</v>
      </c>
      <c r="I51" s="57">
        <v>5.0</v>
      </c>
      <c r="J51" s="11">
        <v>10.0</v>
      </c>
      <c r="K51" s="58">
        <f t="shared" si="2"/>
        <v>3</v>
      </c>
      <c r="L51" s="57">
        <v>4.0</v>
      </c>
      <c r="M51" s="11">
        <v>2.0</v>
      </c>
      <c r="N51" s="11">
        <v>2.0</v>
      </c>
      <c r="O51" s="59">
        <f t="shared" si="3"/>
        <v>2</v>
      </c>
      <c r="P51" s="60" t="s">
        <v>57</v>
      </c>
      <c r="Q51" s="61">
        <f t="shared" si="4"/>
        <v>2</v>
      </c>
      <c r="R51" s="62" t="s">
        <v>56</v>
      </c>
      <c r="S51" s="63">
        <f t="shared" si="5"/>
        <v>3</v>
      </c>
    </row>
    <row r="52">
      <c r="B52" s="11">
        <v>48.0</v>
      </c>
      <c r="C52" s="54" t="s">
        <v>116</v>
      </c>
      <c r="D52" s="65" t="s">
        <v>111</v>
      </c>
      <c r="E52" s="11">
        <v>0.0</v>
      </c>
      <c r="F52" s="11">
        <v>1.0</v>
      </c>
      <c r="G52" s="11">
        <v>19.0</v>
      </c>
      <c r="H52" s="56">
        <f t="shared" si="1"/>
        <v>2</v>
      </c>
      <c r="I52" s="57">
        <v>7.0</v>
      </c>
      <c r="J52" s="11">
        <v>13.0</v>
      </c>
      <c r="K52" s="58">
        <f t="shared" si="2"/>
        <v>4</v>
      </c>
      <c r="L52" s="57">
        <v>4.0</v>
      </c>
      <c r="M52" s="11">
        <v>4.0</v>
      </c>
      <c r="N52" s="11">
        <v>4.0</v>
      </c>
      <c r="O52" s="59">
        <f t="shared" si="3"/>
        <v>4</v>
      </c>
      <c r="P52" s="60" t="s">
        <v>55</v>
      </c>
      <c r="Q52" s="61">
        <f t="shared" si="4"/>
        <v>3</v>
      </c>
      <c r="R52" s="62" t="s">
        <v>56</v>
      </c>
      <c r="S52" s="63">
        <f t="shared" si="5"/>
        <v>3</v>
      </c>
    </row>
    <row r="53">
      <c r="B53" s="11">
        <v>49.0</v>
      </c>
      <c r="C53" s="54" t="s">
        <v>117</v>
      </c>
      <c r="D53" s="65" t="s">
        <v>111</v>
      </c>
      <c r="E53" s="11">
        <v>0.0</v>
      </c>
      <c r="F53" s="11">
        <v>0.0</v>
      </c>
      <c r="G53" s="11">
        <v>0.0</v>
      </c>
      <c r="H53" s="56">
        <f t="shared" si="1"/>
        <v>1</v>
      </c>
      <c r="I53" s="57">
        <v>3.0</v>
      </c>
      <c r="J53" s="11">
        <v>9.0</v>
      </c>
      <c r="K53" s="58">
        <f t="shared" si="2"/>
        <v>2</v>
      </c>
      <c r="L53" s="57">
        <v>4.0</v>
      </c>
      <c r="M53" s="11">
        <v>3.0</v>
      </c>
      <c r="N53" s="11">
        <v>3.0</v>
      </c>
      <c r="O53" s="59">
        <f t="shared" si="3"/>
        <v>3</v>
      </c>
      <c r="P53" s="60" t="s">
        <v>57</v>
      </c>
      <c r="Q53" s="61">
        <f t="shared" si="4"/>
        <v>2</v>
      </c>
      <c r="R53" s="62" t="s">
        <v>54</v>
      </c>
      <c r="S53" s="63">
        <f t="shared" si="5"/>
        <v>4</v>
      </c>
    </row>
    <row r="54">
      <c r="B54" s="11">
        <v>50.0</v>
      </c>
      <c r="C54" s="54" t="s">
        <v>118</v>
      </c>
      <c r="D54" s="65" t="s">
        <v>119</v>
      </c>
      <c r="E54" s="11">
        <v>0.0</v>
      </c>
      <c r="F54" s="11">
        <v>1.0</v>
      </c>
      <c r="G54" s="11">
        <v>7.0</v>
      </c>
      <c r="H54" s="56">
        <f t="shared" si="1"/>
        <v>2</v>
      </c>
      <c r="I54" s="57">
        <v>3.0</v>
      </c>
      <c r="J54" s="11">
        <v>3.0</v>
      </c>
      <c r="K54" s="58">
        <f t="shared" si="2"/>
        <v>2</v>
      </c>
      <c r="L54" s="57">
        <v>4.0</v>
      </c>
      <c r="M54" s="11">
        <v>3.0</v>
      </c>
      <c r="N54" s="11">
        <v>3.0</v>
      </c>
      <c r="O54" s="59">
        <f t="shared" si="3"/>
        <v>3</v>
      </c>
      <c r="P54" s="60" t="s">
        <v>57</v>
      </c>
      <c r="Q54" s="61">
        <f t="shared" si="4"/>
        <v>2</v>
      </c>
      <c r="R54" s="62" t="s">
        <v>54</v>
      </c>
      <c r="S54" s="63">
        <f t="shared" si="5"/>
        <v>4</v>
      </c>
    </row>
    <row r="55">
      <c r="B55" s="11">
        <v>51.0</v>
      </c>
      <c r="C55" s="54" t="s">
        <v>120</v>
      </c>
      <c r="D55" s="66" t="s">
        <v>119</v>
      </c>
      <c r="E55" s="11">
        <v>0.0</v>
      </c>
      <c r="F55" s="11">
        <v>1.0</v>
      </c>
      <c r="G55" s="11">
        <v>3.0</v>
      </c>
      <c r="H55" s="56">
        <f t="shared" si="1"/>
        <v>2</v>
      </c>
      <c r="I55" s="57">
        <v>3.0</v>
      </c>
      <c r="J55" s="11">
        <v>1.0</v>
      </c>
      <c r="K55" s="58">
        <f t="shared" si="2"/>
        <v>2</v>
      </c>
      <c r="L55" s="57">
        <v>4.0</v>
      </c>
      <c r="M55" s="11">
        <v>3.0</v>
      </c>
      <c r="N55" s="11">
        <v>3.0</v>
      </c>
      <c r="O55" s="59">
        <f t="shared" si="3"/>
        <v>3</v>
      </c>
      <c r="P55" s="60" t="s">
        <v>53</v>
      </c>
      <c r="Q55" s="61">
        <f t="shared" si="4"/>
        <v>4</v>
      </c>
      <c r="R55" s="62" t="s">
        <v>56</v>
      </c>
      <c r="S55" s="63">
        <f t="shared" si="5"/>
        <v>3</v>
      </c>
    </row>
    <row r="56">
      <c r="B56" s="11">
        <v>52.0</v>
      </c>
      <c r="C56" s="54" t="s">
        <v>121</v>
      </c>
      <c r="D56" s="66" t="s">
        <v>119</v>
      </c>
      <c r="E56" s="11">
        <v>0.0</v>
      </c>
      <c r="F56" s="11">
        <v>1.0</v>
      </c>
      <c r="G56" s="11">
        <v>7.0</v>
      </c>
      <c r="H56" s="56">
        <f t="shared" si="1"/>
        <v>2</v>
      </c>
      <c r="I56" s="57">
        <v>3.0</v>
      </c>
      <c r="J56" s="11">
        <v>5.0</v>
      </c>
      <c r="K56" s="58">
        <f t="shared" si="2"/>
        <v>2</v>
      </c>
      <c r="L56" s="57">
        <v>4.0</v>
      </c>
      <c r="M56" s="11">
        <v>3.0</v>
      </c>
      <c r="N56" s="11">
        <v>3.0</v>
      </c>
      <c r="O56" s="59">
        <f t="shared" si="3"/>
        <v>3</v>
      </c>
      <c r="P56" s="60" t="s">
        <v>57</v>
      </c>
      <c r="Q56" s="61">
        <f t="shared" si="4"/>
        <v>2</v>
      </c>
      <c r="R56" s="62" t="s">
        <v>54</v>
      </c>
      <c r="S56" s="63">
        <f t="shared" si="5"/>
        <v>4</v>
      </c>
    </row>
    <row r="57">
      <c r="B57" s="11">
        <v>53.0</v>
      </c>
      <c r="C57" s="54" t="s">
        <v>122</v>
      </c>
      <c r="D57" s="66" t="s">
        <v>119</v>
      </c>
      <c r="E57" s="11">
        <v>0.0</v>
      </c>
      <c r="F57" s="11">
        <v>2.0</v>
      </c>
      <c r="G57" s="11">
        <v>6.0</v>
      </c>
      <c r="H57" s="56">
        <f t="shared" si="1"/>
        <v>3</v>
      </c>
      <c r="I57" s="57">
        <v>5.0</v>
      </c>
      <c r="J57" s="11">
        <v>14.0</v>
      </c>
      <c r="K57" s="58">
        <f t="shared" si="2"/>
        <v>3</v>
      </c>
      <c r="L57" s="57">
        <v>4.0</v>
      </c>
      <c r="M57" s="11">
        <v>2.0</v>
      </c>
      <c r="N57" s="11">
        <v>3.0</v>
      </c>
      <c r="O57" s="59">
        <f t="shared" si="3"/>
        <v>2</v>
      </c>
      <c r="P57" s="60" t="s">
        <v>55</v>
      </c>
      <c r="Q57" s="61">
        <f t="shared" si="4"/>
        <v>3</v>
      </c>
      <c r="R57" s="62" t="s">
        <v>56</v>
      </c>
      <c r="S57" s="63">
        <f t="shared" si="5"/>
        <v>3</v>
      </c>
    </row>
    <row r="58">
      <c r="B58" s="11">
        <v>54.0</v>
      </c>
      <c r="C58" s="54" t="s">
        <v>123</v>
      </c>
      <c r="D58" s="66" t="s">
        <v>119</v>
      </c>
      <c r="E58" s="11">
        <v>0.0</v>
      </c>
      <c r="F58" s="11">
        <v>1.0</v>
      </c>
      <c r="G58" s="11">
        <v>4.0</v>
      </c>
      <c r="H58" s="56">
        <f t="shared" si="1"/>
        <v>2</v>
      </c>
      <c r="I58" s="57">
        <v>3.0</v>
      </c>
      <c r="J58" s="11">
        <v>9.0</v>
      </c>
      <c r="K58" s="58">
        <f t="shared" si="2"/>
        <v>2</v>
      </c>
      <c r="L58" s="57">
        <v>4.0</v>
      </c>
      <c r="M58" s="11">
        <v>4.0</v>
      </c>
      <c r="N58" s="11">
        <v>4.0</v>
      </c>
      <c r="O58" s="59">
        <f t="shared" si="3"/>
        <v>4</v>
      </c>
      <c r="P58" s="60" t="s">
        <v>53</v>
      </c>
      <c r="Q58" s="61">
        <f t="shared" si="4"/>
        <v>4</v>
      </c>
      <c r="R58" s="62" t="s">
        <v>54</v>
      </c>
      <c r="S58" s="63">
        <f t="shared" si="5"/>
        <v>4</v>
      </c>
    </row>
    <row r="59">
      <c r="B59" s="11">
        <v>55.0</v>
      </c>
      <c r="C59" s="54" t="s">
        <v>124</v>
      </c>
      <c r="D59" s="66" t="s">
        <v>119</v>
      </c>
      <c r="E59" s="11">
        <v>0.0</v>
      </c>
      <c r="F59" s="11">
        <v>1.0</v>
      </c>
      <c r="G59" s="11">
        <v>8.0</v>
      </c>
      <c r="H59" s="67">
        <f t="shared" si="1"/>
        <v>2</v>
      </c>
      <c r="I59" s="57">
        <v>3.0</v>
      </c>
      <c r="J59" s="11">
        <v>13.0</v>
      </c>
      <c r="K59" s="58">
        <f t="shared" si="2"/>
        <v>2</v>
      </c>
      <c r="L59" s="57">
        <v>4.0</v>
      </c>
      <c r="M59" s="11">
        <v>2.0</v>
      </c>
      <c r="N59" s="11">
        <v>2.0</v>
      </c>
      <c r="O59" s="68">
        <f t="shared" si="3"/>
        <v>2</v>
      </c>
      <c r="P59" s="60" t="s">
        <v>55</v>
      </c>
      <c r="Q59" s="61">
        <f t="shared" si="4"/>
        <v>3</v>
      </c>
      <c r="R59" s="62" t="s">
        <v>56</v>
      </c>
      <c r="S59" s="63">
        <f t="shared" si="5"/>
        <v>3</v>
      </c>
    </row>
    <row r="60">
      <c r="H60" s="69"/>
      <c r="K60" s="69"/>
      <c r="O60" s="69"/>
    </row>
  </sheetData>
  <mergeCells count="14">
    <mergeCell ref="I3:J3"/>
    <mergeCell ref="L3:N3"/>
    <mergeCell ref="O3:O4"/>
    <mergeCell ref="P3:P4"/>
    <mergeCell ref="Q3:Q4"/>
    <mergeCell ref="R3:R4"/>
    <mergeCell ref="B2:B4"/>
    <mergeCell ref="C2:C4"/>
    <mergeCell ref="D2:D4"/>
    <mergeCell ref="E2:S2"/>
    <mergeCell ref="E3:G3"/>
    <mergeCell ref="H3:H4"/>
    <mergeCell ref="K3:K4"/>
    <mergeCell ref="S3:S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25.5"/>
    <col customWidth="1" min="4" max="4" width="8.63"/>
    <col customWidth="1" min="5" max="5" width="8.88"/>
    <col customWidth="1" min="6" max="6" width="9.13"/>
    <col customWidth="1" min="7" max="7" width="9.63"/>
    <col customWidth="1" min="8" max="8" width="9.0"/>
    <col customWidth="1" min="10" max="10" width="13.5"/>
    <col customWidth="1" min="11" max="11" width="13.88"/>
  </cols>
  <sheetData>
    <row r="2">
      <c r="J2" s="1" t="s">
        <v>125</v>
      </c>
      <c r="M2" s="1" t="s">
        <v>126</v>
      </c>
      <c r="P2" s="70"/>
    </row>
    <row r="3">
      <c r="B3" s="3" t="s">
        <v>3</v>
      </c>
      <c r="C3" s="3" t="s">
        <v>127</v>
      </c>
      <c r="D3" s="4" t="s">
        <v>8</v>
      </c>
      <c r="E3" s="5"/>
      <c r="F3" s="5"/>
      <c r="G3" s="5"/>
      <c r="H3" s="6"/>
      <c r="J3" s="3" t="s">
        <v>128</v>
      </c>
      <c r="K3" s="3" t="s">
        <v>129</v>
      </c>
      <c r="M3" s="3" t="s">
        <v>130</v>
      </c>
      <c r="N3" s="3" t="s">
        <v>129</v>
      </c>
      <c r="P3" s="3" t="s">
        <v>131</v>
      </c>
    </row>
    <row r="4">
      <c r="B4" s="9"/>
      <c r="C4" s="9"/>
      <c r="D4" s="10" t="s">
        <v>11</v>
      </c>
      <c r="E4" s="10" t="s">
        <v>15</v>
      </c>
      <c r="F4" s="10" t="s">
        <v>18</v>
      </c>
      <c r="G4" s="10" t="s">
        <v>21</v>
      </c>
      <c r="H4" s="10" t="s">
        <v>24</v>
      </c>
      <c r="J4" s="9"/>
      <c r="K4" s="9"/>
      <c r="M4" s="9"/>
      <c r="N4" s="9"/>
      <c r="P4" s="9"/>
    </row>
    <row r="5">
      <c r="B5" s="53">
        <v>1.0</v>
      </c>
      <c r="C5" s="54" t="str">
        <f>'Alternatif Ormawa'!C5</f>
        <v>PSHT</v>
      </c>
      <c r="D5" s="11">
        <f>'Alternatif Ormawa'!H5</f>
        <v>4</v>
      </c>
      <c r="E5" s="11">
        <f>'Alternatif Ormawa'!K5</f>
        <v>3</v>
      </c>
      <c r="F5" s="11">
        <f>'Alternatif Ormawa'!O5</f>
        <v>3</v>
      </c>
      <c r="G5" s="11">
        <f>'Alternatif Ormawa'!Q5</f>
        <v>3</v>
      </c>
      <c r="H5" s="11">
        <f>'Alternatif Ormawa'!S5</f>
        <v>3</v>
      </c>
      <c r="J5" s="54" t="s">
        <v>132</v>
      </c>
      <c r="K5" s="71">
        <f t="shared" ref="K5:K59" si="1">(D5^$H$70)*(E5^$H$71)*(F5^$H$72)*(G5^$H$73)*(H5^$H$74)</f>
        <v>3.239203635</v>
      </c>
      <c r="M5" s="54" t="s">
        <v>133</v>
      </c>
      <c r="N5" s="72">
        <f t="shared" ref="N5:N59" si="2">K5/$K$60</f>
        <v>0.02284574051</v>
      </c>
      <c r="P5" s="72">
        <f t="shared" ref="P5:P59" si="3">_xlfn.RANK.AVG(N5,$N$5:$N$59)</f>
        <v>4.5</v>
      </c>
    </row>
    <row r="6">
      <c r="B6" s="53">
        <v>2.0</v>
      </c>
      <c r="C6" s="54" t="str">
        <f>'Alternatif Ormawa'!C6</f>
        <v>TRIPLE-C</v>
      </c>
      <c r="D6" s="11">
        <f>'Alternatif Ormawa'!H6</f>
        <v>4</v>
      </c>
      <c r="E6" s="11">
        <f>'Alternatif Ormawa'!K6</f>
        <v>3</v>
      </c>
      <c r="F6" s="11">
        <f>'Alternatif Ormawa'!O6</f>
        <v>4</v>
      </c>
      <c r="G6" s="11">
        <f>'Alternatif Ormawa'!Q6</f>
        <v>3</v>
      </c>
      <c r="H6" s="11">
        <f>'Alternatif Ormawa'!S6</f>
        <v>3</v>
      </c>
      <c r="J6" s="54" t="s">
        <v>134</v>
      </c>
      <c r="K6" s="71">
        <f t="shared" si="1"/>
        <v>3.431041716</v>
      </c>
      <c r="M6" s="54" t="s">
        <v>135</v>
      </c>
      <c r="N6" s="72">
        <f t="shared" si="2"/>
        <v>0.02419875301</v>
      </c>
      <c r="P6" s="72">
        <f t="shared" si="3"/>
        <v>3</v>
      </c>
    </row>
    <row r="7">
      <c r="B7" s="53">
        <v>3.0</v>
      </c>
      <c r="C7" s="54" t="str">
        <f>'Alternatif Ormawa'!C7</f>
        <v>B-SING</v>
      </c>
      <c r="D7" s="11">
        <f>'Alternatif Ormawa'!H7</f>
        <v>2</v>
      </c>
      <c r="E7" s="11">
        <f>'Alternatif Ormawa'!K7</f>
        <v>2</v>
      </c>
      <c r="F7" s="11">
        <f>'Alternatif Ormawa'!O7</f>
        <v>2</v>
      </c>
      <c r="G7" s="11">
        <f>'Alternatif Ormawa'!Q7</f>
        <v>2</v>
      </c>
      <c r="H7" s="11">
        <f>'Alternatif Ormawa'!S7</f>
        <v>2</v>
      </c>
      <c r="J7" s="54" t="s">
        <v>136</v>
      </c>
      <c r="K7" s="71">
        <f t="shared" si="1"/>
        <v>2</v>
      </c>
      <c r="M7" s="54" t="s">
        <v>137</v>
      </c>
      <c r="N7" s="72">
        <f t="shared" si="2"/>
        <v>0.01410577604</v>
      </c>
      <c r="P7" s="72">
        <f t="shared" si="3"/>
        <v>49</v>
      </c>
    </row>
    <row r="8">
      <c r="B8" s="53">
        <v>4.0</v>
      </c>
      <c r="C8" s="54" t="str">
        <f>'Alternatif Ormawa'!C8</f>
        <v>3 SERANGKAI</v>
      </c>
      <c r="D8" s="11">
        <f>'Alternatif Ormawa'!H8</f>
        <v>3</v>
      </c>
      <c r="E8" s="11">
        <f>'Alternatif Ormawa'!K8</f>
        <v>4</v>
      </c>
      <c r="F8" s="11">
        <f>'Alternatif Ormawa'!O8</f>
        <v>4</v>
      </c>
      <c r="G8" s="11">
        <f>'Alternatif Ormawa'!Q8</f>
        <v>2</v>
      </c>
      <c r="H8" s="11">
        <f>'Alternatif Ormawa'!S8</f>
        <v>4</v>
      </c>
      <c r="J8" s="54" t="s">
        <v>138</v>
      </c>
      <c r="K8" s="71">
        <f t="shared" si="1"/>
        <v>3.225054037</v>
      </c>
      <c r="M8" s="54" t="s">
        <v>139</v>
      </c>
      <c r="N8" s="72">
        <f t="shared" si="2"/>
        <v>0.02274594498</v>
      </c>
      <c r="P8" s="72">
        <f t="shared" si="3"/>
        <v>6</v>
      </c>
    </row>
    <row r="9">
      <c r="B9" s="53">
        <v>5.0</v>
      </c>
      <c r="C9" s="54" t="str">
        <f>'Alternatif Ormawa'!C9</f>
        <v>SENI NANGGALA</v>
      </c>
      <c r="D9" s="11">
        <f>'Alternatif Ormawa'!H9</f>
        <v>3</v>
      </c>
      <c r="E9" s="11">
        <f>'Alternatif Ormawa'!K9</f>
        <v>3</v>
      </c>
      <c r="F9" s="11">
        <f>'Alternatif Ormawa'!O9</f>
        <v>3</v>
      </c>
      <c r="G9" s="11">
        <f>'Alternatif Ormawa'!Q9</f>
        <v>2</v>
      </c>
      <c r="H9" s="11">
        <f>'Alternatif Ormawa'!S9</f>
        <v>2</v>
      </c>
      <c r="J9" s="54" t="s">
        <v>140</v>
      </c>
      <c r="K9" s="71">
        <f t="shared" si="1"/>
        <v>2.620741394</v>
      </c>
      <c r="M9" s="54" t="s">
        <v>141</v>
      </c>
      <c r="N9" s="72">
        <f t="shared" si="2"/>
        <v>0.01848379558</v>
      </c>
      <c r="P9" s="72">
        <f t="shared" si="3"/>
        <v>26</v>
      </c>
    </row>
    <row r="10">
      <c r="B10" s="53">
        <v>6.0</v>
      </c>
      <c r="C10" s="54" t="str">
        <f>'Alternatif Ormawa'!C10</f>
        <v>MENWA</v>
      </c>
      <c r="D10" s="11">
        <f>'Alternatif Ormawa'!H10</f>
        <v>4</v>
      </c>
      <c r="E10" s="11">
        <f>'Alternatif Ormawa'!K10</f>
        <v>1</v>
      </c>
      <c r="F10" s="11">
        <f>'Alternatif Ormawa'!O10</f>
        <v>2</v>
      </c>
      <c r="G10" s="11">
        <f>'Alternatif Ormawa'!Q10</f>
        <v>2</v>
      </c>
      <c r="H10" s="11">
        <f>'Alternatif Ormawa'!S10</f>
        <v>2</v>
      </c>
      <c r="J10" s="54" t="s">
        <v>142</v>
      </c>
      <c r="K10" s="71">
        <f t="shared" si="1"/>
        <v>2.094588246</v>
      </c>
      <c r="M10" s="54" t="s">
        <v>143</v>
      </c>
      <c r="N10" s="72">
        <f t="shared" si="2"/>
        <v>0.01477289634</v>
      </c>
      <c r="P10" s="72">
        <f t="shared" si="3"/>
        <v>47</v>
      </c>
    </row>
    <row r="11">
      <c r="B11" s="53">
        <v>7.0</v>
      </c>
      <c r="C11" s="54" t="str">
        <f>'Alternatif Ormawa'!C11</f>
        <v>PMR</v>
      </c>
      <c r="D11" s="11">
        <f>'Alternatif Ormawa'!H11</f>
        <v>2</v>
      </c>
      <c r="E11" s="11">
        <f>'Alternatif Ormawa'!K11</f>
        <v>2</v>
      </c>
      <c r="F11" s="11">
        <f>'Alternatif Ormawa'!O11</f>
        <v>2</v>
      </c>
      <c r="G11" s="11">
        <f>'Alternatif Ormawa'!Q11</f>
        <v>1</v>
      </c>
      <c r="H11" s="11">
        <f>'Alternatif Ormawa'!S11</f>
        <v>3</v>
      </c>
      <c r="J11" s="54" t="s">
        <v>144</v>
      </c>
      <c r="K11" s="71">
        <f t="shared" si="1"/>
        <v>1.837819398</v>
      </c>
      <c r="M11" s="54" t="s">
        <v>145</v>
      </c>
      <c r="N11" s="72">
        <f t="shared" si="2"/>
        <v>0.01296193441</v>
      </c>
      <c r="P11" s="72">
        <f t="shared" si="3"/>
        <v>52</v>
      </c>
    </row>
    <row r="12">
      <c r="B12" s="53">
        <v>8.0</v>
      </c>
      <c r="C12" s="54" t="str">
        <f>'Alternatif Ormawa'!C12</f>
        <v>PRAMUKA</v>
      </c>
      <c r="D12" s="11">
        <f>'Alternatif Ormawa'!H12</f>
        <v>3</v>
      </c>
      <c r="E12" s="11">
        <f>'Alternatif Ormawa'!K12</f>
        <v>2</v>
      </c>
      <c r="F12" s="11">
        <f>'Alternatif Ormawa'!O12</f>
        <v>2</v>
      </c>
      <c r="G12" s="11">
        <f>'Alternatif Ormawa'!Q12</f>
        <v>1</v>
      </c>
      <c r="H12" s="11">
        <f>'Alternatif Ormawa'!S12</f>
        <v>3</v>
      </c>
      <c r="J12" s="54" t="s">
        <v>146</v>
      </c>
      <c r="K12" s="71">
        <f t="shared" si="1"/>
        <v>2.047672511</v>
      </c>
      <c r="M12" s="54" t="s">
        <v>147</v>
      </c>
      <c r="N12" s="72">
        <f t="shared" si="2"/>
        <v>0.01444200492</v>
      </c>
      <c r="P12" s="72">
        <f t="shared" si="3"/>
        <v>48</v>
      </c>
    </row>
    <row r="13">
      <c r="B13" s="53">
        <v>9.0</v>
      </c>
      <c r="C13" s="54" t="str">
        <f>'Alternatif Ormawa'!C13</f>
        <v>TAPAK SUCI</v>
      </c>
      <c r="D13" s="11">
        <f>'Alternatif Ormawa'!H13</f>
        <v>1</v>
      </c>
      <c r="E13" s="11">
        <f>'Alternatif Ormawa'!K13</f>
        <v>2</v>
      </c>
      <c r="F13" s="11">
        <f>'Alternatif Ormawa'!O13</f>
        <v>2</v>
      </c>
      <c r="G13" s="11">
        <f>'Alternatif Ormawa'!Q13</f>
        <v>3</v>
      </c>
      <c r="H13" s="11">
        <f>'Alternatif Ormawa'!S13</f>
        <v>2</v>
      </c>
      <c r="J13" s="54" t="s">
        <v>148</v>
      </c>
      <c r="K13" s="71">
        <f t="shared" si="1"/>
        <v>1.802908067</v>
      </c>
      <c r="M13" s="54" t="s">
        <v>149</v>
      </c>
      <c r="N13" s="72">
        <f t="shared" si="2"/>
        <v>0.0127157087</v>
      </c>
      <c r="P13" s="72">
        <f t="shared" si="3"/>
        <v>54</v>
      </c>
    </row>
    <row r="14">
      <c r="B14" s="53">
        <v>10.0</v>
      </c>
      <c r="C14" s="54" t="str">
        <f>'Alternatif Ormawa'!C14</f>
        <v>PADUAN SUARA GOLDEN</v>
      </c>
      <c r="D14" s="11">
        <f>'Alternatif Ormawa'!H14</f>
        <v>3</v>
      </c>
      <c r="E14" s="11">
        <f>'Alternatif Ormawa'!K14</f>
        <v>2</v>
      </c>
      <c r="F14" s="11">
        <f>'Alternatif Ormawa'!O14</f>
        <v>2</v>
      </c>
      <c r="G14" s="11">
        <f>'Alternatif Ormawa'!Q14</f>
        <v>2</v>
      </c>
      <c r="H14" s="11">
        <f>'Alternatif Ormawa'!S14</f>
        <v>3</v>
      </c>
      <c r="J14" s="54" t="s">
        <v>150</v>
      </c>
      <c r="K14" s="71">
        <f t="shared" si="1"/>
        <v>2.352158045</v>
      </c>
      <c r="M14" s="54" t="s">
        <v>151</v>
      </c>
      <c r="N14" s="72">
        <f t="shared" si="2"/>
        <v>0.01658950729</v>
      </c>
      <c r="P14" s="72">
        <f t="shared" si="3"/>
        <v>37</v>
      </c>
    </row>
    <row r="15">
      <c r="B15" s="53">
        <v>11.0</v>
      </c>
      <c r="C15" s="54" t="str">
        <f>'Alternatif Ormawa'!C15</f>
        <v>LDK-MKMI</v>
      </c>
      <c r="D15" s="11">
        <f>'Alternatif Ormawa'!H15</f>
        <v>2</v>
      </c>
      <c r="E15" s="11">
        <f>'Alternatif Ormawa'!K15</f>
        <v>2</v>
      </c>
      <c r="F15" s="11">
        <f>'Alternatif Ormawa'!O15</f>
        <v>4</v>
      </c>
      <c r="G15" s="11">
        <f>'Alternatif Ormawa'!Q15</f>
        <v>4</v>
      </c>
      <c r="H15" s="11">
        <f>'Alternatif Ormawa'!S15</f>
        <v>3</v>
      </c>
      <c r="J15" s="54" t="s">
        <v>152</v>
      </c>
      <c r="K15" s="71">
        <f t="shared" si="1"/>
        <v>2.785613307</v>
      </c>
      <c r="M15" s="54" t="s">
        <v>153</v>
      </c>
      <c r="N15" s="72">
        <f t="shared" si="2"/>
        <v>0.01964661872</v>
      </c>
      <c r="P15" s="72">
        <f t="shared" si="3"/>
        <v>17</v>
      </c>
    </row>
    <row r="16">
      <c r="B16" s="11">
        <v>12.0</v>
      </c>
      <c r="C16" s="54" t="str">
        <f>'Alternatif Ormawa'!C16</f>
        <v>IHFADZ</v>
      </c>
      <c r="D16" s="11">
        <f>'Alternatif Ormawa'!H16</f>
        <v>2</v>
      </c>
      <c r="E16" s="11">
        <f>'Alternatif Ormawa'!K16</f>
        <v>3</v>
      </c>
      <c r="F16" s="11">
        <f>'Alternatif Ormawa'!O16</f>
        <v>4</v>
      </c>
      <c r="G16" s="11">
        <f>'Alternatif Ormawa'!Q16</f>
        <v>4</v>
      </c>
      <c r="H16" s="11">
        <f>'Alternatif Ormawa'!S16</f>
        <v>3</v>
      </c>
      <c r="J16" s="54" t="s">
        <v>154</v>
      </c>
      <c r="K16" s="71">
        <f t="shared" si="1"/>
        <v>3.020918997</v>
      </c>
      <c r="M16" s="54" t="s">
        <v>155</v>
      </c>
      <c r="N16" s="72">
        <f t="shared" si="2"/>
        <v>0.0213062034</v>
      </c>
      <c r="P16" s="72">
        <f t="shared" si="3"/>
        <v>8.5</v>
      </c>
    </row>
    <row r="17">
      <c r="B17" s="11">
        <v>13.0</v>
      </c>
      <c r="C17" s="54" t="str">
        <f>'Alternatif Ormawa'!C17</f>
        <v>ITC</v>
      </c>
      <c r="D17" s="11">
        <f>'Alternatif Ormawa'!H17</f>
        <v>3</v>
      </c>
      <c r="E17" s="11">
        <f>'Alternatif Ormawa'!K17</f>
        <v>4</v>
      </c>
      <c r="F17" s="11">
        <f>'Alternatif Ormawa'!O17</f>
        <v>4</v>
      </c>
      <c r="G17" s="11">
        <f>'Alternatif Ormawa'!Q17</f>
        <v>4</v>
      </c>
      <c r="H17" s="11">
        <f>'Alternatif Ormawa'!S17</f>
        <v>4</v>
      </c>
      <c r="J17" s="54" t="s">
        <v>156</v>
      </c>
      <c r="K17" s="71">
        <f t="shared" si="1"/>
        <v>3.704614267</v>
      </c>
      <c r="M17" s="54" t="s">
        <v>157</v>
      </c>
      <c r="N17" s="72">
        <f t="shared" si="2"/>
        <v>0.02612822958</v>
      </c>
      <c r="P17" s="73">
        <f t="shared" si="3"/>
        <v>1</v>
      </c>
    </row>
    <row r="18">
      <c r="B18" s="11">
        <v>14.0</v>
      </c>
      <c r="C18" s="54" t="str">
        <f>'Alternatif Ormawa'!C18</f>
        <v>EECOM</v>
      </c>
      <c r="D18" s="11">
        <f>'Alternatif Ormawa'!H18</f>
        <v>3</v>
      </c>
      <c r="E18" s="11">
        <f>'Alternatif Ormawa'!K18</f>
        <v>4</v>
      </c>
      <c r="F18" s="11">
        <f>'Alternatif Ormawa'!O18</f>
        <v>4</v>
      </c>
      <c r="G18" s="11">
        <f>'Alternatif Ormawa'!Q18</f>
        <v>4</v>
      </c>
      <c r="H18" s="11">
        <f>'Alternatif Ormawa'!S18</f>
        <v>3</v>
      </c>
      <c r="J18" s="54" t="s">
        <v>158</v>
      </c>
      <c r="K18" s="71">
        <f t="shared" si="1"/>
        <v>3.565204916</v>
      </c>
      <c r="M18" s="54" t="s">
        <v>159</v>
      </c>
      <c r="N18" s="72">
        <f t="shared" si="2"/>
        <v>0.02514499104</v>
      </c>
      <c r="P18" s="72">
        <f t="shared" si="3"/>
        <v>2</v>
      </c>
    </row>
    <row r="19">
      <c r="B19" s="11">
        <v>15.0</v>
      </c>
      <c r="C19" s="54" t="str">
        <f>'Alternatif Ormawa'!C19</f>
        <v>SOKET</v>
      </c>
      <c r="D19" s="11">
        <f>'Alternatif Ormawa'!H19</f>
        <v>4</v>
      </c>
      <c r="E19" s="11">
        <f>'Alternatif Ormawa'!K19</f>
        <v>3</v>
      </c>
      <c r="F19" s="11">
        <f>'Alternatif Ormawa'!O19</f>
        <v>3</v>
      </c>
      <c r="G19" s="11">
        <f>'Alternatif Ormawa'!Q19</f>
        <v>3</v>
      </c>
      <c r="H19" s="11">
        <f>'Alternatif Ormawa'!S19</f>
        <v>3</v>
      </c>
      <c r="J19" s="54" t="s">
        <v>160</v>
      </c>
      <c r="K19" s="71">
        <f t="shared" si="1"/>
        <v>3.239203635</v>
      </c>
      <c r="M19" s="54" t="s">
        <v>161</v>
      </c>
      <c r="N19" s="72">
        <f t="shared" si="2"/>
        <v>0.02284574051</v>
      </c>
      <c r="P19" s="72">
        <f t="shared" si="3"/>
        <v>4.5</v>
      </c>
    </row>
    <row r="20">
      <c r="B20" s="11">
        <v>16.0</v>
      </c>
      <c r="C20" s="54" t="str">
        <f>'Alternatif Ormawa'!C20</f>
        <v>SAINT</v>
      </c>
      <c r="D20" s="11">
        <f>'Alternatif Ormawa'!H20</f>
        <v>3</v>
      </c>
      <c r="E20" s="11">
        <f>'Alternatif Ormawa'!K20</f>
        <v>3</v>
      </c>
      <c r="F20" s="11">
        <f>'Alternatif Ormawa'!O20</f>
        <v>2</v>
      </c>
      <c r="G20" s="11">
        <f>'Alternatif Ormawa'!Q20</f>
        <v>2</v>
      </c>
      <c r="H20" s="11">
        <f>'Alternatif Ormawa'!S20</f>
        <v>3</v>
      </c>
      <c r="J20" s="54" t="s">
        <v>162</v>
      </c>
      <c r="K20" s="71">
        <f t="shared" si="1"/>
        <v>2.550849001</v>
      </c>
      <c r="M20" s="54" t="s">
        <v>163</v>
      </c>
      <c r="N20" s="72">
        <f t="shared" si="2"/>
        <v>0.01799085236</v>
      </c>
      <c r="P20" s="72">
        <f t="shared" si="3"/>
        <v>27.5</v>
      </c>
    </row>
    <row r="21">
      <c r="B21" s="11">
        <v>17.0</v>
      </c>
      <c r="C21" s="54" t="str">
        <f>'Alternatif Ormawa'!C21</f>
        <v>INOVASI</v>
      </c>
      <c r="D21" s="11">
        <f>'Alternatif Ormawa'!H21</f>
        <v>3</v>
      </c>
      <c r="E21" s="11">
        <f>'Alternatif Ormawa'!K21</f>
        <v>3</v>
      </c>
      <c r="F21" s="11">
        <f>'Alternatif Ormawa'!O21</f>
        <v>3</v>
      </c>
      <c r="G21" s="11">
        <f>'Alternatif Ormawa'!Q21</f>
        <v>3</v>
      </c>
      <c r="H21" s="11">
        <f>'Alternatif Ormawa'!S21</f>
        <v>3</v>
      </c>
      <c r="J21" s="54" t="s">
        <v>164</v>
      </c>
      <c r="K21" s="71">
        <f t="shared" si="1"/>
        <v>3</v>
      </c>
      <c r="M21" s="54" t="s">
        <v>165</v>
      </c>
      <c r="N21" s="72">
        <f t="shared" si="2"/>
        <v>0.02115866406</v>
      </c>
      <c r="P21" s="72">
        <f t="shared" si="3"/>
        <v>10.5</v>
      </c>
    </row>
    <row r="22">
      <c r="B22" s="11">
        <v>18.0</v>
      </c>
      <c r="C22" s="54" t="str">
        <f>'Alternatif Ormawa'!C22</f>
        <v>BLUE MURDER</v>
      </c>
      <c r="D22" s="11">
        <f>'Alternatif Ormawa'!H22</f>
        <v>2</v>
      </c>
      <c r="E22" s="11">
        <f>'Alternatif Ormawa'!K22</f>
        <v>3</v>
      </c>
      <c r="F22" s="11">
        <f>'Alternatif Ormawa'!O22</f>
        <v>3</v>
      </c>
      <c r="G22" s="11">
        <f>'Alternatif Ormawa'!Q22</f>
        <v>3</v>
      </c>
      <c r="H22" s="11">
        <f>'Alternatif Ormawa'!S22</f>
        <v>3</v>
      </c>
      <c r="J22" s="54" t="s">
        <v>166</v>
      </c>
      <c r="K22" s="71">
        <f t="shared" si="1"/>
        <v>2.692548815</v>
      </c>
      <c r="M22" s="54" t="s">
        <v>167</v>
      </c>
      <c r="N22" s="72">
        <f t="shared" si="2"/>
        <v>0.01899024528</v>
      </c>
      <c r="P22" s="72">
        <f t="shared" si="3"/>
        <v>22.5</v>
      </c>
    </row>
    <row r="23">
      <c r="B23" s="11">
        <v>19.0</v>
      </c>
      <c r="C23" s="54" t="str">
        <f>'Alternatif Ormawa'!C23</f>
        <v>KAMUS</v>
      </c>
      <c r="D23" s="11">
        <f>'Alternatif Ormawa'!H23</f>
        <v>2</v>
      </c>
      <c r="E23" s="11">
        <f>'Alternatif Ormawa'!K23</f>
        <v>2</v>
      </c>
      <c r="F23" s="11">
        <f>'Alternatif Ormawa'!O23</f>
        <v>3</v>
      </c>
      <c r="G23" s="11">
        <f>'Alternatif Ormawa'!Q23</f>
        <v>3</v>
      </c>
      <c r="H23" s="11">
        <f>'Alternatif Ormawa'!S23</f>
        <v>3</v>
      </c>
      <c r="J23" s="54" t="s">
        <v>168</v>
      </c>
      <c r="K23" s="71">
        <f t="shared" si="1"/>
        <v>2.482820564</v>
      </c>
      <c r="M23" s="54" t="s">
        <v>169</v>
      </c>
      <c r="N23" s="72">
        <f t="shared" si="2"/>
        <v>0.01751105541</v>
      </c>
      <c r="P23" s="72">
        <f t="shared" si="3"/>
        <v>31.5</v>
      </c>
    </row>
    <row r="24">
      <c r="B24" s="11">
        <v>20.0</v>
      </c>
      <c r="C24" s="54" t="str">
        <f>'Alternatif Ormawa'!C24</f>
        <v>TOFATEK</v>
      </c>
      <c r="D24" s="11">
        <f>'Alternatif Ormawa'!H24</f>
        <v>3</v>
      </c>
      <c r="E24" s="11">
        <f>'Alternatif Ormawa'!K24</f>
        <v>3</v>
      </c>
      <c r="F24" s="11">
        <f>'Alternatif Ormawa'!O24</f>
        <v>2</v>
      </c>
      <c r="G24" s="11">
        <f>'Alternatif Ormawa'!Q24</f>
        <v>2</v>
      </c>
      <c r="H24" s="11">
        <f>'Alternatif Ormawa'!S24</f>
        <v>3</v>
      </c>
      <c r="J24" s="54" t="s">
        <v>170</v>
      </c>
      <c r="K24" s="71">
        <f t="shared" si="1"/>
        <v>2.550849001</v>
      </c>
      <c r="M24" s="54" t="s">
        <v>171</v>
      </c>
      <c r="N24" s="72">
        <f t="shared" si="2"/>
        <v>0.01799085236</v>
      </c>
      <c r="P24" s="72">
        <f t="shared" si="3"/>
        <v>27.5</v>
      </c>
    </row>
    <row r="25">
      <c r="B25" s="11">
        <v>21.0</v>
      </c>
      <c r="C25" s="54" t="str">
        <f>'Alternatif Ormawa'!C25</f>
        <v>KOMMPAS</v>
      </c>
      <c r="D25" s="11">
        <f>'Alternatif Ormawa'!H25</f>
        <v>2</v>
      </c>
      <c r="E25" s="11">
        <f>'Alternatif Ormawa'!K25</f>
        <v>4</v>
      </c>
      <c r="F25" s="11">
        <f>'Alternatif Ormawa'!O25</f>
        <v>2</v>
      </c>
      <c r="G25" s="11">
        <f>'Alternatif Ormawa'!Q25</f>
        <v>2</v>
      </c>
      <c r="H25" s="11">
        <f>'Alternatif Ormawa'!S25</f>
        <v>4</v>
      </c>
      <c r="J25" s="54" t="s">
        <v>172</v>
      </c>
      <c r="K25" s="71">
        <f t="shared" si="1"/>
        <v>2.5198421</v>
      </c>
      <c r="M25" s="54" t="s">
        <v>173</v>
      </c>
      <c r="N25" s="72">
        <f t="shared" si="2"/>
        <v>0.01777216415</v>
      </c>
      <c r="P25" s="72">
        <f t="shared" si="3"/>
        <v>29</v>
      </c>
    </row>
    <row r="26">
      <c r="B26" s="11">
        <v>22.0</v>
      </c>
      <c r="C26" s="54" t="str">
        <f>'Alternatif Ormawa'!C26</f>
        <v>DESAH</v>
      </c>
      <c r="D26" s="11">
        <f>'Alternatif Ormawa'!H26</f>
        <v>3</v>
      </c>
      <c r="E26" s="11">
        <f>'Alternatif Ormawa'!K26</f>
        <v>3</v>
      </c>
      <c r="F26" s="11">
        <f>'Alternatif Ormawa'!O26</f>
        <v>1</v>
      </c>
      <c r="G26" s="11">
        <f>'Alternatif Ormawa'!Q26</f>
        <v>1</v>
      </c>
      <c r="H26" s="11">
        <f>'Alternatif Ormawa'!S26</f>
        <v>3</v>
      </c>
      <c r="J26" s="54" t="s">
        <v>174</v>
      </c>
      <c r="K26" s="71">
        <f t="shared" si="1"/>
        <v>1.933182045</v>
      </c>
      <c r="M26" s="54" t="s">
        <v>175</v>
      </c>
      <c r="N26" s="72">
        <f t="shared" si="2"/>
        <v>0.01363451648</v>
      </c>
      <c r="P26" s="72">
        <f t="shared" si="3"/>
        <v>51</v>
      </c>
    </row>
    <row r="27">
      <c r="B27" s="11">
        <v>23.0</v>
      </c>
      <c r="C27" s="54" t="str">
        <f>'Alternatif Ormawa'!C27</f>
        <v>VOICE OF LAW</v>
      </c>
      <c r="D27" s="11">
        <f>'Alternatif Ormawa'!H27</f>
        <v>2</v>
      </c>
      <c r="E27" s="11">
        <f>'Alternatif Ormawa'!K27</f>
        <v>3</v>
      </c>
      <c r="F27" s="11">
        <f>'Alternatif Ormawa'!O27</f>
        <v>2</v>
      </c>
      <c r="G27" s="11">
        <f>'Alternatif Ormawa'!Q27</f>
        <v>2</v>
      </c>
      <c r="H27" s="11">
        <f>'Alternatif Ormawa'!S27</f>
        <v>3</v>
      </c>
      <c r="J27" s="54" t="s">
        <v>176</v>
      </c>
      <c r="K27" s="71">
        <f t="shared" si="1"/>
        <v>2.289428485</v>
      </c>
      <c r="M27" s="54" t="s">
        <v>177</v>
      </c>
      <c r="N27" s="72">
        <f t="shared" si="2"/>
        <v>0.01614708273</v>
      </c>
      <c r="P27" s="72">
        <f t="shared" si="3"/>
        <v>40.5</v>
      </c>
    </row>
    <row r="28">
      <c r="B28" s="11">
        <v>24.0</v>
      </c>
      <c r="C28" s="54" t="str">
        <f>'Alternatif Ormawa'!C28</f>
        <v>FORDISKUM</v>
      </c>
      <c r="D28" s="11">
        <f>'Alternatif Ormawa'!H28</f>
        <v>2</v>
      </c>
      <c r="E28" s="11">
        <f>'Alternatif Ormawa'!K28</f>
        <v>2</v>
      </c>
      <c r="F28" s="11">
        <f>'Alternatif Ormawa'!O28</f>
        <v>2</v>
      </c>
      <c r="G28" s="11">
        <f>'Alternatif Ormawa'!Q28</f>
        <v>4</v>
      </c>
      <c r="H28" s="11">
        <f>'Alternatif Ormawa'!S28</f>
        <v>3</v>
      </c>
      <c r="J28" s="54" t="s">
        <v>178</v>
      </c>
      <c r="K28" s="71">
        <f t="shared" si="1"/>
        <v>2.425017234</v>
      </c>
      <c r="M28" s="54" t="s">
        <v>179</v>
      </c>
      <c r="N28" s="72">
        <f t="shared" si="2"/>
        <v>0.01710337499</v>
      </c>
      <c r="P28" s="72">
        <f t="shared" si="3"/>
        <v>34</v>
      </c>
    </row>
    <row r="29">
      <c r="B29" s="11">
        <v>25.0</v>
      </c>
      <c r="C29" s="54" t="str">
        <f>'Alternatif Ormawa'!C29</f>
        <v>ARFAKUM</v>
      </c>
      <c r="D29" s="11">
        <f>'Alternatif Ormawa'!H29</f>
        <v>1</v>
      </c>
      <c r="E29" s="11">
        <f>'Alternatif Ormawa'!K29</f>
        <v>3</v>
      </c>
      <c r="F29" s="11">
        <f>'Alternatif Ormawa'!O29</f>
        <v>2</v>
      </c>
      <c r="G29" s="11">
        <f>'Alternatif Ormawa'!Q29</f>
        <v>2</v>
      </c>
      <c r="H29" s="11">
        <f>'Alternatif Ormawa'!S29</f>
        <v>2</v>
      </c>
      <c r="J29" s="54" t="s">
        <v>180</v>
      </c>
      <c r="K29" s="71">
        <f t="shared" si="1"/>
        <v>1.802908067</v>
      </c>
      <c r="M29" s="54" t="s">
        <v>181</v>
      </c>
      <c r="N29" s="72">
        <f t="shared" si="2"/>
        <v>0.0127157087</v>
      </c>
      <c r="P29" s="72">
        <f t="shared" si="3"/>
        <v>53</v>
      </c>
    </row>
    <row r="30">
      <c r="B30" s="11">
        <v>26.0</v>
      </c>
      <c r="C30" s="54" t="str">
        <f>'Alternatif Ormawa'!C30</f>
        <v>PERFEK</v>
      </c>
      <c r="D30" s="11">
        <f>'Alternatif Ormawa'!H30</f>
        <v>3</v>
      </c>
      <c r="E30" s="11">
        <f>'Alternatif Ormawa'!K30</f>
        <v>3</v>
      </c>
      <c r="F30" s="11">
        <f>'Alternatif Ormawa'!O30</f>
        <v>2</v>
      </c>
      <c r="G30" s="11">
        <f>'Alternatif Ormawa'!Q30</f>
        <v>4</v>
      </c>
      <c r="H30" s="11">
        <f>'Alternatif Ormawa'!S30</f>
        <v>3</v>
      </c>
      <c r="J30" s="54" t="s">
        <v>182</v>
      </c>
      <c r="K30" s="71">
        <f t="shared" si="1"/>
        <v>2.930156052</v>
      </c>
      <c r="M30" s="54" t="s">
        <v>183</v>
      </c>
      <c r="N30" s="72">
        <f t="shared" si="2"/>
        <v>0.02066606251</v>
      </c>
      <c r="P30" s="72">
        <f t="shared" si="3"/>
        <v>13</v>
      </c>
    </row>
    <row r="31">
      <c r="B31" s="11">
        <v>27.0</v>
      </c>
      <c r="C31" s="54" t="str">
        <f>'Alternatif Ormawa'!C31</f>
        <v>SEFIS</v>
      </c>
      <c r="D31" s="11">
        <f>'Alternatif Ormawa'!H31</f>
        <v>2</v>
      </c>
      <c r="E31" s="11">
        <f>'Alternatif Ormawa'!K31</f>
        <v>2</v>
      </c>
      <c r="F31" s="11">
        <f>'Alternatif Ormawa'!O31</f>
        <v>2</v>
      </c>
      <c r="G31" s="11">
        <f>'Alternatif Ormawa'!Q31</f>
        <v>2</v>
      </c>
      <c r="H31" s="11">
        <f>'Alternatif Ormawa'!S31</f>
        <v>3</v>
      </c>
      <c r="J31" s="54" t="s">
        <v>184</v>
      </c>
      <c r="K31" s="71">
        <f t="shared" si="1"/>
        <v>2.111100119</v>
      </c>
      <c r="M31" s="54" t="s">
        <v>185</v>
      </c>
      <c r="N31" s="72">
        <f t="shared" si="2"/>
        <v>0.01488935273</v>
      </c>
      <c r="P31" s="72">
        <f t="shared" si="3"/>
        <v>46</v>
      </c>
    </row>
    <row r="32">
      <c r="B32" s="11">
        <v>28.0</v>
      </c>
      <c r="C32" s="54" t="str">
        <f>'Alternatif Ormawa'!C32</f>
        <v>LPM INKAMS</v>
      </c>
      <c r="D32" s="11">
        <f>'Alternatif Ormawa'!H32</f>
        <v>1</v>
      </c>
      <c r="E32" s="11">
        <f>'Alternatif Ormawa'!K32</f>
        <v>2</v>
      </c>
      <c r="F32" s="11">
        <f>'Alternatif Ormawa'!O32</f>
        <v>4</v>
      </c>
      <c r="G32" s="11">
        <f>'Alternatif Ormawa'!Q32</f>
        <v>3</v>
      </c>
      <c r="H32" s="11">
        <f>'Alternatif Ormawa'!S32</f>
        <v>3</v>
      </c>
      <c r="J32" s="54" t="s">
        <v>186</v>
      </c>
      <c r="K32" s="71">
        <f t="shared" si="1"/>
        <v>2.186041567</v>
      </c>
      <c r="M32" s="54" t="s">
        <v>187</v>
      </c>
      <c r="N32" s="72">
        <f t="shared" si="2"/>
        <v>0.01541790637</v>
      </c>
      <c r="P32" s="72">
        <f t="shared" si="3"/>
        <v>45</v>
      </c>
    </row>
    <row r="33">
      <c r="B33" s="11">
        <v>29.0</v>
      </c>
      <c r="C33" s="54" t="str">
        <f>'Alternatif Ormawa'!C33</f>
        <v>SUNEIDESIS</v>
      </c>
      <c r="D33" s="11">
        <f>'Alternatif Ormawa'!H33</f>
        <v>2</v>
      </c>
      <c r="E33" s="11">
        <f>'Alternatif Ormawa'!K33</f>
        <v>2</v>
      </c>
      <c r="F33" s="11">
        <f>'Alternatif Ormawa'!O33</f>
        <v>3</v>
      </c>
      <c r="G33" s="11">
        <f>'Alternatif Ormawa'!Q33</f>
        <v>3</v>
      </c>
      <c r="H33" s="11">
        <f>'Alternatif Ormawa'!S33</f>
        <v>3</v>
      </c>
      <c r="J33" s="54" t="s">
        <v>188</v>
      </c>
      <c r="K33" s="71">
        <f t="shared" si="1"/>
        <v>2.482820564</v>
      </c>
      <c r="M33" s="54" t="s">
        <v>189</v>
      </c>
      <c r="N33" s="72">
        <f t="shared" si="2"/>
        <v>0.01751105541</v>
      </c>
      <c r="P33" s="72">
        <f t="shared" si="3"/>
        <v>31.5</v>
      </c>
    </row>
    <row r="34">
      <c r="B34" s="11">
        <v>30.0</v>
      </c>
      <c r="C34" s="54" t="str">
        <f>'Alternatif Ormawa'!C34</f>
        <v>EFEC</v>
      </c>
      <c r="D34" s="11">
        <f>'Alternatif Ormawa'!H34</f>
        <v>2</v>
      </c>
      <c r="E34" s="11">
        <f>'Alternatif Ormawa'!K34</f>
        <v>3</v>
      </c>
      <c r="F34" s="11">
        <f>'Alternatif Ormawa'!O34</f>
        <v>2</v>
      </c>
      <c r="G34" s="11">
        <f>'Alternatif Ormawa'!Q34</f>
        <v>2</v>
      </c>
      <c r="H34" s="11">
        <f>'Alternatif Ormawa'!S34</f>
        <v>3</v>
      </c>
      <c r="J34" s="54" t="s">
        <v>190</v>
      </c>
      <c r="K34" s="71">
        <f t="shared" si="1"/>
        <v>2.289428485</v>
      </c>
      <c r="M34" s="54" t="s">
        <v>191</v>
      </c>
      <c r="N34" s="72">
        <f t="shared" si="2"/>
        <v>0.01614708273</v>
      </c>
      <c r="P34" s="72">
        <f t="shared" si="3"/>
        <v>40.5</v>
      </c>
    </row>
    <row r="35">
      <c r="B35" s="11">
        <v>31.0</v>
      </c>
      <c r="C35" s="54" t="str">
        <f>'Alternatif Ormawa'!C35</f>
        <v>RATI</v>
      </c>
      <c r="D35" s="11">
        <f>'Alternatif Ormawa'!H35</f>
        <v>3</v>
      </c>
      <c r="E35" s="11">
        <f>'Alternatif Ormawa'!K35</f>
        <v>2</v>
      </c>
      <c r="F35" s="11">
        <f>'Alternatif Ormawa'!O35</f>
        <v>1</v>
      </c>
      <c r="G35" s="11">
        <f>'Alternatif Ormawa'!Q35</f>
        <v>3</v>
      </c>
      <c r="H35" s="11">
        <f>'Alternatif Ormawa'!S35</f>
        <v>3</v>
      </c>
      <c r="J35" s="54" t="s">
        <v>192</v>
      </c>
      <c r="K35" s="71">
        <f t="shared" si="1"/>
        <v>2.220643035</v>
      </c>
      <c r="M35" s="54" t="s">
        <v>193</v>
      </c>
      <c r="N35" s="72">
        <f t="shared" si="2"/>
        <v>0.01566194666</v>
      </c>
      <c r="P35" s="72">
        <f t="shared" si="3"/>
        <v>44</v>
      </c>
    </row>
    <row r="36">
      <c r="B36" s="11">
        <v>32.0</v>
      </c>
      <c r="C36" s="54" t="str">
        <f>'Alternatif Ormawa'!C36</f>
        <v>ORGASIB</v>
      </c>
      <c r="D36" s="11">
        <f>'Alternatif Ormawa'!H36</f>
        <v>2</v>
      </c>
      <c r="E36" s="11">
        <f>'Alternatif Ormawa'!K36</f>
        <v>3</v>
      </c>
      <c r="F36" s="11">
        <f>'Alternatif Ormawa'!O36</f>
        <v>3</v>
      </c>
      <c r="G36" s="11">
        <f>'Alternatif Ormawa'!Q36</f>
        <v>3</v>
      </c>
      <c r="H36" s="11">
        <f>'Alternatif Ormawa'!S36</f>
        <v>3</v>
      </c>
      <c r="J36" s="54" t="s">
        <v>194</v>
      </c>
      <c r="K36" s="71">
        <f t="shared" si="1"/>
        <v>2.692548815</v>
      </c>
      <c r="M36" s="54" t="s">
        <v>195</v>
      </c>
      <c r="N36" s="72">
        <f t="shared" si="2"/>
        <v>0.01899024528</v>
      </c>
      <c r="P36" s="72">
        <f t="shared" si="3"/>
        <v>22.5</v>
      </c>
    </row>
    <row r="37">
      <c r="B37" s="11">
        <v>33.0</v>
      </c>
      <c r="C37" s="54" t="str">
        <f>'Alternatif Ormawa'!C37</f>
        <v>FANATIK</v>
      </c>
      <c r="D37" s="11">
        <f>'Alternatif Ormawa'!H37</f>
        <v>2</v>
      </c>
      <c r="E37" s="11">
        <f>'Alternatif Ormawa'!K37</f>
        <v>2</v>
      </c>
      <c r="F37" s="11">
        <f>'Alternatif Ormawa'!O37</f>
        <v>3</v>
      </c>
      <c r="G37" s="11">
        <f>'Alternatif Ormawa'!Q37</f>
        <v>2</v>
      </c>
      <c r="H37" s="11">
        <f>'Alternatif Ormawa'!S37</f>
        <v>3</v>
      </c>
      <c r="J37" s="54" t="s">
        <v>196</v>
      </c>
      <c r="K37" s="71">
        <f t="shared" si="1"/>
        <v>2.289428485</v>
      </c>
      <c r="M37" s="54" t="s">
        <v>197</v>
      </c>
      <c r="N37" s="72">
        <f t="shared" si="2"/>
        <v>0.01614708273</v>
      </c>
      <c r="P37" s="72">
        <f t="shared" si="3"/>
        <v>40.5</v>
      </c>
    </row>
    <row r="38">
      <c r="B38" s="11">
        <v>34.0</v>
      </c>
      <c r="C38" s="54" t="str">
        <f>'Alternatif Ormawa'!C38</f>
        <v>ABSTRA</v>
      </c>
      <c r="D38" s="11">
        <f>'Alternatif Ormawa'!H38</f>
        <v>3</v>
      </c>
      <c r="E38" s="11">
        <f>'Alternatif Ormawa'!K38</f>
        <v>2</v>
      </c>
      <c r="F38" s="11">
        <f>'Alternatif Ormawa'!O38</f>
        <v>4</v>
      </c>
      <c r="G38" s="11">
        <f>'Alternatif Ormawa'!Q38</f>
        <v>4</v>
      </c>
      <c r="H38" s="11">
        <f>'Alternatif Ormawa'!S38</f>
        <v>3</v>
      </c>
      <c r="J38" s="54" t="s">
        <v>198</v>
      </c>
      <c r="K38" s="71">
        <f t="shared" si="1"/>
        <v>3.103691148</v>
      </c>
      <c r="M38" s="54" t="s">
        <v>199</v>
      </c>
      <c r="N38" s="72">
        <f t="shared" si="2"/>
        <v>0.02188998611</v>
      </c>
      <c r="P38" s="72">
        <f t="shared" si="3"/>
        <v>7</v>
      </c>
    </row>
    <row r="39">
      <c r="B39" s="11">
        <v>35.0</v>
      </c>
      <c r="C39" s="54" t="str">
        <f>'Alternatif Ormawa'!C39</f>
        <v>HAMLET</v>
      </c>
      <c r="D39" s="11">
        <f>'Alternatif Ormawa'!H39</f>
        <v>3</v>
      </c>
      <c r="E39" s="11">
        <f>'Alternatif Ormawa'!K39</f>
        <v>4</v>
      </c>
      <c r="F39" s="11">
        <f>'Alternatif Ormawa'!O39</f>
        <v>3</v>
      </c>
      <c r="G39" s="11">
        <f>'Alternatif Ormawa'!Q39</f>
        <v>2</v>
      </c>
      <c r="H39" s="11">
        <f>'Alternatif Ormawa'!S39</f>
        <v>3</v>
      </c>
      <c r="J39" s="54" t="s">
        <v>200</v>
      </c>
      <c r="K39" s="71">
        <f t="shared" si="1"/>
        <v>2.930156052</v>
      </c>
      <c r="M39" s="54" t="s">
        <v>201</v>
      </c>
      <c r="N39" s="72">
        <f t="shared" si="2"/>
        <v>0.02066606251</v>
      </c>
      <c r="P39" s="72">
        <f t="shared" si="3"/>
        <v>13</v>
      </c>
    </row>
    <row r="40">
      <c r="B40" s="11">
        <v>36.0</v>
      </c>
      <c r="C40" s="54" t="str">
        <f>'Alternatif Ormawa'!C40</f>
        <v>RISET</v>
      </c>
      <c r="D40" s="11">
        <f>'Alternatif Ormawa'!H40</f>
        <v>3</v>
      </c>
      <c r="E40" s="11">
        <f>'Alternatif Ormawa'!K40</f>
        <v>3</v>
      </c>
      <c r="F40" s="11">
        <f>'Alternatif Ormawa'!O40</f>
        <v>2</v>
      </c>
      <c r="G40" s="11">
        <f>'Alternatif Ormawa'!Q40</f>
        <v>3</v>
      </c>
      <c r="H40" s="11">
        <f>'Alternatif Ormawa'!S40</f>
        <v>3</v>
      </c>
      <c r="J40" s="54" t="s">
        <v>202</v>
      </c>
      <c r="K40" s="71">
        <f t="shared" si="1"/>
        <v>2.766323734</v>
      </c>
      <c r="M40" s="54" t="s">
        <v>203</v>
      </c>
      <c r="N40" s="72">
        <f t="shared" si="2"/>
        <v>0.01951057152</v>
      </c>
      <c r="P40" s="72">
        <f t="shared" si="3"/>
        <v>19</v>
      </c>
    </row>
    <row r="41">
      <c r="B41" s="11">
        <v>37.0</v>
      </c>
      <c r="C41" s="54" t="str">
        <f>'Alternatif Ormawa'!C41</f>
        <v>DAUN</v>
      </c>
      <c r="D41" s="11">
        <f>'Alternatif Ormawa'!H41</f>
        <v>3</v>
      </c>
      <c r="E41" s="11">
        <f>'Alternatif Ormawa'!K41</f>
        <v>2</v>
      </c>
      <c r="F41" s="11">
        <f>'Alternatif Ormawa'!O41</f>
        <v>3</v>
      </c>
      <c r="G41" s="11">
        <f>'Alternatif Ormawa'!Q41</f>
        <v>3</v>
      </c>
      <c r="H41" s="11">
        <f>'Alternatif Ormawa'!S41</f>
        <v>3</v>
      </c>
      <c r="J41" s="54" t="s">
        <v>204</v>
      </c>
      <c r="K41" s="71">
        <f t="shared" si="1"/>
        <v>2.766323734</v>
      </c>
      <c r="M41" s="54" t="s">
        <v>205</v>
      </c>
      <c r="N41" s="72">
        <f t="shared" si="2"/>
        <v>0.01951057152</v>
      </c>
      <c r="P41" s="72">
        <f t="shared" si="3"/>
        <v>19</v>
      </c>
    </row>
    <row r="42">
      <c r="B42" s="11">
        <v>38.0</v>
      </c>
      <c r="C42" s="54" t="str">
        <f>'Alternatif Ormawa'!C42</f>
        <v>VIPER</v>
      </c>
      <c r="D42" s="11">
        <f>'Alternatif Ormawa'!H42</f>
        <v>2</v>
      </c>
      <c r="E42" s="11">
        <f>'Alternatif Ormawa'!K42</f>
        <v>3</v>
      </c>
      <c r="F42" s="11">
        <f>'Alternatif Ormawa'!O42</f>
        <v>3</v>
      </c>
      <c r="G42" s="11">
        <f>'Alternatif Ormawa'!Q42</f>
        <v>3</v>
      </c>
      <c r="H42" s="11">
        <f>'Alternatif Ormawa'!S42</f>
        <v>3</v>
      </c>
      <c r="J42" s="54" t="s">
        <v>206</v>
      </c>
      <c r="K42" s="71">
        <f t="shared" si="1"/>
        <v>2.692548815</v>
      </c>
      <c r="M42" s="54" t="s">
        <v>207</v>
      </c>
      <c r="N42" s="72">
        <f t="shared" si="2"/>
        <v>0.01899024528</v>
      </c>
      <c r="P42" s="72">
        <f t="shared" si="3"/>
        <v>22.5</v>
      </c>
    </row>
    <row r="43">
      <c r="B43" s="11">
        <v>39.0</v>
      </c>
      <c r="C43" s="54" t="str">
        <f>'Alternatif Ormawa'!C43</f>
        <v>ALIPI</v>
      </c>
      <c r="D43" s="11">
        <f>'Alternatif Ormawa'!H43</f>
        <v>2</v>
      </c>
      <c r="E43" s="11">
        <f>'Alternatif Ormawa'!K43</f>
        <v>3</v>
      </c>
      <c r="F43" s="11">
        <f>'Alternatif Ormawa'!O43</f>
        <v>2</v>
      </c>
      <c r="G43" s="11">
        <f>'Alternatif Ormawa'!Q43</f>
        <v>3</v>
      </c>
      <c r="H43" s="11">
        <f>'Alternatif Ormawa'!S43</f>
        <v>3</v>
      </c>
      <c r="J43" s="54" t="s">
        <v>208</v>
      </c>
      <c r="K43" s="71">
        <f t="shared" si="1"/>
        <v>2.482820564</v>
      </c>
      <c r="M43" s="54" t="s">
        <v>209</v>
      </c>
      <c r="N43" s="72">
        <f t="shared" si="2"/>
        <v>0.01751105541</v>
      </c>
      <c r="P43" s="72">
        <f t="shared" si="3"/>
        <v>31.5</v>
      </c>
    </row>
    <row r="44">
      <c r="B44" s="11">
        <v>40.0</v>
      </c>
      <c r="C44" s="54" t="str">
        <f>'Alternatif Ormawa'!C44</f>
        <v>MARDIC</v>
      </c>
      <c r="D44" s="11">
        <f>'Alternatif Ormawa'!H44</f>
        <v>1</v>
      </c>
      <c r="E44" s="11">
        <f>'Alternatif Ormawa'!K44</f>
        <v>2</v>
      </c>
      <c r="F44" s="11">
        <f>'Alternatif Ormawa'!O44</f>
        <v>2</v>
      </c>
      <c r="G44" s="11">
        <f>'Alternatif Ormawa'!Q44</f>
        <v>2</v>
      </c>
      <c r="H44" s="11">
        <f>'Alternatif Ormawa'!S44</f>
        <v>3</v>
      </c>
      <c r="J44" s="54" t="s">
        <v>210</v>
      </c>
      <c r="K44" s="71">
        <f t="shared" si="1"/>
        <v>1.754826421</v>
      </c>
      <c r="M44" s="54" t="s">
        <v>211</v>
      </c>
      <c r="N44" s="72">
        <f t="shared" si="2"/>
        <v>0.01237659424</v>
      </c>
      <c r="P44" s="72">
        <f t="shared" si="3"/>
        <v>55</v>
      </c>
    </row>
    <row r="45">
      <c r="B45" s="11">
        <v>41.0</v>
      </c>
      <c r="C45" s="54" t="str">
        <f>'Alternatif Ormawa'!C45</f>
        <v>PENALARAN</v>
      </c>
      <c r="D45" s="11">
        <f>'Alternatif Ormawa'!H45</f>
        <v>2</v>
      </c>
      <c r="E45" s="11">
        <f>'Alternatif Ormawa'!K45</f>
        <v>3</v>
      </c>
      <c r="F45" s="11">
        <f>'Alternatif Ormawa'!O45</f>
        <v>3</v>
      </c>
      <c r="G45" s="11">
        <f>'Alternatif Ormawa'!Q45</f>
        <v>3</v>
      </c>
      <c r="H45" s="11">
        <f>'Alternatif Ormawa'!S45</f>
        <v>3</v>
      </c>
      <c r="J45" s="54" t="s">
        <v>212</v>
      </c>
      <c r="K45" s="71">
        <f t="shared" si="1"/>
        <v>2.692548815</v>
      </c>
      <c r="M45" s="54" t="s">
        <v>213</v>
      </c>
      <c r="N45" s="72">
        <f t="shared" si="2"/>
        <v>0.01899024528</v>
      </c>
      <c r="P45" s="72">
        <f t="shared" si="3"/>
        <v>22.5</v>
      </c>
    </row>
    <row r="46">
      <c r="B46" s="11">
        <v>42.0</v>
      </c>
      <c r="C46" s="54" t="str">
        <f>'Alternatif Ormawa'!C46</f>
        <v>PORGAFTA</v>
      </c>
      <c r="D46" s="11">
        <f>'Alternatif Ormawa'!H46</f>
        <v>3</v>
      </c>
      <c r="E46" s="11">
        <f>'Alternatif Ormawa'!K46</f>
        <v>3</v>
      </c>
      <c r="F46" s="11">
        <f>'Alternatif Ormawa'!O46</f>
        <v>3</v>
      </c>
      <c r="G46" s="11">
        <f>'Alternatif Ormawa'!Q46</f>
        <v>3</v>
      </c>
      <c r="H46" s="11">
        <f>'Alternatif Ormawa'!S46</f>
        <v>3</v>
      </c>
      <c r="J46" s="54" t="s">
        <v>214</v>
      </c>
      <c r="K46" s="71">
        <f t="shared" si="1"/>
        <v>3</v>
      </c>
      <c r="M46" s="54" t="s">
        <v>215</v>
      </c>
      <c r="N46" s="72">
        <f t="shared" si="2"/>
        <v>0.02115866406</v>
      </c>
      <c r="P46" s="72">
        <f t="shared" si="3"/>
        <v>10.5</v>
      </c>
    </row>
    <row r="47">
      <c r="B47" s="11">
        <v>43.0</v>
      </c>
      <c r="C47" s="54" t="str">
        <f>'Alternatif Ormawa'!C47</f>
        <v>PENA</v>
      </c>
      <c r="D47" s="11">
        <f>'Alternatif Ormawa'!H47</f>
        <v>3</v>
      </c>
      <c r="E47" s="11">
        <f>'Alternatif Ormawa'!K47</f>
        <v>4</v>
      </c>
      <c r="F47" s="11">
        <f>'Alternatif Ormawa'!O47</f>
        <v>3</v>
      </c>
      <c r="G47" s="11">
        <f>'Alternatif Ormawa'!Q47</f>
        <v>2</v>
      </c>
      <c r="H47" s="11">
        <f>'Alternatif Ormawa'!S47</f>
        <v>3</v>
      </c>
      <c r="J47" s="54" t="s">
        <v>216</v>
      </c>
      <c r="K47" s="71">
        <f t="shared" si="1"/>
        <v>2.930156052</v>
      </c>
      <c r="M47" s="54" t="s">
        <v>217</v>
      </c>
      <c r="N47" s="72">
        <f t="shared" si="2"/>
        <v>0.02066606251</v>
      </c>
      <c r="P47" s="72">
        <f t="shared" si="3"/>
        <v>13</v>
      </c>
    </row>
    <row r="48">
      <c r="B48" s="11">
        <v>44.0</v>
      </c>
      <c r="C48" s="54" t="str">
        <f>'Alternatif Ormawa'!C48</f>
        <v>FSI AR-RASYAD</v>
      </c>
      <c r="D48" s="11">
        <f>'Alternatif Ormawa'!H48</f>
        <v>2</v>
      </c>
      <c r="E48" s="11">
        <f>'Alternatif Ormawa'!K48</f>
        <v>3</v>
      </c>
      <c r="F48" s="11">
        <f>'Alternatif Ormawa'!O48</f>
        <v>3</v>
      </c>
      <c r="G48" s="11">
        <f>'Alternatif Ormawa'!Q48</f>
        <v>2</v>
      </c>
      <c r="H48" s="11">
        <f>'Alternatif Ormawa'!S48</f>
        <v>3</v>
      </c>
      <c r="J48" s="54" t="s">
        <v>218</v>
      </c>
      <c r="K48" s="71">
        <f t="shared" si="1"/>
        <v>2.482820564</v>
      </c>
      <c r="M48" s="54" t="s">
        <v>219</v>
      </c>
      <c r="N48" s="72">
        <f t="shared" si="2"/>
        <v>0.01751105541</v>
      </c>
      <c r="P48" s="72">
        <f t="shared" si="3"/>
        <v>31.5</v>
      </c>
    </row>
    <row r="49">
      <c r="B49" s="11">
        <v>45.0</v>
      </c>
      <c r="C49" s="54" t="str">
        <f>'Alternatif Ormawa'!C49</f>
        <v>BSO MADURA PINTAR</v>
      </c>
      <c r="D49" s="11">
        <f>'Alternatif Ormawa'!H49</f>
        <v>2</v>
      </c>
      <c r="E49" s="11">
        <f>'Alternatif Ormawa'!K49</f>
        <v>3</v>
      </c>
      <c r="F49" s="11">
        <f>'Alternatif Ormawa'!O49</f>
        <v>4</v>
      </c>
      <c r="G49" s="11">
        <f>'Alternatif Ormawa'!Q49</f>
        <v>3</v>
      </c>
      <c r="H49" s="11">
        <f>'Alternatif Ormawa'!S49</f>
        <v>3</v>
      </c>
      <c r="J49" s="54" t="s">
        <v>220</v>
      </c>
      <c r="K49" s="71">
        <f t="shared" si="1"/>
        <v>2.852011898</v>
      </c>
      <c r="M49" s="54" t="s">
        <v>221</v>
      </c>
      <c r="N49" s="72">
        <f t="shared" si="2"/>
        <v>0.02011492054</v>
      </c>
      <c r="P49" s="72">
        <f t="shared" si="3"/>
        <v>16</v>
      </c>
    </row>
    <row r="50">
      <c r="B50" s="11">
        <v>46.0</v>
      </c>
      <c r="C50" s="54" t="str">
        <f>'Alternatif Ormawa'!C50</f>
        <v>TEATER SABIT</v>
      </c>
      <c r="D50" s="11">
        <f>'Alternatif Ormawa'!H50</f>
        <v>2</v>
      </c>
      <c r="E50" s="11">
        <f>'Alternatif Ormawa'!K50</f>
        <v>3</v>
      </c>
      <c r="F50" s="11">
        <f>'Alternatif Ormawa'!O50</f>
        <v>2</v>
      </c>
      <c r="G50" s="11">
        <f>'Alternatif Ormawa'!Q50</f>
        <v>2</v>
      </c>
      <c r="H50" s="11">
        <f>'Alternatif Ormawa'!S50</f>
        <v>3</v>
      </c>
      <c r="J50" s="54" t="s">
        <v>222</v>
      </c>
      <c r="K50" s="71">
        <f t="shared" si="1"/>
        <v>2.289428485</v>
      </c>
      <c r="M50" s="54" t="s">
        <v>223</v>
      </c>
      <c r="N50" s="72">
        <f t="shared" si="2"/>
        <v>0.01614708273</v>
      </c>
      <c r="P50" s="72">
        <f t="shared" si="3"/>
        <v>40.5</v>
      </c>
    </row>
    <row r="51">
      <c r="B51" s="11">
        <v>47.0</v>
      </c>
      <c r="C51" s="54" t="str">
        <f>'Alternatif Ormawa'!C51</f>
        <v>LPM SINAR</v>
      </c>
      <c r="D51" s="11">
        <f>'Alternatif Ormawa'!H51</f>
        <v>2</v>
      </c>
      <c r="E51" s="11">
        <f>'Alternatif Ormawa'!K51</f>
        <v>3</v>
      </c>
      <c r="F51" s="11">
        <f>'Alternatif Ormawa'!O51</f>
        <v>2</v>
      </c>
      <c r="G51" s="11">
        <f>'Alternatif Ormawa'!Q51</f>
        <v>2</v>
      </c>
      <c r="H51" s="11">
        <f>'Alternatif Ormawa'!S51</f>
        <v>3</v>
      </c>
      <c r="J51" s="54" t="s">
        <v>224</v>
      </c>
      <c r="K51" s="71">
        <f t="shared" si="1"/>
        <v>2.289428485</v>
      </c>
      <c r="M51" s="54" t="s">
        <v>225</v>
      </c>
      <c r="N51" s="72">
        <f t="shared" si="2"/>
        <v>0.01614708273</v>
      </c>
      <c r="P51" s="72">
        <f t="shared" si="3"/>
        <v>40.5</v>
      </c>
    </row>
    <row r="52">
      <c r="B52" s="11">
        <v>48.0</v>
      </c>
      <c r="C52" s="54" t="str">
        <f>'Alternatif Ormawa'!C52</f>
        <v>GP-EST</v>
      </c>
      <c r="D52" s="11">
        <f>'Alternatif Ormawa'!H52</f>
        <v>2</v>
      </c>
      <c r="E52" s="11">
        <f>'Alternatif Ormawa'!K52</f>
        <v>4</v>
      </c>
      <c r="F52" s="11">
        <f>'Alternatif Ormawa'!O52</f>
        <v>4</v>
      </c>
      <c r="G52" s="11">
        <f>'Alternatif Ormawa'!Q52</f>
        <v>3</v>
      </c>
      <c r="H52" s="11">
        <f>'Alternatif Ormawa'!S52</f>
        <v>3</v>
      </c>
      <c r="J52" s="54" t="s">
        <v>226</v>
      </c>
      <c r="K52" s="71">
        <f t="shared" si="1"/>
        <v>3.020918997</v>
      </c>
      <c r="M52" s="54" t="s">
        <v>227</v>
      </c>
      <c r="N52" s="72">
        <f t="shared" si="2"/>
        <v>0.0213062034</v>
      </c>
      <c r="P52" s="72">
        <f t="shared" si="3"/>
        <v>8.5</v>
      </c>
    </row>
    <row r="53">
      <c r="B53" s="11">
        <v>49.0</v>
      </c>
      <c r="C53" s="54" t="str">
        <f>'Alternatif Ormawa'!C53</f>
        <v>POFKIP</v>
      </c>
      <c r="D53" s="11">
        <f>'Alternatif Ormawa'!H53</f>
        <v>1</v>
      </c>
      <c r="E53" s="11">
        <f>'Alternatif Ormawa'!K53</f>
        <v>2</v>
      </c>
      <c r="F53" s="11">
        <f>'Alternatif Ormawa'!O53</f>
        <v>3</v>
      </c>
      <c r="G53" s="11">
        <f>'Alternatif Ormawa'!Q53</f>
        <v>2</v>
      </c>
      <c r="H53" s="11">
        <f>'Alternatif Ormawa'!S53</f>
        <v>4</v>
      </c>
      <c r="J53" s="54" t="s">
        <v>228</v>
      </c>
      <c r="K53" s="71">
        <f t="shared" si="1"/>
        <v>1.977474604</v>
      </c>
      <c r="M53" s="54" t="s">
        <v>229</v>
      </c>
      <c r="N53" s="72">
        <f t="shared" si="2"/>
        <v>0.01394690694</v>
      </c>
      <c r="P53" s="72">
        <f t="shared" si="3"/>
        <v>50</v>
      </c>
    </row>
    <row r="54">
      <c r="B54" s="11">
        <v>50.0</v>
      </c>
      <c r="C54" s="54" t="str">
        <f>'Alternatif Ormawa'!C54</f>
        <v>EXCELLENT</v>
      </c>
      <c r="D54" s="11">
        <f>'Alternatif Ormawa'!H54</f>
        <v>2</v>
      </c>
      <c r="E54" s="11">
        <f>'Alternatif Ormawa'!K54</f>
        <v>2</v>
      </c>
      <c r="F54" s="11">
        <f>'Alternatif Ormawa'!O54</f>
        <v>3</v>
      </c>
      <c r="G54" s="11">
        <f>'Alternatif Ormawa'!Q54</f>
        <v>2</v>
      </c>
      <c r="H54" s="11">
        <f>'Alternatif Ormawa'!S54</f>
        <v>4</v>
      </c>
      <c r="J54" s="54" t="s">
        <v>230</v>
      </c>
      <c r="K54" s="71">
        <f t="shared" si="1"/>
        <v>2.378951457</v>
      </c>
      <c r="M54" s="54" t="s">
        <v>231</v>
      </c>
      <c r="N54" s="72">
        <f t="shared" si="2"/>
        <v>0.01677847823</v>
      </c>
      <c r="P54" s="72">
        <f t="shared" si="3"/>
        <v>35.5</v>
      </c>
    </row>
    <row r="55">
      <c r="B55" s="11">
        <v>51.0</v>
      </c>
      <c r="C55" s="54" t="str">
        <f>'Alternatif Ormawa'!C55</f>
        <v>SEMAR</v>
      </c>
      <c r="D55" s="11">
        <f>'Alternatif Ormawa'!H55</f>
        <v>2</v>
      </c>
      <c r="E55" s="11">
        <f>'Alternatif Ormawa'!K55</f>
        <v>2</v>
      </c>
      <c r="F55" s="11">
        <f>'Alternatif Ormawa'!O55</f>
        <v>3</v>
      </c>
      <c r="G55" s="11">
        <f>'Alternatif Ormawa'!Q55</f>
        <v>4</v>
      </c>
      <c r="H55" s="11">
        <f>'Alternatif Ormawa'!S55</f>
        <v>3</v>
      </c>
      <c r="J55" s="54" t="s">
        <v>232</v>
      </c>
      <c r="K55" s="71">
        <f t="shared" si="1"/>
        <v>2.629862735</v>
      </c>
      <c r="M55" s="54" t="s">
        <v>233</v>
      </c>
      <c r="N55" s="72">
        <f t="shared" si="2"/>
        <v>0.01854812737</v>
      </c>
      <c r="P55" s="72">
        <f t="shared" si="3"/>
        <v>25</v>
      </c>
    </row>
    <row r="56">
      <c r="B56" s="11">
        <v>52.0</v>
      </c>
      <c r="C56" s="54" t="str">
        <f>'Alternatif Ormawa'!C56</f>
        <v>SMART</v>
      </c>
      <c r="D56" s="11">
        <f>'Alternatif Ormawa'!H56</f>
        <v>2</v>
      </c>
      <c r="E56" s="11">
        <f>'Alternatif Ormawa'!K56</f>
        <v>2</v>
      </c>
      <c r="F56" s="11">
        <f>'Alternatif Ormawa'!O56</f>
        <v>3</v>
      </c>
      <c r="G56" s="11">
        <f>'Alternatif Ormawa'!Q56</f>
        <v>2</v>
      </c>
      <c r="H56" s="11">
        <f>'Alternatif Ormawa'!S56</f>
        <v>4</v>
      </c>
      <c r="J56" s="54" t="s">
        <v>234</v>
      </c>
      <c r="K56" s="71">
        <f t="shared" si="1"/>
        <v>2.378951457</v>
      </c>
      <c r="M56" s="54" t="s">
        <v>235</v>
      </c>
      <c r="N56" s="72">
        <f t="shared" si="2"/>
        <v>0.01677847823</v>
      </c>
      <c r="P56" s="72">
        <f t="shared" si="3"/>
        <v>35.5</v>
      </c>
    </row>
    <row r="57">
      <c r="B57" s="11">
        <v>53.0</v>
      </c>
      <c r="C57" s="54" t="str">
        <f>'Alternatif Ormawa'!C57</f>
        <v>PORFIK</v>
      </c>
      <c r="D57" s="11">
        <f>'Alternatif Ormawa'!H57</f>
        <v>3</v>
      </c>
      <c r="E57" s="11">
        <f>'Alternatif Ormawa'!K57</f>
        <v>3</v>
      </c>
      <c r="F57" s="11">
        <f>'Alternatif Ormawa'!O57</f>
        <v>2</v>
      </c>
      <c r="G57" s="11">
        <f>'Alternatif Ormawa'!Q57</f>
        <v>3</v>
      </c>
      <c r="H57" s="11">
        <f>'Alternatif Ormawa'!S57</f>
        <v>3</v>
      </c>
      <c r="J57" s="54" t="s">
        <v>236</v>
      </c>
      <c r="K57" s="71">
        <f t="shared" si="1"/>
        <v>2.766323734</v>
      </c>
      <c r="M57" s="54" t="s">
        <v>237</v>
      </c>
      <c r="N57" s="72">
        <f t="shared" si="2"/>
        <v>0.01951057152</v>
      </c>
      <c r="P57" s="72">
        <f t="shared" si="3"/>
        <v>19</v>
      </c>
    </row>
    <row r="58">
      <c r="B58" s="11">
        <v>54.0</v>
      </c>
      <c r="C58" s="54" t="str">
        <f>'Alternatif Ormawa'!C58</f>
        <v>LPM AL-AKBAR</v>
      </c>
      <c r="D58" s="11">
        <f>'Alternatif Ormawa'!H58</f>
        <v>2</v>
      </c>
      <c r="E58" s="11">
        <f>'Alternatif Ormawa'!K58</f>
        <v>2</v>
      </c>
      <c r="F58" s="11">
        <f>'Alternatif Ormawa'!O58</f>
        <v>4</v>
      </c>
      <c r="G58" s="11">
        <f>'Alternatif Ormawa'!Q58</f>
        <v>4</v>
      </c>
      <c r="H58" s="11">
        <f>'Alternatif Ormawa'!S58</f>
        <v>4</v>
      </c>
      <c r="J58" s="54" t="s">
        <v>238</v>
      </c>
      <c r="K58" s="71">
        <f t="shared" si="1"/>
        <v>2.894538475</v>
      </c>
      <c r="M58" s="54" t="s">
        <v>239</v>
      </c>
      <c r="N58" s="72">
        <f t="shared" si="2"/>
        <v>0.02041485573</v>
      </c>
      <c r="P58" s="72">
        <f t="shared" si="3"/>
        <v>15</v>
      </c>
    </row>
    <row r="59">
      <c r="B59" s="11">
        <v>55.0</v>
      </c>
      <c r="C59" s="54" t="str">
        <f>'Alternatif Ormawa'!C59</f>
        <v>DZIKR AND FIKR</v>
      </c>
      <c r="D59" s="11">
        <f>'Alternatif Ormawa'!H59</f>
        <v>2</v>
      </c>
      <c r="E59" s="11">
        <f>'Alternatif Ormawa'!K59</f>
        <v>2</v>
      </c>
      <c r="F59" s="11">
        <f>'Alternatif Ormawa'!O59</f>
        <v>2</v>
      </c>
      <c r="G59" s="11">
        <f>'Alternatif Ormawa'!Q59</f>
        <v>3</v>
      </c>
      <c r="H59" s="11">
        <f>'Alternatif Ormawa'!S59</f>
        <v>3</v>
      </c>
      <c r="I59" s="1"/>
      <c r="J59" s="54" t="s">
        <v>240</v>
      </c>
      <c r="K59" s="71">
        <f t="shared" si="1"/>
        <v>2.289428485</v>
      </c>
      <c r="M59" s="54" t="s">
        <v>241</v>
      </c>
      <c r="N59" s="72">
        <f t="shared" si="2"/>
        <v>0.01614708273</v>
      </c>
      <c r="P59" s="72">
        <f t="shared" si="3"/>
        <v>40.5</v>
      </c>
    </row>
    <row r="60">
      <c r="J60" s="34" t="s">
        <v>242</v>
      </c>
      <c r="K60" s="74">
        <f>SUM(K5:K59)</f>
        <v>141.7858893</v>
      </c>
    </row>
    <row r="61">
      <c r="J61" s="9"/>
      <c r="K61" s="9"/>
    </row>
    <row r="63">
      <c r="J63" s="1"/>
    </row>
    <row r="67">
      <c r="B67" s="1" t="s">
        <v>243</v>
      </c>
      <c r="C67" s="1"/>
      <c r="D67" s="1"/>
    </row>
    <row r="68">
      <c r="B68" s="7" t="s">
        <v>3</v>
      </c>
      <c r="C68" s="8" t="s">
        <v>8</v>
      </c>
      <c r="D68" s="7" t="s">
        <v>7</v>
      </c>
      <c r="G68" s="1" t="s">
        <v>244</v>
      </c>
      <c r="H68" s="1"/>
    </row>
    <row r="69">
      <c r="B69" s="9"/>
      <c r="C69" s="9"/>
      <c r="D69" s="9"/>
      <c r="G69" s="75" t="s">
        <v>245</v>
      </c>
      <c r="H69" s="75" t="s">
        <v>129</v>
      </c>
    </row>
    <row r="70">
      <c r="B70" s="11">
        <v>1.0</v>
      </c>
      <c r="C70" s="13" t="s">
        <v>11</v>
      </c>
      <c r="D70" s="15">
        <v>4.0</v>
      </c>
      <c r="G70" s="11" t="s">
        <v>246</v>
      </c>
      <c r="H70" s="76">
        <f t="shared" ref="H70:H74" si="4">D70/$D$75</f>
        <v>0.2666666667</v>
      </c>
    </row>
    <row r="71">
      <c r="B71" s="11">
        <v>2.0</v>
      </c>
      <c r="C71" s="13" t="s">
        <v>15</v>
      </c>
      <c r="D71" s="15">
        <v>3.0</v>
      </c>
      <c r="E71" s="77"/>
      <c r="G71" s="11" t="s">
        <v>247</v>
      </c>
      <c r="H71" s="76">
        <f t="shared" si="4"/>
        <v>0.2</v>
      </c>
    </row>
    <row r="72">
      <c r="B72" s="11">
        <v>3.0</v>
      </c>
      <c r="C72" s="13" t="s">
        <v>18</v>
      </c>
      <c r="D72" s="15">
        <v>3.0</v>
      </c>
      <c r="F72" s="77"/>
      <c r="G72" s="11" t="s">
        <v>248</v>
      </c>
      <c r="H72" s="76">
        <f t="shared" si="4"/>
        <v>0.2</v>
      </c>
    </row>
    <row r="73">
      <c r="B73" s="11">
        <v>4.0</v>
      </c>
      <c r="C73" s="13" t="s">
        <v>21</v>
      </c>
      <c r="D73" s="15">
        <v>3.0</v>
      </c>
      <c r="G73" s="11" t="s">
        <v>249</v>
      </c>
      <c r="H73" s="76">
        <f t="shared" si="4"/>
        <v>0.2</v>
      </c>
    </row>
    <row r="74">
      <c r="B74" s="11">
        <v>5.0</v>
      </c>
      <c r="C74" s="13" t="s">
        <v>24</v>
      </c>
      <c r="D74" s="15">
        <v>2.0</v>
      </c>
      <c r="G74" s="11" t="s">
        <v>250</v>
      </c>
      <c r="H74" s="76">
        <f t="shared" si="4"/>
        <v>0.1333333333</v>
      </c>
    </row>
    <row r="75">
      <c r="B75" s="55" t="s">
        <v>251</v>
      </c>
      <c r="C75" s="6"/>
      <c r="D75" s="72">
        <f>SUM(D70:D74)</f>
        <v>15</v>
      </c>
    </row>
    <row r="76">
      <c r="B76" s="1"/>
      <c r="C76" s="1"/>
      <c r="D76" s="1"/>
      <c r="E76" s="1"/>
    </row>
  </sheetData>
  <mergeCells count="14">
    <mergeCell ref="J3:J4"/>
    <mergeCell ref="J60:J61"/>
    <mergeCell ref="K60:K61"/>
    <mergeCell ref="B68:B69"/>
    <mergeCell ref="C68:C69"/>
    <mergeCell ref="D68:D69"/>
    <mergeCell ref="B75:C75"/>
    <mergeCell ref="B3:B4"/>
    <mergeCell ref="C3:C4"/>
    <mergeCell ref="D3:H3"/>
    <mergeCell ref="K3:K4"/>
    <mergeCell ref="M3:M4"/>
    <mergeCell ref="N3:N4"/>
    <mergeCell ref="P3:P4"/>
  </mergeCells>
  <drawing r:id="rId1"/>
</worksheet>
</file>