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aseline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E107" i="1"/>
  <c r="E108" s="1"/>
  <c r="E109" s="1"/>
  <c r="E106"/>
  <c r="E105"/>
  <c r="E104"/>
  <c r="B95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H113"/>
  <c r="J113" s="1"/>
  <c r="H112"/>
  <c r="J112" s="1"/>
  <c r="H111"/>
  <c r="J111" s="1"/>
  <c r="H110"/>
  <c r="J110" s="1"/>
  <c r="J114" s="1"/>
  <c r="G116" s="1"/>
  <c r="H109"/>
  <c r="J109" s="1"/>
  <c r="H108"/>
  <c r="J108" s="1"/>
  <c r="H107"/>
  <c r="J107" s="1"/>
  <c r="H106"/>
  <c r="J106" s="1"/>
  <c r="H105"/>
  <c r="J105" s="1"/>
  <c r="H104"/>
  <c r="J104" s="1"/>
  <c r="J103"/>
  <c r="J102"/>
  <c r="J97"/>
  <c r="H103"/>
  <c r="H102"/>
  <c r="H101"/>
  <c r="J101" s="1"/>
  <c r="H100"/>
  <c r="J100" s="1"/>
  <c r="H99"/>
  <c r="J99" s="1"/>
  <c r="H98"/>
  <c r="J98" s="1"/>
  <c r="H97"/>
  <c r="H96"/>
  <c r="J96" s="1"/>
  <c r="H95"/>
  <c r="J95" s="1"/>
  <c r="H94"/>
  <c r="J94" s="1"/>
  <c r="E94"/>
  <c r="E85"/>
  <c r="E84"/>
  <c r="E83"/>
  <c r="E82"/>
  <c r="E81"/>
  <c r="E80"/>
  <c r="E79"/>
  <c r="E78"/>
  <c r="E77"/>
  <c r="E76"/>
  <c r="E66"/>
  <c r="E65"/>
  <c r="E64"/>
  <c r="E63"/>
  <c r="E62"/>
  <c r="E61"/>
  <c r="E60"/>
  <c r="E59"/>
  <c r="E67"/>
  <c r="E68"/>
  <c r="E17"/>
  <c r="E16"/>
  <c r="E15"/>
  <c r="E14"/>
  <c r="E13"/>
  <c r="E12"/>
  <c r="E11"/>
  <c r="E10"/>
  <c r="E9"/>
  <c r="E8"/>
  <c r="E34"/>
  <c r="E33"/>
  <c r="E32"/>
  <c r="E31"/>
  <c r="E30"/>
  <c r="E29"/>
  <c r="E28"/>
  <c r="E27"/>
  <c r="E26"/>
  <c r="E25"/>
  <c r="E51"/>
  <c r="E50"/>
  <c r="E49"/>
  <c r="E48"/>
  <c r="E47"/>
  <c r="E46"/>
  <c r="E45"/>
  <c r="E44"/>
  <c r="E43"/>
  <c r="E42"/>
  <c r="D35"/>
  <c r="G34"/>
  <c r="G33"/>
  <c r="G32"/>
  <c r="G31"/>
  <c r="G30"/>
  <c r="G29"/>
  <c r="G28"/>
  <c r="G27"/>
  <c r="G26"/>
  <c r="G25"/>
  <c r="G35" s="1"/>
  <c r="G37" s="1"/>
  <c r="G85"/>
  <c r="G84"/>
  <c r="G83"/>
  <c r="G82"/>
  <c r="G81"/>
  <c r="G80"/>
  <c r="G79"/>
  <c r="G78"/>
  <c r="G77"/>
  <c r="G76"/>
  <c r="D86"/>
  <c r="G68"/>
  <c r="G67"/>
  <c r="G66"/>
  <c r="G65"/>
  <c r="G64"/>
  <c r="G63"/>
  <c r="G62"/>
  <c r="G61"/>
  <c r="G60"/>
  <c r="G59"/>
  <c r="D69"/>
  <c r="D18"/>
  <c r="D52"/>
  <c r="G51"/>
  <c r="G50"/>
  <c r="G49"/>
  <c r="G48"/>
  <c r="G47"/>
  <c r="G46"/>
  <c r="G45"/>
  <c r="G44"/>
  <c r="G43"/>
  <c r="G42"/>
  <c r="G9"/>
  <c r="G17"/>
  <c r="G16"/>
  <c r="G15"/>
  <c r="G14"/>
  <c r="G13"/>
  <c r="G12"/>
  <c r="G11"/>
  <c r="G10"/>
  <c r="G8"/>
  <c r="G69" l="1"/>
  <c r="G71" s="1"/>
  <c r="G86"/>
  <c r="G88" s="1"/>
  <c r="G52"/>
  <c r="G54" s="1"/>
  <c r="G18"/>
  <c r="G20" s="1"/>
</calcChain>
</file>

<file path=xl/sharedStrings.xml><?xml version="1.0" encoding="utf-8"?>
<sst xmlns="http://schemas.openxmlformats.org/spreadsheetml/2006/main" count="112" uniqueCount="32">
  <si>
    <t>Size</t>
  </si>
  <si>
    <t>Count (frames)</t>
  </si>
  <si>
    <t>Delay (ms)</t>
  </si>
  <si>
    <t>Dropped Packets</t>
  </si>
  <si>
    <t xml:space="preserve">   Summary</t>
  </si>
  <si>
    <t>N/A</t>
  </si>
  <si>
    <t>Message Set</t>
  </si>
  <si>
    <t>Expected Duration (Secs) *</t>
  </si>
  <si>
    <t>Actual Duration (Secs)</t>
  </si>
  <si>
    <t xml:space="preserve"> </t>
  </si>
  <si>
    <t>Test 4: Serial Link</t>
  </si>
  <si>
    <t>Test 5: Serial Multi-Packet</t>
  </si>
  <si>
    <t>Test 1: Baseline Latency Test</t>
  </si>
  <si>
    <t>Test 2: Baseline Throughput Test</t>
  </si>
  <si>
    <t>Test 3: Baseline Multi-Packet Test</t>
  </si>
  <si>
    <t>Est Send Time (ms)</t>
  </si>
  <si>
    <t>Per Frame</t>
  </si>
  <si>
    <t>Total</t>
  </si>
  <si>
    <t>Estimated Execution Time in Minutes:</t>
  </si>
  <si>
    <t>Send Time Calculation:</t>
  </si>
  <si>
    <t>Total Time Calculation:</t>
  </si>
  <si>
    <t>(Frame Size * 8 / bus speed) * 1000                                   result in ms</t>
  </si>
  <si>
    <t>(Count * 8 * (Frame Size + 16 + 32)) / bus speed           result in seconds</t>
  </si>
  <si>
    <t xml:space="preserve">Message </t>
  </si>
  <si>
    <t>Buffer Size</t>
  </si>
  <si>
    <t>Content</t>
  </si>
  <si>
    <t>Priority</t>
  </si>
  <si>
    <t>Flags</t>
  </si>
  <si>
    <t>Regression Test (Serial)</t>
  </si>
  <si>
    <t>Expected Duration (ms)</t>
  </si>
  <si>
    <t>Estimated Execution Time in Seconds:</t>
  </si>
  <si>
    <t>0xA5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</si>
</sst>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66627F"/>
      <name val="Arial"/>
      <family val="2"/>
    </font>
    <font>
      <sz val="10"/>
      <color rgb="FF66627F"/>
      <name val="Arial"/>
      <family val="2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1E8"/>
        <bgColor indexed="64"/>
      </patternFill>
    </fill>
  </fills>
  <borders count="10">
    <border>
      <left/>
      <right/>
      <top/>
      <bottom/>
      <diagonal/>
    </border>
    <border>
      <left/>
      <right style="dotted">
        <color indexed="64"/>
      </right>
      <top style="medium">
        <color rgb="FF8D89A4"/>
      </top>
      <bottom/>
      <diagonal/>
    </border>
    <border>
      <left/>
      <right style="dotted">
        <color indexed="64"/>
      </right>
      <top/>
      <bottom style="medium">
        <color rgb="FF8D89A4"/>
      </bottom>
      <diagonal/>
    </border>
    <border>
      <left/>
      <right/>
      <top/>
      <bottom style="medium">
        <color rgb="FF8D89A4"/>
      </bottom>
      <diagonal/>
    </border>
    <border>
      <left style="dotted">
        <color indexed="64"/>
      </left>
      <right/>
      <top/>
      <bottom style="medium">
        <color rgb="FF8D89A4"/>
      </bottom>
      <diagonal/>
    </border>
    <border>
      <left style="dotted">
        <color indexed="64"/>
      </left>
      <right style="dotted">
        <color indexed="64"/>
      </right>
      <top style="medium">
        <color rgb="FF8D89A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rgb="FF8D89A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vertical="top" wrapText="1"/>
    </xf>
    <xf numFmtId="3" fontId="2" fillId="2" borderId="0" xfId="0" applyNumberFormat="1" applyFont="1" applyFill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2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3" fontId="2" fillId="0" borderId="0" xfId="0" applyNumberFormat="1" applyFont="1" applyFill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2" fontId="2" fillId="0" borderId="8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3" fontId="2" fillId="0" borderId="7" xfId="0" applyNumberFormat="1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16"/>
  <sheetViews>
    <sheetView tabSelected="1" topLeftCell="A88" workbookViewId="0">
      <selection activeCell="E110" sqref="E110"/>
    </sheetView>
  </sheetViews>
  <sheetFormatPr defaultRowHeight="15"/>
  <cols>
    <col min="2" max="2" width="9.42578125" customWidth="1"/>
    <col min="3" max="3" width="8.5703125" customWidth="1"/>
    <col min="4" max="4" width="10.42578125" customWidth="1"/>
    <col min="5" max="6" width="9.140625" customWidth="1"/>
    <col min="7" max="8" width="12" customWidth="1"/>
    <col min="9" max="9" width="7.42578125" customWidth="1"/>
    <col min="10" max="10" width="11.5703125" bestFit="1" customWidth="1"/>
    <col min="11" max="12" width="11.140625" customWidth="1"/>
  </cols>
  <sheetData>
    <row r="2" spans="2:9">
      <c r="B2" s="22" t="s">
        <v>19</v>
      </c>
      <c r="C2" s="22"/>
      <c r="D2" s="22" t="s">
        <v>21</v>
      </c>
      <c r="E2" s="22"/>
      <c r="F2" s="22"/>
      <c r="G2" s="22"/>
      <c r="H2" s="22"/>
      <c r="I2" s="22"/>
    </row>
    <row r="3" spans="2:9">
      <c r="B3" s="22" t="s">
        <v>20</v>
      </c>
      <c r="C3" s="22"/>
      <c r="D3" s="22" t="s">
        <v>22</v>
      </c>
      <c r="E3" s="22"/>
      <c r="F3" s="22"/>
      <c r="G3" s="22"/>
      <c r="H3" s="22"/>
      <c r="I3" s="22"/>
    </row>
    <row r="5" spans="2:9">
      <c r="B5" s="22" t="s">
        <v>12</v>
      </c>
      <c r="C5" s="22"/>
      <c r="D5" s="22"/>
      <c r="E5" s="22"/>
      <c r="F5" s="22"/>
      <c r="G5" s="22"/>
      <c r="H5" s="22"/>
      <c r="I5" s="22"/>
    </row>
    <row r="6" spans="2:9" ht="15.75" thickBot="1">
      <c r="E6" s="23" t="s">
        <v>16</v>
      </c>
      <c r="F6" s="23"/>
      <c r="G6" s="21" t="s">
        <v>17</v>
      </c>
    </row>
    <row r="7" spans="2:9" s="12" customFormat="1" ht="29.25" customHeight="1">
      <c r="B7" s="2" t="s">
        <v>6</v>
      </c>
      <c r="C7" s="1" t="s">
        <v>0</v>
      </c>
      <c r="D7" s="1" t="s">
        <v>1</v>
      </c>
      <c r="E7" s="1" t="s">
        <v>15</v>
      </c>
      <c r="F7" s="1" t="s">
        <v>2</v>
      </c>
      <c r="G7" s="1" t="s">
        <v>7</v>
      </c>
      <c r="H7" s="1" t="s">
        <v>8</v>
      </c>
      <c r="I7" s="1" t="s">
        <v>3</v>
      </c>
    </row>
    <row r="8" spans="2:9">
      <c r="B8" s="3">
        <v>1</v>
      </c>
      <c r="C8" s="3">
        <v>50</v>
      </c>
      <c r="D8" s="4">
        <v>50000</v>
      </c>
      <c r="E8" s="5">
        <f>(C8*8/1000000)*1000</f>
        <v>0.4</v>
      </c>
      <c r="F8" s="5">
        <v>1</v>
      </c>
      <c r="G8" s="5">
        <f>(D8* 8*(C8+16+32))/100000</f>
        <v>392</v>
      </c>
      <c r="H8" s="6"/>
      <c r="I8" s="7"/>
    </row>
    <row r="9" spans="2:9">
      <c r="B9" s="8">
        <v>2</v>
      </c>
      <c r="C9" s="8">
        <v>0</v>
      </c>
      <c r="D9" s="9">
        <v>0</v>
      </c>
      <c r="E9" s="13">
        <f t="shared" ref="E9:E17" si="0">(C9*8/1000000)*1000</f>
        <v>0</v>
      </c>
      <c r="F9" s="10">
        <v>1</v>
      </c>
      <c r="G9" s="13">
        <f t="shared" ref="G9:G17" si="1">(D9* 8*(C9+16+32))/100000</f>
        <v>0</v>
      </c>
      <c r="H9" s="10"/>
      <c r="I9" s="11"/>
    </row>
    <row r="10" spans="2:9">
      <c r="B10" s="3">
        <v>3</v>
      </c>
      <c r="C10" s="3">
        <v>0</v>
      </c>
      <c r="D10" s="4">
        <v>0</v>
      </c>
      <c r="E10" s="5">
        <f t="shared" si="0"/>
        <v>0</v>
      </c>
      <c r="F10" s="5">
        <v>1</v>
      </c>
      <c r="G10" s="5">
        <f t="shared" si="1"/>
        <v>0</v>
      </c>
      <c r="H10" s="6"/>
      <c r="I10" s="7"/>
    </row>
    <row r="11" spans="2:9">
      <c r="B11" s="8">
        <v>4</v>
      </c>
      <c r="C11" s="8">
        <v>0</v>
      </c>
      <c r="D11" s="9">
        <v>0</v>
      </c>
      <c r="E11" s="13">
        <f t="shared" si="0"/>
        <v>0</v>
      </c>
      <c r="F11" s="10">
        <v>1</v>
      </c>
      <c r="G11" s="13">
        <f t="shared" si="1"/>
        <v>0</v>
      </c>
      <c r="H11" s="10"/>
      <c r="I11" s="11"/>
    </row>
    <row r="12" spans="2:9">
      <c r="B12" s="3">
        <v>5</v>
      </c>
      <c r="C12" s="3">
        <v>0</v>
      </c>
      <c r="D12" s="4">
        <v>0</v>
      </c>
      <c r="E12" s="5">
        <f t="shared" si="0"/>
        <v>0</v>
      </c>
      <c r="F12" s="5">
        <v>1</v>
      </c>
      <c r="G12" s="5">
        <f t="shared" si="1"/>
        <v>0</v>
      </c>
      <c r="H12" s="6"/>
      <c r="I12" s="7"/>
    </row>
    <row r="13" spans="2:9">
      <c r="B13" s="8">
        <v>6</v>
      </c>
      <c r="C13" s="8">
        <v>0</v>
      </c>
      <c r="D13" s="9">
        <v>0</v>
      </c>
      <c r="E13" s="13">
        <f t="shared" si="0"/>
        <v>0</v>
      </c>
      <c r="F13" s="10">
        <v>1</v>
      </c>
      <c r="G13" s="13">
        <f t="shared" si="1"/>
        <v>0</v>
      </c>
      <c r="H13" s="10"/>
      <c r="I13" s="11"/>
    </row>
    <row r="14" spans="2:9">
      <c r="B14" s="3">
        <v>7</v>
      </c>
      <c r="C14" s="3">
        <v>0</v>
      </c>
      <c r="D14" s="4">
        <v>0</v>
      </c>
      <c r="E14" s="5">
        <f t="shared" si="0"/>
        <v>0</v>
      </c>
      <c r="F14" s="5">
        <v>1</v>
      </c>
      <c r="G14" s="5">
        <f t="shared" si="1"/>
        <v>0</v>
      </c>
      <c r="H14" s="6"/>
      <c r="I14" s="7"/>
    </row>
    <row r="15" spans="2:9">
      <c r="B15" s="8">
        <v>8</v>
      </c>
      <c r="C15" s="8">
        <v>0</v>
      </c>
      <c r="D15" s="9">
        <v>0</v>
      </c>
      <c r="E15" s="13">
        <f t="shared" si="0"/>
        <v>0</v>
      </c>
      <c r="F15" s="10">
        <v>1</v>
      </c>
      <c r="G15" s="13">
        <f t="shared" si="1"/>
        <v>0</v>
      </c>
      <c r="H15" s="10"/>
      <c r="I15" s="11"/>
    </row>
    <row r="16" spans="2:9">
      <c r="B16" s="3">
        <v>9</v>
      </c>
      <c r="C16" s="3">
        <v>0</v>
      </c>
      <c r="D16" s="4">
        <v>0</v>
      </c>
      <c r="E16" s="5">
        <f t="shared" si="0"/>
        <v>0</v>
      </c>
      <c r="F16" s="5">
        <v>1</v>
      </c>
      <c r="G16" s="5">
        <f t="shared" si="1"/>
        <v>0</v>
      </c>
      <c r="H16" s="6"/>
      <c r="I16" s="7"/>
    </row>
    <row r="17" spans="2:9">
      <c r="B17" s="8">
        <v>10</v>
      </c>
      <c r="C17" s="8">
        <v>0</v>
      </c>
      <c r="D17" s="9">
        <v>0</v>
      </c>
      <c r="E17" s="13">
        <f t="shared" si="0"/>
        <v>0</v>
      </c>
      <c r="F17" s="10">
        <v>1</v>
      </c>
      <c r="G17" s="13">
        <f t="shared" si="1"/>
        <v>0</v>
      </c>
      <c r="H17" s="10"/>
      <c r="I17" s="11"/>
    </row>
    <row r="18" spans="2:9" s="19" customFormat="1" ht="18.75" customHeight="1" thickBot="1">
      <c r="B18" s="14" t="s">
        <v>4</v>
      </c>
      <c r="C18" s="18" t="s">
        <v>5</v>
      </c>
      <c r="D18" s="15">
        <f>SUM(D8:D17)</f>
        <v>50000</v>
      </c>
      <c r="E18" s="16"/>
      <c r="F18" s="16"/>
      <c r="G18" s="16">
        <f>SUM(G8:G17)</f>
        <v>392</v>
      </c>
      <c r="H18" s="17"/>
      <c r="I18" s="18"/>
    </row>
    <row r="20" spans="2:9">
      <c r="B20" s="22" t="s">
        <v>18</v>
      </c>
      <c r="C20" s="22"/>
      <c r="D20" s="22"/>
      <c r="E20" s="22"/>
      <c r="F20" s="22"/>
      <c r="G20">
        <f>G18/60</f>
        <v>6.5333333333333332</v>
      </c>
    </row>
    <row r="21" spans="2:9">
      <c r="G21" t="s">
        <v>9</v>
      </c>
    </row>
    <row r="22" spans="2:9">
      <c r="B22" s="22" t="s">
        <v>13</v>
      </c>
      <c r="C22" s="22"/>
      <c r="D22" s="22"/>
      <c r="E22" s="22"/>
      <c r="F22" s="22"/>
      <c r="G22" s="22"/>
      <c r="H22" s="22"/>
      <c r="I22" s="22"/>
    </row>
    <row r="23" spans="2:9" ht="15.75" thickBot="1">
      <c r="E23" s="23" t="s">
        <v>16</v>
      </c>
      <c r="F23" s="23"/>
      <c r="G23" s="21" t="s">
        <v>17</v>
      </c>
    </row>
    <row r="24" spans="2:9" s="12" customFormat="1" ht="29.25" customHeight="1">
      <c r="B24" s="2" t="s">
        <v>6</v>
      </c>
      <c r="C24" s="1" t="s">
        <v>0</v>
      </c>
      <c r="D24" s="1" t="s">
        <v>1</v>
      </c>
      <c r="E24" s="1" t="s">
        <v>15</v>
      </c>
      <c r="F24" s="1" t="s">
        <v>2</v>
      </c>
      <c r="G24" s="1" t="s">
        <v>7</v>
      </c>
      <c r="H24" s="1" t="s">
        <v>8</v>
      </c>
      <c r="I24" s="1" t="s">
        <v>3</v>
      </c>
    </row>
    <row r="25" spans="2:9">
      <c r="B25" s="3">
        <v>1</v>
      </c>
      <c r="C25" s="3">
        <v>0</v>
      </c>
      <c r="D25" s="4">
        <v>1000</v>
      </c>
      <c r="E25" s="5">
        <f>(C25*8/1000000)*1000</f>
        <v>0</v>
      </c>
      <c r="F25" s="5">
        <v>1</v>
      </c>
      <c r="G25" s="5">
        <f>(D25* 8*(C25+16+32))/100000</f>
        <v>3.84</v>
      </c>
      <c r="H25" s="6"/>
      <c r="I25" s="7"/>
    </row>
    <row r="26" spans="2:9">
      <c r="B26" s="8">
        <v>2</v>
      </c>
      <c r="C26" s="8">
        <v>1</v>
      </c>
      <c r="D26" s="9">
        <v>1000</v>
      </c>
      <c r="E26" s="13">
        <f t="shared" ref="E26:E34" si="2">(C26*8/1000000)*1000</f>
        <v>8.0000000000000002E-3</v>
      </c>
      <c r="F26" s="10">
        <v>1</v>
      </c>
      <c r="G26" s="13">
        <f t="shared" ref="G26:G34" si="3">(D26* 8*(C26+16+32))/100000</f>
        <v>3.92</v>
      </c>
      <c r="H26" s="10"/>
      <c r="I26" s="11"/>
    </row>
    <row r="27" spans="2:9">
      <c r="B27" s="3">
        <v>3</v>
      </c>
      <c r="C27" s="3">
        <v>8</v>
      </c>
      <c r="D27" s="4">
        <v>1000</v>
      </c>
      <c r="E27" s="5">
        <f t="shared" si="2"/>
        <v>6.4000000000000001E-2</v>
      </c>
      <c r="F27" s="5">
        <v>1</v>
      </c>
      <c r="G27" s="5">
        <f t="shared" si="3"/>
        <v>4.4800000000000004</v>
      </c>
      <c r="H27" s="6"/>
      <c r="I27" s="7"/>
    </row>
    <row r="28" spans="2:9">
      <c r="B28" s="8">
        <v>4</v>
      </c>
      <c r="C28" s="8">
        <v>32</v>
      </c>
      <c r="D28" s="9">
        <v>1000</v>
      </c>
      <c r="E28" s="13">
        <f t="shared" si="2"/>
        <v>0.25600000000000001</v>
      </c>
      <c r="F28" s="10">
        <v>1</v>
      </c>
      <c r="G28" s="13">
        <f t="shared" si="3"/>
        <v>6.4</v>
      </c>
      <c r="H28" s="10"/>
      <c r="I28" s="11"/>
    </row>
    <row r="29" spans="2:9">
      <c r="B29" s="3">
        <v>5</v>
      </c>
      <c r="C29" s="3">
        <v>64</v>
      </c>
      <c r="D29" s="4">
        <v>1000</v>
      </c>
      <c r="E29" s="5">
        <f t="shared" si="2"/>
        <v>0.51200000000000001</v>
      </c>
      <c r="F29" s="5">
        <v>1</v>
      </c>
      <c r="G29" s="5">
        <f t="shared" si="3"/>
        <v>8.9600000000000009</v>
      </c>
      <c r="H29" s="6"/>
      <c r="I29" s="7"/>
    </row>
    <row r="30" spans="2:9">
      <c r="B30" s="8">
        <v>6</v>
      </c>
      <c r="C30" s="8">
        <v>128</v>
      </c>
      <c r="D30" s="9">
        <v>1000</v>
      </c>
      <c r="E30" s="13">
        <f t="shared" si="2"/>
        <v>1.024</v>
      </c>
      <c r="F30" s="10">
        <v>2</v>
      </c>
      <c r="G30" s="13">
        <f t="shared" si="3"/>
        <v>14.08</v>
      </c>
      <c r="H30" s="10"/>
      <c r="I30" s="11"/>
    </row>
    <row r="31" spans="2:9">
      <c r="B31" s="3">
        <v>7</v>
      </c>
      <c r="C31" s="3">
        <v>256</v>
      </c>
      <c r="D31" s="4">
        <v>1000</v>
      </c>
      <c r="E31" s="5">
        <f t="shared" si="2"/>
        <v>2.048</v>
      </c>
      <c r="F31" s="5">
        <v>3</v>
      </c>
      <c r="G31" s="5">
        <f t="shared" si="3"/>
        <v>24.32</v>
      </c>
      <c r="H31" s="6"/>
      <c r="I31" s="7"/>
    </row>
    <row r="32" spans="2:9">
      <c r="B32" s="8">
        <v>8</v>
      </c>
      <c r="C32" s="8">
        <v>512</v>
      </c>
      <c r="D32" s="9">
        <v>1000</v>
      </c>
      <c r="E32" s="13">
        <f t="shared" si="2"/>
        <v>4.0960000000000001</v>
      </c>
      <c r="F32" s="10">
        <v>5</v>
      </c>
      <c r="G32" s="13">
        <f t="shared" si="3"/>
        <v>44.8</v>
      </c>
      <c r="H32" s="10"/>
      <c r="I32" s="11"/>
    </row>
    <row r="33" spans="2:9">
      <c r="B33" s="3">
        <v>9</v>
      </c>
      <c r="C33" s="3">
        <v>1024</v>
      </c>
      <c r="D33" s="4">
        <v>1000</v>
      </c>
      <c r="E33" s="5">
        <f t="shared" si="2"/>
        <v>8.1920000000000002</v>
      </c>
      <c r="F33" s="5">
        <v>10</v>
      </c>
      <c r="G33" s="5">
        <f t="shared" si="3"/>
        <v>85.76</v>
      </c>
      <c r="H33" s="6"/>
      <c r="I33" s="7"/>
    </row>
    <row r="34" spans="2:9">
      <c r="B34" s="8">
        <v>10</v>
      </c>
      <c r="C34" s="8">
        <v>4080</v>
      </c>
      <c r="D34" s="9">
        <v>1000</v>
      </c>
      <c r="E34" s="13">
        <f t="shared" si="2"/>
        <v>32.64</v>
      </c>
      <c r="F34" s="10">
        <v>32</v>
      </c>
      <c r="G34" s="13">
        <f t="shared" si="3"/>
        <v>330.24</v>
      </c>
      <c r="H34" s="10"/>
      <c r="I34" s="11"/>
    </row>
    <row r="35" spans="2:9" s="19" customFormat="1" ht="18.75" customHeight="1" thickBot="1">
      <c r="B35" s="14" t="s">
        <v>4</v>
      </c>
      <c r="C35" s="18" t="s">
        <v>5</v>
      </c>
      <c r="D35" s="15">
        <f>SUM(D25:D34)</f>
        <v>10000</v>
      </c>
      <c r="E35" s="16"/>
      <c r="F35" s="16"/>
      <c r="G35" s="16">
        <f>SUM(G25:G34)</f>
        <v>526.79999999999995</v>
      </c>
      <c r="H35" s="17"/>
      <c r="I35" s="18"/>
    </row>
    <row r="37" spans="2:9">
      <c r="B37" s="22" t="s">
        <v>18</v>
      </c>
      <c r="C37" s="22"/>
      <c r="D37" s="22"/>
      <c r="E37" s="22"/>
      <c r="F37" s="22"/>
      <c r="G37">
        <f>G35/60</f>
        <v>8.7799999999999994</v>
      </c>
    </row>
    <row r="38" spans="2:9">
      <c r="G38" t="s">
        <v>9</v>
      </c>
    </row>
    <row r="39" spans="2:9">
      <c r="B39" s="22" t="s">
        <v>14</v>
      </c>
      <c r="C39" s="22"/>
      <c r="D39" s="22"/>
      <c r="E39" s="22"/>
      <c r="F39" s="22"/>
      <c r="G39" s="22"/>
      <c r="H39" s="22"/>
      <c r="I39" s="22"/>
    </row>
    <row r="40" spans="2:9" ht="15.75" thickBot="1">
      <c r="E40" s="23" t="s">
        <v>16</v>
      </c>
      <c r="F40" s="23"/>
      <c r="G40" s="21" t="s">
        <v>17</v>
      </c>
    </row>
    <row r="41" spans="2:9" ht="38.25">
      <c r="B41" s="2" t="s">
        <v>6</v>
      </c>
      <c r="C41" s="1" t="s">
        <v>0</v>
      </c>
      <c r="D41" s="1" t="s">
        <v>1</v>
      </c>
      <c r="E41" s="1" t="s">
        <v>15</v>
      </c>
      <c r="F41" s="1" t="s">
        <v>2</v>
      </c>
      <c r="G41" s="1" t="s">
        <v>7</v>
      </c>
      <c r="H41" s="1" t="s">
        <v>8</v>
      </c>
      <c r="I41" s="1" t="s">
        <v>3</v>
      </c>
    </row>
    <row r="42" spans="2:9">
      <c r="B42" s="3">
        <v>1</v>
      </c>
      <c r="C42" s="3">
        <v>4800</v>
      </c>
      <c r="D42" s="4">
        <v>100</v>
      </c>
      <c r="E42" s="5">
        <f>(C42*8/1000000)*1000</f>
        <v>38.4</v>
      </c>
      <c r="F42" s="5">
        <v>40</v>
      </c>
      <c r="G42" s="5">
        <f>(D42* 8*(C42+16+32))/100000</f>
        <v>38.783999999999999</v>
      </c>
      <c r="H42" s="6"/>
      <c r="I42" s="7"/>
    </row>
    <row r="43" spans="2:9">
      <c r="B43" s="8">
        <v>2</v>
      </c>
      <c r="C43" s="8">
        <v>9000</v>
      </c>
      <c r="D43" s="9">
        <v>100</v>
      </c>
      <c r="E43" s="13">
        <f t="shared" ref="E43:E51" si="4">(C43*8/1000000)*1000</f>
        <v>72</v>
      </c>
      <c r="F43" s="10">
        <v>75</v>
      </c>
      <c r="G43" s="13">
        <f t="shared" ref="G43:G51" si="5">(D43* 8*(C43+16+32))/100000</f>
        <v>72.384</v>
      </c>
      <c r="H43" s="10"/>
      <c r="I43" s="11"/>
    </row>
    <row r="44" spans="2:9">
      <c r="B44" s="3">
        <v>3</v>
      </c>
      <c r="C44" s="3">
        <v>12000</v>
      </c>
      <c r="D44" s="4">
        <v>100</v>
      </c>
      <c r="E44" s="5">
        <f t="shared" si="4"/>
        <v>96</v>
      </c>
      <c r="F44" s="5">
        <v>100</v>
      </c>
      <c r="G44" s="5">
        <f t="shared" si="5"/>
        <v>96.384</v>
      </c>
      <c r="H44" s="6"/>
      <c r="I44" s="7"/>
    </row>
    <row r="45" spans="2:9">
      <c r="B45" s="8">
        <v>4</v>
      </c>
      <c r="C45" s="8">
        <v>24000</v>
      </c>
      <c r="D45" s="9">
        <v>100</v>
      </c>
      <c r="E45" s="13">
        <f t="shared" si="4"/>
        <v>192</v>
      </c>
      <c r="F45" s="10">
        <v>200</v>
      </c>
      <c r="G45" s="13">
        <f t="shared" si="5"/>
        <v>192.38399999999999</v>
      </c>
      <c r="H45" s="10"/>
      <c r="I45" s="11"/>
    </row>
    <row r="46" spans="2:9">
      <c r="B46" s="3">
        <v>5</v>
      </c>
      <c r="C46" s="3">
        <v>64</v>
      </c>
      <c r="D46" s="4">
        <v>100</v>
      </c>
      <c r="E46" s="5">
        <f t="shared" si="4"/>
        <v>0.51200000000000001</v>
      </c>
      <c r="F46" s="5">
        <v>1</v>
      </c>
      <c r="G46" s="5">
        <f t="shared" si="5"/>
        <v>0.89600000000000002</v>
      </c>
      <c r="H46" s="6"/>
      <c r="I46" s="7"/>
    </row>
    <row r="47" spans="2:9">
      <c r="B47" s="8">
        <v>6</v>
      </c>
      <c r="C47" s="20">
        <v>100000</v>
      </c>
      <c r="D47" s="9">
        <v>100</v>
      </c>
      <c r="E47" s="13">
        <f t="shared" si="4"/>
        <v>800</v>
      </c>
      <c r="F47" s="10">
        <v>800</v>
      </c>
      <c r="G47" s="13">
        <f t="shared" si="5"/>
        <v>800.38400000000001</v>
      </c>
      <c r="H47" s="10"/>
      <c r="I47" s="11"/>
    </row>
    <row r="48" spans="2:9">
      <c r="B48" s="3">
        <v>7</v>
      </c>
      <c r="C48" s="3">
        <v>256</v>
      </c>
      <c r="D48" s="4">
        <v>100</v>
      </c>
      <c r="E48" s="5">
        <f t="shared" si="4"/>
        <v>2.048</v>
      </c>
      <c r="F48" s="5">
        <v>2</v>
      </c>
      <c r="G48" s="5">
        <f t="shared" si="5"/>
        <v>2.4319999999999999</v>
      </c>
      <c r="H48" s="6"/>
      <c r="I48" s="7"/>
    </row>
    <row r="49" spans="2:9">
      <c r="B49" s="8">
        <v>8</v>
      </c>
      <c r="C49" s="8">
        <v>512</v>
      </c>
      <c r="D49" s="9">
        <v>100</v>
      </c>
      <c r="E49" s="13">
        <f t="shared" si="4"/>
        <v>4.0960000000000001</v>
      </c>
      <c r="F49" s="10">
        <v>4</v>
      </c>
      <c r="G49" s="13">
        <f t="shared" si="5"/>
        <v>4.4800000000000004</v>
      </c>
      <c r="H49" s="10"/>
      <c r="I49" s="11"/>
    </row>
    <row r="50" spans="2:9">
      <c r="B50" s="3">
        <v>9</v>
      </c>
      <c r="C50" s="3">
        <v>0</v>
      </c>
      <c r="D50" s="4">
        <v>0</v>
      </c>
      <c r="E50" s="5">
        <f t="shared" si="4"/>
        <v>0</v>
      </c>
      <c r="F50" s="5">
        <v>0</v>
      </c>
      <c r="G50" s="5">
        <f t="shared" si="5"/>
        <v>0</v>
      </c>
      <c r="H50" s="6"/>
      <c r="I50" s="7"/>
    </row>
    <row r="51" spans="2:9">
      <c r="B51" s="8">
        <v>10</v>
      </c>
      <c r="C51" s="8">
        <v>0</v>
      </c>
      <c r="D51" s="9">
        <v>0</v>
      </c>
      <c r="E51" s="13">
        <f t="shared" si="4"/>
        <v>0</v>
      </c>
      <c r="F51" s="10">
        <v>0</v>
      </c>
      <c r="G51" s="13">
        <f t="shared" si="5"/>
        <v>0</v>
      </c>
      <c r="H51" s="10"/>
      <c r="I51" s="11"/>
    </row>
    <row r="52" spans="2:9" ht="26.25" thickBot="1">
      <c r="B52" s="14" t="s">
        <v>4</v>
      </c>
      <c r="C52" s="18" t="s">
        <v>5</v>
      </c>
      <c r="D52" s="15">
        <f>SUM(D42:D51)</f>
        <v>800</v>
      </c>
      <c r="E52" s="16"/>
      <c r="F52" s="16"/>
      <c r="G52" s="16">
        <f>SUM(G42:G51)</f>
        <v>1208.1280000000002</v>
      </c>
      <c r="H52" s="17"/>
      <c r="I52" s="18"/>
    </row>
    <row r="54" spans="2:9">
      <c r="B54" s="22" t="s">
        <v>18</v>
      </c>
      <c r="C54" s="22"/>
      <c r="D54" s="22"/>
      <c r="E54" s="22"/>
      <c r="F54" s="22"/>
      <c r="G54">
        <f>G52/60</f>
        <v>20.13546666666667</v>
      </c>
    </row>
    <row r="56" spans="2:9">
      <c r="B56" s="22" t="s">
        <v>10</v>
      </c>
      <c r="C56" s="22"/>
      <c r="D56" s="22"/>
      <c r="E56" s="22"/>
      <c r="F56" s="22"/>
      <c r="G56" s="22"/>
      <c r="H56" s="22"/>
      <c r="I56" s="22"/>
    </row>
    <row r="57" spans="2:9" ht="15.75" thickBot="1">
      <c r="E57" s="23" t="s">
        <v>16</v>
      </c>
      <c r="F57" s="23"/>
      <c r="G57" s="21" t="s">
        <v>17</v>
      </c>
    </row>
    <row r="58" spans="2:9" ht="38.25">
      <c r="B58" s="2" t="s">
        <v>6</v>
      </c>
      <c r="C58" s="1" t="s">
        <v>0</v>
      </c>
      <c r="D58" s="1" t="s">
        <v>1</v>
      </c>
      <c r="E58" s="1" t="s">
        <v>15</v>
      </c>
      <c r="F58" s="1" t="s">
        <v>2</v>
      </c>
      <c r="G58" s="1" t="s">
        <v>7</v>
      </c>
      <c r="H58" s="1" t="s">
        <v>8</v>
      </c>
      <c r="I58" s="1" t="s">
        <v>3</v>
      </c>
    </row>
    <row r="59" spans="2:9">
      <c r="B59" s="3">
        <v>1</v>
      </c>
      <c r="C59" s="3">
        <v>0</v>
      </c>
      <c r="D59" s="4">
        <v>100</v>
      </c>
      <c r="E59" s="5">
        <f t="shared" ref="E59:E66" si="6">(C59*8/115000)*1000</f>
        <v>0</v>
      </c>
      <c r="F59" s="5">
        <v>1</v>
      </c>
      <c r="G59" s="5">
        <f>(D59* 8*(C59+16+32))/19200</f>
        <v>2</v>
      </c>
      <c r="H59" s="6"/>
      <c r="I59" s="7"/>
    </row>
    <row r="60" spans="2:9">
      <c r="B60" s="8">
        <v>2</v>
      </c>
      <c r="C60" s="8">
        <v>1</v>
      </c>
      <c r="D60" s="9">
        <v>100</v>
      </c>
      <c r="E60" s="13">
        <f t="shared" si="6"/>
        <v>6.9565217391304335E-2</v>
      </c>
      <c r="F60" s="10">
        <v>1</v>
      </c>
      <c r="G60" s="13">
        <f t="shared" ref="G60:G68" si="7">(D60* 8*(C60+16+32))/19200</f>
        <v>2.0416666666666665</v>
      </c>
      <c r="H60" s="10"/>
      <c r="I60" s="11"/>
    </row>
    <row r="61" spans="2:9">
      <c r="B61" s="3">
        <v>3</v>
      </c>
      <c r="C61" s="3">
        <v>8</v>
      </c>
      <c r="D61" s="4">
        <v>100</v>
      </c>
      <c r="E61" s="5">
        <f t="shared" si="6"/>
        <v>0.55652173913043468</v>
      </c>
      <c r="F61" s="5">
        <v>1</v>
      </c>
      <c r="G61" s="5">
        <f t="shared" si="7"/>
        <v>2.3333333333333335</v>
      </c>
      <c r="H61" s="6"/>
      <c r="I61" s="7"/>
    </row>
    <row r="62" spans="2:9">
      <c r="B62" s="8">
        <v>4</v>
      </c>
      <c r="C62" s="8">
        <v>32</v>
      </c>
      <c r="D62" s="9">
        <v>100</v>
      </c>
      <c r="E62" s="13">
        <f t="shared" si="6"/>
        <v>2.2260869565217387</v>
      </c>
      <c r="F62" s="10">
        <v>3</v>
      </c>
      <c r="G62" s="13">
        <f t="shared" si="7"/>
        <v>3.3333333333333335</v>
      </c>
      <c r="H62" s="10"/>
      <c r="I62" s="11"/>
    </row>
    <row r="63" spans="2:9">
      <c r="B63" s="3">
        <v>5</v>
      </c>
      <c r="C63" s="3">
        <v>64</v>
      </c>
      <c r="D63" s="4">
        <v>100</v>
      </c>
      <c r="E63" s="5">
        <f t="shared" si="6"/>
        <v>4.4521739130434774</v>
      </c>
      <c r="F63" s="5">
        <v>5</v>
      </c>
      <c r="G63" s="5">
        <f t="shared" si="7"/>
        <v>4.666666666666667</v>
      </c>
      <c r="H63" s="6"/>
      <c r="I63" s="7"/>
    </row>
    <row r="64" spans="2:9">
      <c r="B64" s="8">
        <v>6</v>
      </c>
      <c r="C64" s="8">
        <v>128</v>
      </c>
      <c r="D64" s="9">
        <v>100</v>
      </c>
      <c r="E64" s="13">
        <f t="shared" si="6"/>
        <v>8.9043478260869549</v>
      </c>
      <c r="F64" s="10">
        <v>9</v>
      </c>
      <c r="G64" s="13">
        <f t="shared" si="7"/>
        <v>7.333333333333333</v>
      </c>
      <c r="H64" s="10"/>
      <c r="I64" s="11"/>
    </row>
    <row r="65" spans="2:9">
      <c r="B65" s="3">
        <v>7</v>
      </c>
      <c r="C65" s="3">
        <v>256</v>
      </c>
      <c r="D65" s="4">
        <v>100</v>
      </c>
      <c r="E65" s="5">
        <f t="shared" si="6"/>
        <v>17.80869565217391</v>
      </c>
      <c r="F65" s="5">
        <v>18</v>
      </c>
      <c r="G65" s="5">
        <f t="shared" si="7"/>
        <v>12.666666666666666</v>
      </c>
      <c r="H65" s="6"/>
      <c r="I65" s="7"/>
    </row>
    <row r="66" spans="2:9">
      <c r="B66" s="8">
        <v>8</v>
      </c>
      <c r="C66" s="8">
        <v>512</v>
      </c>
      <c r="D66" s="9">
        <v>100</v>
      </c>
      <c r="E66" s="13">
        <f t="shared" si="6"/>
        <v>35.617391304347819</v>
      </c>
      <c r="F66" s="10">
        <v>36</v>
      </c>
      <c r="G66" s="13">
        <f t="shared" si="7"/>
        <v>23.333333333333332</v>
      </c>
      <c r="H66" s="10"/>
      <c r="I66" s="11"/>
    </row>
    <row r="67" spans="2:9">
      <c r="B67" s="3">
        <v>9</v>
      </c>
      <c r="C67" s="3">
        <v>1024</v>
      </c>
      <c r="D67" s="4">
        <v>100</v>
      </c>
      <c r="E67" s="5">
        <f>(C67*8/115000)*1000</f>
        <v>71.234782608695639</v>
      </c>
      <c r="F67" s="5">
        <v>72</v>
      </c>
      <c r="G67" s="5">
        <f t="shared" si="7"/>
        <v>44.666666666666664</v>
      </c>
      <c r="H67" s="6"/>
      <c r="I67" s="7"/>
    </row>
    <row r="68" spans="2:9">
      <c r="B68" s="8">
        <v>10</v>
      </c>
      <c r="C68" s="8">
        <v>4080</v>
      </c>
      <c r="D68" s="9">
        <v>100</v>
      </c>
      <c r="E68" s="13">
        <f>(C68*8/115000)*1000</f>
        <v>283.82608695652175</v>
      </c>
      <c r="F68" s="10">
        <v>285</v>
      </c>
      <c r="G68" s="13">
        <f t="shared" si="7"/>
        <v>172</v>
      </c>
      <c r="H68" s="10"/>
      <c r="I68" s="11"/>
    </row>
    <row r="69" spans="2:9" ht="26.25" thickBot="1">
      <c r="B69" s="14" t="s">
        <v>4</v>
      </c>
      <c r="C69" s="18" t="s">
        <v>5</v>
      </c>
      <c r="D69" s="15">
        <f>SUM(D59:D68)</f>
        <v>1000</v>
      </c>
      <c r="E69" s="16"/>
      <c r="F69" s="16"/>
      <c r="G69" s="16">
        <f>SUM(G59:G68)</f>
        <v>274.375</v>
      </c>
      <c r="H69" s="17"/>
      <c r="I69" s="18"/>
    </row>
    <row r="71" spans="2:9">
      <c r="B71" s="22" t="s">
        <v>18</v>
      </c>
      <c r="C71" s="22"/>
      <c r="D71" s="22"/>
      <c r="E71" s="22"/>
      <c r="F71" s="22"/>
      <c r="G71">
        <f>G69/60</f>
        <v>4.572916666666667</v>
      </c>
    </row>
    <row r="73" spans="2:9">
      <c r="B73" s="22" t="s">
        <v>11</v>
      </c>
      <c r="C73" s="22"/>
      <c r="D73" s="22"/>
      <c r="E73" s="22"/>
      <c r="F73" s="22"/>
      <c r="G73" s="22"/>
      <c r="H73" s="22"/>
      <c r="I73" s="22"/>
    </row>
    <row r="74" spans="2:9" ht="15.75" thickBot="1">
      <c r="E74" s="23" t="s">
        <v>16</v>
      </c>
      <c r="F74" s="23"/>
      <c r="G74" s="21" t="s">
        <v>17</v>
      </c>
    </row>
    <row r="75" spans="2:9" ht="38.25">
      <c r="B75" s="2" t="s">
        <v>6</v>
      </c>
      <c r="C75" s="1" t="s">
        <v>0</v>
      </c>
      <c r="D75" s="1" t="s">
        <v>1</v>
      </c>
      <c r="E75" s="1" t="s">
        <v>15</v>
      </c>
      <c r="F75" s="1" t="s">
        <v>2</v>
      </c>
      <c r="G75" s="1" t="s">
        <v>7</v>
      </c>
      <c r="H75" s="1" t="s">
        <v>8</v>
      </c>
      <c r="I75" s="1" t="s">
        <v>3</v>
      </c>
    </row>
    <row r="76" spans="2:9">
      <c r="B76" s="3">
        <v>1</v>
      </c>
      <c r="C76" s="3">
        <v>4800</v>
      </c>
      <c r="D76" s="4">
        <v>10</v>
      </c>
      <c r="E76" s="5">
        <f t="shared" ref="E76:E85" si="8">(C76*8/115000)*1000</f>
        <v>333.91304347826087</v>
      </c>
      <c r="F76" s="5">
        <v>1</v>
      </c>
      <c r="G76" s="5">
        <f>(D76*8*(C76+16+32))/19200</f>
        <v>20.2</v>
      </c>
      <c r="H76" s="6"/>
      <c r="I76" s="7"/>
    </row>
    <row r="77" spans="2:9">
      <c r="B77" s="8">
        <v>2</v>
      </c>
      <c r="C77" s="8">
        <v>9000</v>
      </c>
      <c r="D77" s="9">
        <v>10</v>
      </c>
      <c r="E77" s="13">
        <f t="shared" si="8"/>
        <v>626.08695652173913</v>
      </c>
      <c r="F77" s="10">
        <v>1</v>
      </c>
      <c r="G77" s="13">
        <f>(D77* 8*(C77+16+32))/19200</f>
        <v>37.700000000000003</v>
      </c>
      <c r="H77" s="10"/>
      <c r="I77" s="11"/>
    </row>
    <row r="78" spans="2:9">
      <c r="B78" s="3">
        <v>3</v>
      </c>
      <c r="C78" s="3">
        <v>12000</v>
      </c>
      <c r="D78" s="4">
        <v>10</v>
      </c>
      <c r="E78" s="5">
        <f t="shared" si="8"/>
        <v>834.78260869565213</v>
      </c>
      <c r="F78" s="5">
        <v>1</v>
      </c>
      <c r="G78" s="5">
        <f t="shared" ref="G78" si="9">(D78*8*(C78+16+32))/19200</f>
        <v>50.2</v>
      </c>
      <c r="H78" s="6"/>
      <c r="I78" s="7"/>
    </row>
    <row r="79" spans="2:9">
      <c r="B79" s="8">
        <v>4</v>
      </c>
      <c r="C79" s="8">
        <v>24000</v>
      </c>
      <c r="D79" s="9">
        <v>10</v>
      </c>
      <c r="E79" s="13">
        <f t="shared" si="8"/>
        <v>1669.5652173913043</v>
      </c>
      <c r="F79" s="10">
        <v>1</v>
      </c>
      <c r="G79" s="13">
        <f t="shared" ref="G79" si="10">(D79* 8*(C79+16+32))/19200</f>
        <v>100.2</v>
      </c>
      <c r="H79" s="10"/>
      <c r="I79" s="11"/>
    </row>
    <row r="80" spans="2:9">
      <c r="B80" s="3">
        <v>5</v>
      </c>
      <c r="C80" s="3">
        <v>64</v>
      </c>
      <c r="D80" s="4">
        <v>10</v>
      </c>
      <c r="E80" s="5">
        <f t="shared" si="8"/>
        <v>4.4521739130434774</v>
      </c>
      <c r="F80" s="5">
        <v>1</v>
      </c>
      <c r="G80" s="5">
        <f t="shared" ref="G80" si="11">(D80*8*(C80+16+32))/19200</f>
        <v>0.46666666666666667</v>
      </c>
      <c r="H80" s="6"/>
      <c r="I80" s="7"/>
    </row>
    <row r="81" spans="2:12">
      <c r="B81" s="8">
        <v>6</v>
      </c>
      <c r="C81" s="20">
        <v>100000</v>
      </c>
      <c r="D81" s="9">
        <v>10</v>
      </c>
      <c r="E81" s="13">
        <f t="shared" si="8"/>
        <v>6956.521739130435</v>
      </c>
      <c r="F81" s="10">
        <v>1</v>
      </c>
      <c r="G81" s="13">
        <f t="shared" ref="G81" si="12">(D81* 8*(C81+16+32))/19200</f>
        <v>416.86666666666667</v>
      </c>
      <c r="H81" s="10"/>
      <c r="I81" s="11"/>
    </row>
    <row r="82" spans="2:12">
      <c r="B82" s="3">
        <v>7</v>
      </c>
      <c r="C82" s="3">
        <v>256</v>
      </c>
      <c r="D82" s="4">
        <v>10</v>
      </c>
      <c r="E82" s="5">
        <f t="shared" si="8"/>
        <v>17.80869565217391</v>
      </c>
      <c r="F82" s="5">
        <v>1</v>
      </c>
      <c r="G82" s="5">
        <f t="shared" ref="G82" si="13">(D82*8*(C82+16+32))/19200</f>
        <v>1.2666666666666666</v>
      </c>
      <c r="H82" s="6"/>
      <c r="I82" s="7"/>
    </row>
    <row r="83" spans="2:12">
      <c r="B83" s="8">
        <v>8</v>
      </c>
      <c r="C83" s="8">
        <v>512</v>
      </c>
      <c r="D83" s="9">
        <v>10</v>
      </c>
      <c r="E83" s="13">
        <f t="shared" si="8"/>
        <v>35.617391304347819</v>
      </c>
      <c r="F83" s="10">
        <v>1</v>
      </c>
      <c r="G83" s="13">
        <f t="shared" ref="G83" si="14">(D83* 8*(C83+16+32))/19200</f>
        <v>2.3333333333333335</v>
      </c>
      <c r="H83" s="10"/>
      <c r="I83" s="11"/>
    </row>
    <row r="84" spans="2:12">
      <c r="B84" s="3">
        <v>9</v>
      </c>
      <c r="C84" s="3">
        <v>0</v>
      </c>
      <c r="D84" s="4">
        <v>0</v>
      </c>
      <c r="E84" s="5">
        <f t="shared" si="8"/>
        <v>0</v>
      </c>
      <c r="F84" s="5">
        <v>0</v>
      </c>
      <c r="G84" s="5">
        <f t="shared" ref="G84" si="15">(D84*8*(C84+16+32))/19200</f>
        <v>0</v>
      </c>
      <c r="H84" s="6"/>
      <c r="I84" s="7"/>
    </row>
    <row r="85" spans="2:12">
      <c r="B85" s="8">
        <v>10</v>
      </c>
      <c r="C85" s="8">
        <v>0</v>
      </c>
      <c r="D85" s="9">
        <v>0</v>
      </c>
      <c r="E85" s="13">
        <f t="shared" si="8"/>
        <v>0</v>
      </c>
      <c r="F85" s="10">
        <v>0</v>
      </c>
      <c r="G85" s="13">
        <f t="shared" ref="G85" si="16">(D85* 8*(C85+16+32))/19200</f>
        <v>0</v>
      </c>
      <c r="H85" s="10"/>
      <c r="I85" s="11"/>
    </row>
    <row r="86" spans="2:12" ht="26.25" thickBot="1">
      <c r="B86" s="14" t="s">
        <v>4</v>
      </c>
      <c r="C86" s="18" t="s">
        <v>5</v>
      </c>
      <c r="D86" s="15">
        <f>SUM(D76:D85)</f>
        <v>80</v>
      </c>
      <c r="E86" s="16"/>
      <c r="F86" s="16"/>
      <c r="G86" s="16">
        <f>SUM(G76:G85)</f>
        <v>629.23333333333335</v>
      </c>
      <c r="H86" s="17"/>
      <c r="I86" s="18"/>
    </row>
    <row r="88" spans="2:12">
      <c r="B88" s="22" t="s">
        <v>18</v>
      </c>
      <c r="C88" s="22"/>
      <c r="D88" s="22"/>
      <c r="E88" s="22"/>
      <c r="F88" s="22"/>
      <c r="G88">
        <f>G86/60</f>
        <v>10.487222222222222</v>
      </c>
    </row>
    <row r="91" spans="2:12">
      <c r="B91" s="22" t="s">
        <v>28</v>
      </c>
      <c r="C91" s="22"/>
      <c r="D91" s="22"/>
      <c r="E91" s="22"/>
      <c r="F91" s="22"/>
      <c r="G91" s="22"/>
      <c r="H91" s="22"/>
      <c r="I91" s="22"/>
      <c r="J91">
        <v>115000</v>
      </c>
    </row>
    <row r="92" spans="2:12" ht="15.75" thickBot="1">
      <c r="E92" s="23" t="s">
        <v>9</v>
      </c>
      <c r="F92" s="23"/>
      <c r="H92" s="23" t="s">
        <v>16</v>
      </c>
      <c r="I92" s="23"/>
      <c r="J92" s="21" t="s">
        <v>17</v>
      </c>
    </row>
    <row r="93" spans="2:12" ht="38.25">
      <c r="B93" s="2" t="s">
        <v>23</v>
      </c>
      <c r="C93" s="1" t="s">
        <v>24</v>
      </c>
      <c r="D93" s="1" t="s">
        <v>25</v>
      </c>
      <c r="E93" s="1" t="s">
        <v>26</v>
      </c>
      <c r="F93" s="1" t="s">
        <v>27</v>
      </c>
      <c r="G93" s="1" t="s">
        <v>1</v>
      </c>
      <c r="H93" s="1" t="s">
        <v>15</v>
      </c>
      <c r="I93" s="1" t="s">
        <v>2</v>
      </c>
      <c r="J93" s="1" t="s">
        <v>29</v>
      </c>
      <c r="K93" s="1" t="s">
        <v>8</v>
      </c>
      <c r="L93" s="1" t="s">
        <v>3</v>
      </c>
    </row>
    <row r="94" spans="2:12">
      <c r="B94" s="31">
        <v>1</v>
      </c>
      <c r="C94" s="7">
        <v>0</v>
      </c>
      <c r="D94" s="4" t="s">
        <v>5</v>
      </c>
      <c r="E94" s="5">
        <f t="shared" ref="E94" si="17">(C94*8/115000)*1000</f>
        <v>0</v>
      </c>
      <c r="F94" s="5">
        <v>6</v>
      </c>
      <c r="G94" s="5">
        <v>10</v>
      </c>
      <c r="H94" s="26">
        <f>(8*(16+32+C94)/$J$91)*1000</f>
        <v>3.339130434782609</v>
      </c>
      <c r="I94" s="5">
        <v>1</v>
      </c>
      <c r="J94" s="26">
        <f>(H94*I94*G94)</f>
        <v>33.391304347826093</v>
      </c>
      <c r="K94" s="6"/>
      <c r="L94" s="7"/>
    </row>
    <row r="95" spans="2:12">
      <c r="B95" s="32">
        <f t="shared" ref="B95:B113" si="18">B94+1</f>
        <v>2</v>
      </c>
      <c r="C95" s="24">
        <v>0</v>
      </c>
      <c r="D95" s="25" t="s">
        <v>5</v>
      </c>
      <c r="E95" s="13">
        <v>1</v>
      </c>
      <c r="F95" s="10">
        <v>6</v>
      </c>
      <c r="G95" s="13">
        <v>10</v>
      </c>
      <c r="H95" s="27">
        <f t="shared" ref="H95:H103" si="19">(8*(16+32+C95)/$J$91)*1000</f>
        <v>3.339130434782609</v>
      </c>
      <c r="I95" s="10">
        <v>1</v>
      </c>
      <c r="J95" s="27">
        <f t="shared" ref="J95:J103" si="20">(H95*I95*G95)</f>
        <v>33.391304347826093</v>
      </c>
      <c r="K95" s="10"/>
      <c r="L95" s="11"/>
    </row>
    <row r="96" spans="2:12">
      <c r="B96" s="32">
        <f t="shared" si="18"/>
        <v>3</v>
      </c>
      <c r="C96" s="7">
        <v>0</v>
      </c>
      <c r="D96" s="4" t="s">
        <v>5</v>
      </c>
      <c r="E96" s="5">
        <v>2</v>
      </c>
      <c r="F96" s="5">
        <v>6</v>
      </c>
      <c r="G96" s="5">
        <v>10</v>
      </c>
      <c r="H96" s="26">
        <f t="shared" si="19"/>
        <v>3.339130434782609</v>
      </c>
      <c r="I96" s="5">
        <v>1</v>
      </c>
      <c r="J96" s="26">
        <f t="shared" si="20"/>
        <v>33.391304347826093</v>
      </c>
      <c r="K96" s="6"/>
      <c r="L96" s="7"/>
    </row>
    <row r="97" spans="2:12">
      <c r="B97" s="32">
        <f t="shared" si="18"/>
        <v>4</v>
      </c>
      <c r="C97" s="24">
        <v>0</v>
      </c>
      <c r="D97" s="25" t="s">
        <v>5</v>
      </c>
      <c r="E97" s="13">
        <v>3</v>
      </c>
      <c r="F97" s="10">
        <v>6</v>
      </c>
      <c r="G97" s="13">
        <v>10</v>
      </c>
      <c r="H97" s="27">
        <f t="shared" si="19"/>
        <v>3.339130434782609</v>
      </c>
      <c r="I97" s="10">
        <v>1</v>
      </c>
      <c r="J97" s="27">
        <f t="shared" si="20"/>
        <v>33.391304347826093</v>
      </c>
      <c r="K97" s="10"/>
      <c r="L97" s="11"/>
    </row>
    <row r="98" spans="2:12">
      <c r="B98" s="32">
        <f t="shared" si="18"/>
        <v>5</v>
      </c>
      <c r="C98" s="7">
        <v>0</v>
      </c>
      <c r="D98" s="4" t="s">
        <v>5</v>
      </c>
      <c r="E98" s="5">
        <v>4</v>
      </c>
      <c r="F98" s="5">
        <v>6</v>
      </c>
      <c r="G98" s="5">
        <v>10</v>
      </c>
      <c r="H98" s="26">
        <f t="shared" si="19"/>
        <v>3.339130434782609</v>
      </c>
      <c r="I98" s="5">
        <v>1</v>
      </c>
      <c r="J98" s="26">
        <f t="shared" si="20"/>
        <v>33.391304347826093</v>
      </c>
      <c r="K98" s="6"/>
      <c r="L98" s="7"/>
    </row>
    <row r="99" spans="2:12">
      <c r="B99" s="32">
        <f t="shared" si="18"/>
        <v>6</v>
      </c>
      <c r="C99" s="30">
        <v>0</v>
      </c>
      <c r="D99" s="25" t="s">
        <v>5</v>
      </c>
      <c r="E99" s="13">
        <v>5</v>
      </c>
      <c r="F99" s="10">
        <v>6</v>
      </c>
      <c r="G99" s="13">
        <v>10</v>
      </c>
      <c r="H99" s="27">
        <f t="shared" si="19"/>
        <v>3.339130434782609</v>
      </c>
      <c r="I99" s="10">
        <v>1</v>
      </c>
      <c r="J99" s="27">
        <f t="shared" si="20"/>
        <v>33.391304347826093</v>
      </c>
      <c r="K99" s="10"/>
      <c r="L99" s="11"/>
    </row>
    <row r="100" spans="2:12">
      <c r="B100" s="32">
        <f t="shared" si="18"/>
        <v>7</v>
      </c>
      <c r="C100" s="7">
        <v>0</v>
      </c>
      <c r="D100" s="4" t="s">
        <v>5</v>
      </c>
      <c r="E100" s="5">
        <v>6</v>
      </c>
      <c r="F100" s="5">
        <v>6</v>
      </c>
      <c r="G100" s="5">
        <v>10</v>
      </c>
      <c r="H100" s="26">
        <f t="shared" si="19"/>
        <v>3.339130434782609</v>
      </c>
      <c r="I100" s="5">
        <v>1</v>
      </c>
      <c r="J100" s="26">
        <f t="shared" si="20"/>
        <v>33.391304347826093</v>
      </c>
      <c r="K100" s="6"/>
      <c r="L100" s="7"/>
    </row>
    <row r="101" spans="2:12">
      <c r="B101" s="32">
        <f t="shared" si="18"/>
        <v>8</v>
      </c>
      <c r="C101" s="24">
        <v>0</v>
      </c>
      <c r="D101" s="25" t="s">
        <v>5</v>
      </c>
      <c r="E101" s="13">
        <v>7</v>
      </c>
      <c r="F101" s="10">
        <v>6</v>
      </c>
      <c r="G101" s="13">
        <v>10</v>
      </c>
      <c r="H101" s="27">
        <f t="shared" si="19"/>
        <v>3.339130434782609</v>
      </c>
      <c r="I101" s="10">
        <v>1</v>
      </c>
      <c r="J101" s="27">
        <f t="shared" si="20"/>
        <v>33.391304347826093</v>
      </c>
      <c r="K101" s="10"/>
      <c r="L101" s="11"/>
    </row>
    <row r="102" spans="2:12">
      <c r="B102" s="32">
        <f t="shared" si="18"/>
        <v>9</v>
      </c>
      <c r="C102" s="7">
        <v>0</v>
      </c>
      <c r="D102" s="4" t="s">
        <v>5</v>
      </c>
      <c r="E102" s="5">
        <v>8</v>
      </c>
      <c r="F102" s="5">
        <v>6</v>
      </c>
      <c r="G102" s="5">
        <v>10</v>
      </c>
      <c r="H102" s="26">
        <f t="shared" si="19"/>
        <v>3.339130434782609</v>
      </c>
      <c r="I102" s="5">
        <v>1</v>
      </c>
      <c r="J102" s="26">
        <f t="shared" si="20"/>
        <v>33.391304347826093</v>
      </c>
      <c r="K102" s="6"/>
      <c r="L102" s="7"/>
    </row>
    <row r="103" spans="2:12">
      <c r="B103" s="32">
        <f t="shared" si="18"/>
        <v>10</v>
      </c>
      <c r="C103" s="24">
        <v>0</v>
      </c>
      <c r="D103" s="25" t="s">
        <v>5</v>
      </c>
      <c r="E103" s="13">
        <v>9</v>
      </c>
      <c r="F103" s="10">
        <v>6</v>
      </c>
      <c r="G103" s="13">
        <v>10</v>
      </c>
      <c r="H103" s="27">
        <f t="shared" si="19"/>
        <v>3.339130434782609</v>
      </c>
      <c r="I103" s="10">
        <v>1</v>
      </c>
      <c r="J103" s="27">
        <f t="shared" si="20"/>
        <v>33.391304347826093</v>
      </c>
      <c r="K103" s="10"/>
      <c r="L103" s="11"/>
    </row>
    <row r="104" spans="2:12">
      <c r="B104" s="32">
        <f t="shared" si="18"/>
        <v>11</v>
      </c>
      <c r="C104" s="7">
        <v>0</v>
      </c>
      <c r="D104" s="4" t="s">
        <v>5</v>
      </c>
      <c r="E104" s="5">
        <f>E103+1</f>
        <v>10</v>
      </c>
      <c r="F104" s="5">
        <v>6</v>
      </c>
      <c r="G104" s="5">
        <v>10</v>
      </c>
      <c r="H104" s="26">
        <f>(8*(16+32+C104)/$J$91)*1000</f>
        <v>3.339130434782609</v>
      </c>
      <c r="I104" s="5">
        <v>1</v>
      </c>
      <c r="J104" s="26">
        <f>(H104*I104*G104)</f>
        <v>33.391304347826093</v>
      </c>
      <c r="K104" s="6"/>
      <c r="L104" s="7"/>
    </row>
    <row r="105" spans="2:12">
      <c r="B105" s="32">
        <f t="shared" si="18"/>
        <v>12</v>
      </c>
      <c r="C105" s="24">
        <v>0</v>
      </c>
      <c r="D105" s="25" t="s">
        <v>5</v>
      </c>
      <c r="E105" s="13">
        <f>E104+1</f>
        <v>11</v>
      </c>
      <c r="F105" s="10">
        <v>6</v>
      </c>
      <c r="G105" s="13">
        <v>10</v>
      </c>
      <c r="H105" s="27">
        <f t="shared" ref="H105:H113" si="21">(8*(16+32+C105)/$J$91)*1000</f>
        <v>3.339130434782609</v>
      </c>
      <c r="I105" s="10">
        <v>1</v>
      </c>
      <c r="J105" s="27">
        <f t="shared" ref="J105:J113" si="22">(H105*I105*G105)</f>
        <v>33.391304347826093</v>
      </c>
      <c r="K105" s="10"/>
      <c r="L105" s="11"/>
    </row>
    <row r="106" spans="2:12">
      <c r="B106" s="32">
        <f t="shared" si="18"/>
        <v>13</v>
      </c>
      <c r="C106" s="7">
        <v>0</v>
      </c>
      <c r="D106" s="4" t="s">
        <v>5</v>
      </c>
      <c r="E106" s="5">
        <f t="shared" ref="E106:E109" si="23">E105+1</f>
        <v>12</v>
      </c>
      <c r="F106" s="5">
        <v>6</v>
      </c>
      <c r="G106" s="5">
        <v>10</v>
      </c>
      <c r="H106" s="26">
        <f t="shared" si="21"/>
        <v>3.339130434782609</v>
      </c>
      <c r="I106" s="5">
        <v>1</v>
      </c>
      <c r="J106" s="26">
        <f t="shared" si="22"/>
        <v>33.391304347826093</v>
      </c>
      <c r="K106" s="6"/>
      <c r="L106" s="7"/>
    </row>
    <row r="107" spans="2:12">
      <c r="B107" s="32">
        <f>B106+1</f>
        <v>14</v>
      </c>
      <c r="C107" s="24">
        <v>0</v>
      </c>
      <c r="D107" s="25" t="s">
        <v>5</v>
      </c>
      <c r="E107" s="13">
        <f t="shared" si="23"/>
        <v>13</v>
      </c>
      <c r="F107" s="10">
        <v>6</v>
      </c>
      <c r="G107" s="13">
        <v>10</v>
      </c>
      <c r="H107" s="27">
        <f t="shared" si="21"/>
        <v>3.339130434782609</v>
      </c>
      <c r="I107" s="10">
        <v>1</v>
      </c>
      <c r="J107" s="27">
        <f t="shared" si="22"/>
        <v>33.391304347826093</v>
      </c>
      <c r="K107" s="10"/>
      <c r="L107" s="11"/>
    </row>
    <row r="108" spans="2:12">
      <c r="B108" s="32">
        <f t="shared" ref="B108:B113" si="24">B107+1</f>
        <v>15</v>
      </c>
      <c r="C108" s="7">
        <v>0</v>
      </c>
      <c r="D108" s="4" t="s">
        <v>5</v>
      </c>
      <c r="E108" s="5">
        <f t="shared" si="23"/>
        <v>14</v>
      </c>
      <c r="F108" s="5">
        <v>6</v>
      </c>
      <c r="G108" s="5">
        <v>10</v>
      </c>
      <c r="H108" s="26">
        <f t="shared" si="21"/>
        <v>3.339130434782609</v>
      </c>
      <c r="I108" s="5">
        <v>1</v>
      </c>
      <c r="J108" s="26">
        <f t="shared" si="22"/>
        <v>33.391304347826093</v>
      </c>
      <c r="K108" s="6"/>
      <c r="L108" s="7"/>
    </row>
    <row r="109" spans="2:12">
      <c r="B109" s="32">
        <f t="shared" si="24"/>
        <v>16</v>
      </c>
      <c r="C109" s="30">
        <v>0</v>
      </c>
      <c r="D109" s="25" t="s">
        <v>5</v>
      </c>
      <c r="E109" s="13">
        <f t="shared" si="23"/>
        <v>15</v>
      </c>
      <c r="F109" s="10">
        <v>6</v>
      </c>
      <c r="G109" s="13">
        <v>10</v>
      </c>
      <c r="H109" s="27">
        <f t="shared" si="21"/>
        <v>3.339130434782609</v>
      </c>
      <c r="I109" s="10">
        <v>1</v>
      </c>
      <c r="J109" s="27">
        <f t="shared" si="22"/>
        <v>33.391304347826093</v>
      </c>
      <c r="K109" s="10"/>
      <c r="L109" s="11"/>
    </row>
    <row r="110" spans="2:12">
      <c r="B110" s="32">
        <f t="shared" si="24"/>
        <v>17</v>
      </c>
      <c r="C110" s="7">
        <v>8</v>
      </c>
      <c r="D110" s="4" t="s">
        <v>31</v>
      </c>
      <c r="E110" s="5">
        <v>6</v>
      </c>
      <c r="F110" s="5">
        <v>6</v>
      </c>
      <c r="G110" s="5">
        <v>10</v>
      </c>
      <c r="H110" s="26">
        <f t="shared" si="21"/>
        <v>3.8956521739130436</v>
      </c>
      <c r="I110" s="5">
        <v>1</v>
      </c>
      <c r="J110" s="26">
        <f t="shared" si="22"/>
        <v>38.956521739130437</v>
      </c>
      <c r="K110" s="6"/>
      <c r="L110" s="7"/>
    </row>
    <row r="111" spans="2:12">
      <c r="B111" s="32">
        <f t="shared" si="24"/>
        <v>18</v>
      </c>
      <c r="C111" s="24">
        <v>0</v>
      </c>
      <c r="D111" s="9">
        <v>10</v>
      </c>
      <c r="E111" s="13">
        <v>7</v>
      </c>
      <c r="F111" s="10">
        <v>6</v>
      </c>
      <c r="G111" s="13">
        <v>10</v>
      </c>
      <c r="H111" s="27">
        <f t="shared" si="21"/>
        <v>3.339130434782609</v>
      </c>
      <c r="I111" s="10">
        <v>1</v>
      </c>
      <c r="J111" s="27">
        <f t="shared" si="22"/>
        <v>33.391304347826093</v>
      </c>
      <c r="K111" s="10"/>
      <c r="L111" s="11"/>
    </row>
    <row r="112" spans="2:12">
      <c r="B112" s="32">
        <f t="shared" si="24"/>
        <v>19</v>
      </c>
      <c r="C112" s="7">
        <v>0</v>
      </c>
      <c r="D112" s="4">
        <v>0</v>
      </c>
      <c r="E112" s="5">
        <v>8</v>
      </c>
      <c r="F112" s="5">
        <v>6</v>
      </c>
      <c r="G112" s="5">
        <v>10</v>
      </c>
      <c r="H112" s="26">
        <f t="shared" si="21"/>
        <v>3.339130434782609</v>
      </c>
      <c r="I112" s="5">
        <v>1</v>
      </c>
      <c r="J112" s="26">
        <f t="shared" si="22"/>
        <v>33.391304347826093</v>
      </c>
      <c r="K112" s="6"/>
      <c r="L112" s="7"/>
    </row>
    <row r="113" spans="2:12">
      <c r="B113" s="32">
        <f t="shared" si="24"/>
        <v>20</v>
      </c>
      <c r="C113" s="24">
        <v>0</v>
      </c>
      <c r="D113" s="9">
        <v>0</v>
      </c>
      <c r="E113" s="13">
        <v>9</v>
      </c>
      <c r="F113" s="10">
        <v>6</v>
      </c>
      <c r="G113" s="13">
        <v>10</v>
      </c>
      <c r="H113" s="27">
        <f t="shared" si="21"/>
        <v>3.339130434782609</v>
      </c>
      <c r="I113" s="10">
        <v>1</v>
      </c>
      <c r="J113" s="27">
        <f t="shared" si="22"/>
        <v>33.391304347826093</v>
      </c>
      <c r="K113" s="10"/>
      <c r="L113" s="11"/>
    </row>
    <row r="114" spans="2:12" ht="26.25" thickBot="1">
      <c r="B114" s="14" t="s">
        <v>4</v>
      </c>
      <c r="C114" s="18" t="s">
        <v>5</v>
      </c>
      <c r="D114" s="15" t="s">
        <v>9</v>
      </c>
      <c r="E114" s="16"/>
      <c r="F114" s="16"/>
      <c r="G114" s="16"/>
      <c r="H114" s="16"/>
      <c r="I114" s="16"/>
      <c r="J114" s="28">
        <f>SUM(J94:J113)</f>
        <v>673.39130434782658</v>
      </c>
      <c r="K114" s="17"/>
      <c r="L114" s="18"/>
    </row>
    <row r="116" spans="2:12">
      <c r="B116" s="22" t="s">
        <v>30</v>
      </c>
      <c r="C116" s="22"/>
      <c r="D116" s="22"/>
      <c r="E116" s="22"/>
      <c r="F116" s="22"/>
      <c r="G116" s="29">
        <f>J114/1000</f>
        <v>0.67339130434782657</v>
      </c>
    </row>
  </sheetData>
  <mergeCells count="23">
    <mergeCell ref="B91:I91"/>
    <mergeCell ref="E92:F92"/>
    <mergeCell ref="B116:F116"/>
    <mergeCell ref="H92:I92"/>
    <mergeCell ref="B88:F88"/>
    <mergeCell ref="B20:F20"/>
    <mergeCell ref="B54:F54"/>
    <mergeCell ref="B5:I5"/>
    <mergeCell ref="B39:I39"/>
    <mergeCell ref="B56:I56"/>
    <mergeCell ref="B71:F71"/>
    <mergeCell ref="B22:I22"/>
    <mergeCell ref="B37:F37"/>
    <mergeCell ref="E74:F74"/>
    <mergeCell ref="E57:F57"/>
    <mergeCell ref="E40:F40"/>
    <mergeCell ref="E23:F23"/>
    <mergeCell ref="E6:F6"/>
    <mergeCell ref="B2:C2"/>
    <mergeCell ref="D2:I2"/>
    <mergeCell ref="B3:C3"/>
    <mergeCell ref="D3:I3"/>
    <mergeCell ref="B73:I7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2008-08-21T15:45:07Z</dcterms:modified>
</cp:coreProperties>
</file>