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oro\Documents\"/>
    </mc:Choice>
  </mc:AlternateContent>
  <bookViews>
    <workbookView xWindow="0" yWindow="0" windowWidth="23040" windowHeight="9192" activeTab="1"/>
  </bookViews>
  <sheets>
    <sheet name="2016" sheetId="5" r:id="rId1"/>
    <sheet name="2017" sheetId="6" r:id="rId2"/>
  </sheets>
  <calcPr calcId="162913"/>
</workbook>
</file>

<file path=xl/calcChain.xml><?xml version="1.0" encoding="utf-8"?>
<calcChain xmlns="http://schemas.openxmlformats.org/spreadsheetml/2006/main">
  <c r="B17" i="6" l="1"/>
  <c r="B2" i="6"/>
  <c r="D2" i="6" s="1"/>
  <c r="E2" i="6" s="1"/>
  <c r="H2" i="6"/>
  <c r="E18" i="6"/>
  <c r="E19" i="6"/>
  <c r="E20" i="6"/>
  <c r="E21" i="6"/>
  <c r="E22" i="6"/>
  <c r="E23" i="6"/>
  <c r="E24" i="6"/>
  <c r="E3" i="6"/>
  <c r="E4" i="6"/>
  <c r="E5" i="6"/>
  <c r="E6" i="6"/>
  <c r="E7" i="6"/>
  <c r="E8" i="6"/>
  <c r="E9" i="6"/>
  <c r="E10" i="6"/>
  <c r="K3" i="6"/>
  <c r="K4" i="6"/>
  <c r="K5" i="6"/>
  <c r="K6" i="6"/>
  <c r="K7" i="6"/>
  <c r="K8" i="6"/>
  <c r="O3" i="6"/>
  <c r="O4" i="6"/>
  <c r="O5" i="6"/>
  <c r="O7" i="6"/>
  <c r="O8" i="6"/>
  <c r="O9" i="6"/>
  <c r="O10" i="6"/>
  <c r="O11" i="6"/>
  <c r="O12" i="6"/>
  <c r="O13" i="6"/>
  <c r="I29" i="6"/>
  <c r="D28" i="6"/>
  <c r="E28" i="6" s="1"/>
  <c r="D27" i="6"/>
  <c r="E27" i="6" s="1"/>
  <c r="D26" i="6"/>
  <c r="E26" i="6" s="1"/>
  <c r="D25" i="6"/>
  <c r="E25" i="6" s="1"/>
  <c r="D24" i="6"/>
  <c r="D23" i="6"/>
  <c r="D22" i="6"/>
  <c r="D21" i="6"/>
  <c r="D20" i="6"/>
  <c r="D19" i="6"/>
  <c r="D18" i="6"/>
  <c r="D17" i="6"/>
  <c r="E17" i="6" s="1"/>
  <c r="J13" i="6"/>
  <c r="K13" i="6" s="1"/>
  <c r="D13" i="6"/>
  <c r="E13" i="6" s="1"/>
  <c r="J12" i="6"/>
  <c r="K12" i="6" s="1"/>
  <c r="D12" i="6"/>
  <c r="E12" i="6" s="1"/>
  <c r="J11" i="6"/>
  <c r="K11" i="6" s="1"/>
  <c r="D11" i="6"/>
  <c r="J10" i="6"/>
  <c r="K10" i="6" s="1"/>
  <c r="D10" i="6"/>
  <c r="J9" i="6"/>
  <c r="K9" i="6" s="1"/>
  <c r="D9" i="6"/>
  <c r="J8" i="6"/>
  <c r="D8" i="6"/>
  <c r="J7" i="6"/>
  <c r="D7" i="6"/>
  <c r="D6" i="6"/>
  <c r="N6" i="6" s="1"/>
  <c r="O6" i="6" s="1"/>
  <c r="J5" i="6"/>
  <c r="D5" i="6"/>
  <c r="N5" i="6" s="1"/>
  <c r="J4" i="6"/>
  <c r="D4" i="6"/>
  <c r="J3" i="6"/>
  <c r="D3" i="6"/>
  <c r="N3" i="6" s="1"/>
  <c r="J2" i="6"/>
  <c r="K2" i="6" s="1"/>
  <c r="N4" i="6" l="1"/>
  <c r="N7" i="6"/>
  <c r="N9" i="6"/>
  <c r="N11" i="6"/>
  <c r="N2" i="6"/>
  <c r="K14" i="6"/>
  <c r="E29" i="6"/>
  <c r="N13" i="6"/>
  <c r="E11" i="6"/>
  <c r="N8" i="6"/>
  <c r="N10" i="6"/>
  <c r="N12" i="6"/>
  <c r="D24" i="5"/>
  <c r="H17" i="6" l="1"/>
  <c r="H29" i="6" s="1"/>
  <c r="O2" i="6"/>
  <c r="O14" i="6" s="1"/>
  <c r="E14" i="6"/>
  <c r="D6" i="5"/>
  <c r="I29" i="5" l="1"/>
  <c r="D17" i="5" l="1"/>
  <c r="E17" i="5" s="1"/>
  <c r="D28" i="5"/>
  <c r="E28" i="5" s="1"/>
  <c r="D27" i="5"/>
  <c r="E27" i="5" s="1"/>
  <c r="D26" i="5"/>
  <c r="E26" i="5" s="1"/>
  <c r="D25" i="5"/>
  <c r="E25" i="5" s="1"/>
  <c r="E24" i="5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J13" i="5"/>
  <c r="K13" i="5" s="1"/>
  <c r="D13" i="5"/>
  <c r="E13" i="5" s="1"/>
  <c r="J12" i="5"/>
  <c r="K12" i="5" s="1"/>
  <c r="D12" i="5"/>
  <c r="E12" i="5" s="1"/>
  <c r="J11" i="5"/>
  <c r="K11" i="5" s="1"/>
  <c r="D11" i="5"/>
  <c r="E11" i="5" s="1"/>
  <c r="J10" i="5"/>
  <c r="K10" i="5" s="1"/>
  <c r="D10" i="5"/>
  <c r="E10" i="5" s="1"/>
  <c r="J9" i="5"/>
  <c r="K9" i="5" s="1"/>
  <c r="D9" i="5"/>
  <c r="E9" i="5" s="1"/>
  <c r="J8" i="5"/>
  <c r="K8" i="5" s="1"/>
  <c r="D8" i="5"/>
  <c r="E8" i="5" s="1"/>
  <c r="J7" i="5"/>
  <c r="K7" i="5" s="1"/>
  <c r="D7" i="5"/>
  <c r="E7" i="5" s="1"/>
  <c r="K6" i="5"/>
  <c r="E6" i="5"/>
  <c r="J5" i="5"/>
  <c r="K5" i="5" s="1"/>
  <c r="D5" i="5"/>
  <c r="E5" i="5" s="1"/>
  <c r="J4" i="5"/>
  <c r="K4" i="5" s="1"/>
  <c r="D4" i="5"/>
  <c r="E4" i="5" s="1"/>
  <c r="J3" i="5"/>
  <c r="K3" i="5" s="1"/>
  <c r="D3" i="5"/>
  <c r="E3" i="5" s="1"/>
  <c r="J2" i="5"/>
  <c r="K2" i="5" s="1"/>
  <c r="D2" i="5"/>
  <c r="E2" i="5" s="1"/>
  <c r="K14" i="5" l="1"/>
  <c r="N3" i="5"/>
  <c r="O3" i="5" s="1"/>
  <c r="N5" i="5"/>
  <c r="O5" i="5" s="1"/>
  <c r="N7" i="5"/>
  <c r="O7" i="5" s="1"/>
  <c r="H22" i="5" s="1"/>
  <c r="N9" i="5"/>
  <c r="O9" i="5" s="1"/>
  <c r="N11" i="5"/>
  <c r="N13" i="5"/>
  <c r="O13" i="5" s="1"/>
  <c r="N4" i="5"/>
  <c r="O4" i="5" s="1"/>
  <c r="N6" i="5"/>
  <c r="O6" i="5" s="1"/>
  <c r="N8" i="5"/>
  <c r="O8" i="5" s="1"/>
  <c r="N10" i="5"/>
  <c r="O10" i="5" s="1"/>
  <c r="N12" i="5"/>
  <c r="O12" i="5" s="1"/>
  <c r="E29" i="5"/>
  <c r="N2" i="5"/>
  <c r="O2" i="5" s="1"/>
  <c r="O11" i="5" l="1"/>
  <c r="H26" i="5" s="1"/>
  <c r="H20" i="5"/>
  <c r="H25" i="5"/>
  <c r="H21" i="5"/>
  <c r="O14" i="5"/>
  <c r="E14" i="5"/>
  <c r="H17" i="5"/>
  <c r="H27" i="5"/>
  <c r="H23" i="5"/>
  <c r="H19" i="5"/>
  <c r="H28" i="5"/>
  <c r="H24" i="5"/>
  <c r="H18" i="5"/>
  <c r="H29" i="5" l="1"/>
</calcChain>
</file>

<file path=xl/sharedStrings.xml><?xml version="1.0" encoding="utf-8"?>
<sst xmlns="http://schemas.openxmlformats.org/spreadsheetml/2006/main" count="166" uniqueCount="26">
  <si>
    <t>Месяц</t>
  </si>
  <si>
    <t>Итого</t>
  </si>
  <si>
    <t>Горячая вода</t>
  </si>
  <si>
    <t>Холодная вода</t>
  </si>
  <si>
    <t>Электроэнергия</t>
  </si>
  <si>
    <t>ВСЕГО</t>
  </si>
  <si>
    <t>Начислено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</si>
  <si>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</si>
  <si>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</si>
  <si>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</si>
  <si>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</si>
  <si>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</si>
  <si>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</si>
  <si>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</si>
  <si>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</si>
  <si>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</si>
  <si>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</si>
  <si>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</si>
  <si>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</si>
  <si>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Оплачено</t>
  </si>
  <si>
    <t>Водоотв.</t>
  </si>
  <si>
    <t>Расход</t>
  </si>
  <si>
    <t>электроэнергия с 1.07 по 31.12.2016 г. стоит 5,38руб.</t>
  </si>
  <si>
    <t>горячая вода с 1.07.16 стоит 163,24 руб.</t>
  </si>
  <si>
    <t xml:space="preserve">холодная вода с 1.07.16 стоит 33,03 руб. </t>
  </si>
  <si>
    <t>водоотвод с 1.07.16 стоит 23,43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</si>
</sst>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р.&quot;"/>
    <numFmt numFmtId="165" formatCode="#,##0.00\ [$₽-419]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9"/>
      <color rgb="FFC61212"/>
      <name val="Arial"/>
      <family val="2"/>
    </font>
    <font>
      <sz val="11"/>
      <color rgb="FF25252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8" fillId="0" borderId="6" xfId="0" applyFont="1" applyBorder="1" applyAlignment="1">
      <alignment horizontal="center"/>
    </xf>
    <xf numFmtId="0" fontId="6" fillId="0" borderId="0" xfId="0" applyFont="1" applyFill="1" applyAlignment="1">
      <alignment horizontal="right"/>
    </xf>
    <xf numFmtId="164" fontId="6" fillId="0" borderId="0" xfId="0" applyNumberFormat="1" applyFont="1" applyFill="1"/>
    <xf numFmtId="0" fontId="0" fillId="0" borderId="0" xfId="0" applyFill="1"/>
    <xf numFmtId="164" fontId="5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5" fillId="0" borderId="15" xfId="0" applyNumberFormat="1" applyFont="1" applyBorder="1"/>
    <xf numFmtId="165" fontId="4" fillId="0" borderId="4" xfId="0" applyNumberFormat="1" applyFont="1" applyBorder="1"/>
    <xf numFmtId="165" fontId="3" fillId="0" borderId="1" xfId="0" applyNumberFormat="1" applyFont="1" applyBorder="1"/>
    <xf numFmtId="165" fontId="2" fillId="0" borderId="11" xfId="0" applyNumberFormat="1" applyFont="1" applyFill="1" applyBorder="1"/>
    <xf numFmtId="165" fontId="1" fillId="0" borderId="6" xfId="0" applyNumberFormat="1" applyFont="1" applyFill="1" applyBorder="1"/>
    <xf numFmtId="165" fontId="1" fillId="0" borderId="6" xfId="0" applyNumberFormat="1" applyFont="1" applyFill="1" applyBorder="1" applyAlignment="1">
      <alignment vertical="center"/>
    </xf>
    <xf numFmtId="165" fontId="1" fillId="0" borderId="7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165" fontId="6" fillId="0" borderId="6" xfId="0" applyNumberFormat="1" applyFont="1" applyFill="1" applyBorder="1"/>
    <xf numFmtId="165" fontId="0" fillId="0" borderId="7" xfId="0" applyNumberFormat="1" applyFont="1" applyFill="1" applyBorder="1"/>
    <xf numFmtId="165" fontId="0" fillId="0" borderId="1" xfId="0" applyNumberFormat="1" applyFont="1" applyBorder="1"/>
    <xf numFmtId="165" fontId="1" fillId="0" borderId="0" xfId="0" applyNumberFormat="1" applyFont="1" applyFill="1" applyBorder="1"/>
    <xf numFmtId="0" fontId="3" fillId="0" borderId="12" xfId="0" applyFont="1" applyBorder="1" applyAlignment="1">
      <alignment horizontal="center" vertical="center"/>
    </xf>
    <xf numFmtId="165" fontId="9" fillId="2" borderId="1" xfId="0" applyNumberFormat="1" applyFont="1" applyFill="1" applyBorder="1"/>
    <xf numFmtId="165" fontId="1" fillId="0" borderId="19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5" fontId="10" fillId="2" borderId="1" xfId="0" applyNumberFormat="1" applyFont="1" applyFill="1" applyBorder="1"/>
    <xf numFmtId="165" fontId="11" fillId="2" borderId="7" xfId="0" applyNumberFormat="1" applyFont="1" applyFill="1" applyBorder="1"/>
    <xf numFmtId="165" fontId="12" fillId="2" borderId="1" xfId="0" applyNumberFormat="1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8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29"/>
  <sheetViews>
    <sheetView topLeftCell="A9" workbookViewId="0">
      <selection activeCell="I30" sqref="I30"/>
    </sheetView>
  </sheetViews>
  <sheetFormatPr defaultRowHeight="14.4" x14ac:dyDescent="0.3"/>
  <cols>
    <col min="1" max="1" width="10.88671875" bestFit="1" customWidth="1"/>
    <col min="2" max="3" width="10" customWidth="1"/>
    <col min="4" max="4" width="7.33203125" bestFit="1" customWidth="1"/>
    <col min="5" max="5" width="12.5546875" bestFit="1" customWidth="1"/>
    <col min="6" max="6" width="7.109375" customWidth="1"/>
    <col min="7" max="8" width="10.88671875" bestFit="1" customWidth="1"/>
    <col min="9" max="9" width="10.6640625" bestFit="1" customWidth="1"/>
    <col min="10" max="10" width="9.5546875" bestFit="1" customWidth="1"/>
    <col min="11" max="11" width="11.44140625" customWidth="1"/>
    <col min="12" max="12" width="7.109375" customWidth="1"/>
    <col min="13" max="13" width="10.88671875" bestFit="1" customWidth="1"/>
    <col min="14" max="14" width="10" customWidth="1"/>
    <col min="15" max="15" width="11.44140625" customWidth="1"/>
  </cols>
  <sheetData>
    <row r="1" spans="1:15" ht="16.2" thickBot="1" x14ac:dyDescent="0.35">
      <c r="A1" s="13" t="s">
        <v>0</v>
      </c>
      <c r="B1" s="54" t="s">
        <v>2</v>
      </c>
      <c r="C1" s="55"/>
      <c r="D1" s="14" t="s">
        <v>21</v>
      </c>
      <c r="E1" s="12" t="s">
        <v>1</v>
      </c>
      <c r="F1" s="9"/>
      <c r="G1" s="15" t="s">
        <v>0</v>
      </c>
      <c r="H1" s="56" t="s">
        <v>3</v>
      </c>
      <c r="I1" s="56"/>
      <c r="J1" s="15" t="s">
        <v>21</v>
      </c>
      <c r="K1" s="15" t="s">
        <v>1</v>
      </c>
      <c r="L1" s="1"/>
      <c r="M1" s="15" t="s">
        <v>0</v>
      </c>
      <c r="N1" s="31" t="s">
        <v>20</v>
      </c>
      <c r="O1" s="15" t="s">
        <v>1</v>
      </c>
    </row>
    <row r="2" spans="1:15" ht="16.2" thickBot="1" x14ac:dyDescent="0.35">
      <c r="A2" s="3" t="s">
        <v>7</v>
      </c>
      <c r="B2" s="25">
        <v>0</v>
      </c>
      <c r="C2" s="34">
        <v>0</v>
      </c>
      <c r="D2" s="35">
        <f t="shared" ref="D2:D13" si="0">C2-B2</f>
        <v>0</v>
      </c>
      <c r="E2" s="17">
        <f t="shared" ref="E2:E7" si="1">D2*151.36</f>
        <v>0</v>
      </c>
      <c r="F2" s="7"/>
      <c r="G2" s="3" t="s">
        <v>7</v>
      </c>
      <c r="H2" s="25">
        <v>0</v>
      </c>
      <c r="I2" s="34">
        <v>0</v>
      </c>
      <c r="J2" s="35">
        <f t="shared" ref="J2:J13" si="2">I2-H2</f>
        <v>0</v>
      </c>
      <c r="K2" s="18">
        <f>J2*30.87</f>
        <v>0</v>
      </c>
      <c r="M2" s="3" t="s">
        <v>7</v>
      </c>
      <c r="N2" s="25">
        <f t="shared" ref="N2:N13" si="3">D2+J2</f>
        <v>0</v>
      </c>
      <c r="O2" s="19">
        <f>N2*21.9</f>
        <v>0</v>
      </c>
    </row>
    <row r="3" spans="1:15" ht="16.2" thickBot="1" x14ac:dyDescent="0.35">
      <c r="A3" s="3" t="s">
        <v>8</v>
      </c>
      <c r="B3" s="25">
        <v>0</v>
      </c>
      <c r="C3" s="34">
        <v>0</v>
      </c>
      <c r="D3" s="35">
        <f t="shared" si="0"/>
        <v>0</v>
      </c>
      <c r="E3" s="17">
        <f t="shared" si="1"/>
        <v>0</v>
      </c>
      <c r="F3" s="7"/>
      <c r="G3" s="3" t="s">
        <v>8</v>
      </c>
      <c r="H3" s="25">
        <v>0</v>
      </c>
      <c r="I3" s="34">
        <v>0</v>
      </c>
      <c r="J3" s="35">
        <f t="shared" si="2"/>
        <v>0</v>
      </c>
      <c r="K3" s="18">
        <f>J3*30.87</f>
        <v>0</v>
      </c>
      <c r="M3" s="3" t="s">
        <v>8</v>
      </c>
      <c r="N3" s="25">
        <f t="shared" si="3"/>
        <v>0</v>
      </c>
      <c r="O3" s="19">
        <f>N3*21.9</f>
        <v>0</v>
      </c>
    </row>
    <row r="4" spans="1:15" ht="16.2" thickBot="1" x14ac:dyDescent="0.35">
      <c r="A4" s="3" t="s">
        <v>9</v>
      </c>
      <c r="B4" s="25"/>
      <c r="C4" s="34"/>
      <c r="D4" s="35">
        <f t="shared" si="0"/>
        <v>0</v>
      </c>
      <c r="E4" s="17">
        <f t="shared" si="1"/>
        <v>0</v>
      </c>
      <c r="F4" s="7"/>
      <c r="G4" s="3" t="s">
        <v>9</v>
      </c>
      <c r="H4" s="25"/>
      <c r="I4" s="34"/>
      <c r="J4" s="35">
        <f t="shared" si="2"/>
        <v>0</v>
      </c>
      <c r="K4" s="18">
        <f>J4*30.87</f>
        <v>0</v>
      </c>
      <c r="M4" s="3" t="s">
        <v>9</v>
      </c>
      <c r="N4" s="25">
        <f t="shared" si="3"/>
        <v>0</v>
      </c>
      <c r="O4" s="19">
        <f>N4*21.9</f>
        <v>0</v>
      </c>
    </row>
    <row r="5" spans="1:15" ht="16.2" thickBot="1" x14ac:dyDescent="0.35">
      <c r="A5" s="3" t="s">
        <v>10</v>
      </c>
      <c r="B5" s="25">
        <v>318.5</v>
      </c>
      <c r="C5" s="36">
        <v>322</v>
      </c>
      <c r="D5" s="35">
        <f t="shared" si="0"/>
        <v>3.5</v>
      </c>
      <c r="E5" s="17">
        <f t="shared" si="1"/>
        <v>529.76</v>
      </c>
      <c r="F5" s="7"/>
      <c r="G5" s="3" t="s">
        <v>10</v>
      </c>
      <c r="H5" s="25">
        <v>567</v>
      </c>
      <c r="I5" s="36">
        <v>576</v>
      </c>
      <c r="J5" s="35">
        <f t="shared" si="2"/>
        <v>9</v>
      </c>
      <c r="K5" s="18">
        <f>J5*30.87</f>
        <v>277.83</v>
      </c>
      <c r="M5" s="3" t="s">
        <v>10</v>
      </c>
      <c r="N5" s="25">
        <f t="shared" si="3"/>
        <v>12.5</v>
      </c>
      <c r="O5" s="19">
        <f>N5*21.9</f>
        <v>273.75</v>
      </c>
    </row>
    <row r="6" spans="1:15" ht="16.2" thickBot="1" x14ac:dyDescent="0.35">
      <c r="A6" s="3" t="s">
        <v>11</v>
      </c>
      <c r="B6" s="37">
        <v>322</v>
      </c>
      <c r="C6" s="36">
        <v>325</v>
      </c>
      <c r="D6" s="35">
        <f t="shared" si="0"/>
        <v>3</v>
      </c>
      <c r="E6" s="17">
        <f t="shared" si="1"/>
        <v>454.08000000000004</v>
      </c>
      <c r="F6" s="7"/>
      <c r="G6" s="3" t="s">
        <v>11</v>
      </c>
      <c r="H6" s="37">
        <v>576</v>
      </c>
      <c r="I6" s="36">
        <v>585</v>
      </c>
      <c r="J6" s="35">
        <v>9</v>
      </c>
      <c r="K6" s="18">
        <f t="shared" ref="K6:K7" si="4">J6*30.87</f>
        <v>277.83</v>
      </c>
      <c r="M6" s="3" t="s">
        <v>11</v>
      </c>
      <c r="N6" s="25">
        <f t="shared" si="3"/>
        <v>12</v>
      </c>
      <c r="O6" s="19">
        <f t="shared" ref="O6:O7" si="5">N6*21.9</f>
        <v>262.79999999999995</v>
      </c>
    </row>
    <row r="7" spans="1:15" ht="16.2" thickBot="1" x14ac:dyDescent="0.35">
      <c r="A7" s="3" t="s">
        <v>12</v>
      </c>
      <c r="B7" s="37">
        <v>325</v>
      </c>
      <c r="C7" s="36">
        <v>329</v>
      </c>
      <c r="D7" s="35">
        <f t="shared" si="0"/>
        <v>4</v>
      </c>
      <c r="E7" s="17">
        <f t="shared" si="1"/>
        <v>605.44000000000005</v>
      </c>
      <c r="F7" s="7"/>
      <c r="G7" s="3" t="s">
        <v>12</v>
      </c>
      <c r="H7" s="37">
        <v>585</v>
      </c>
      <c r="I7" s="36">
        <v>597</v>
      </c>
      <c r="J7" s="35">
        <f t="shared" si="2"/>
        <v>12</v>
      </c>
      <c r="K7" s="18">
        <f t="shared" si="4"/>
        <v>370.44</v>
      </c>
      <c r="M7" s="3" t="s">
        <v>12</v>
      </c>
      <c r="N7" s="25">
        <f t="shared" si="3"/>
        <v>16</v>
      </c>
      <c r="O7" s="19">
        <f t="shared" si="5"/>
        <v>350.4</v>
      </c>
    </row>
    <row r="8" spans="1:15" ht="16.2" thickBot="1" x14ac:dyDescent="0.35">
      <c r="A8" s="3" t="s">
        <v>13</v>
      </c>
      <c r="B8" s="52">
        <v>329</v>
      </c>
      <c r="C8" s="36">
        <v>333</v>
      </c>
      <c r="D8" s="38">
        <f t="shared" si="0"/>
        <v>4</v>
      </c>
      <c r="E8" s="17">
        <f>D8*163.24</f>
        <v>652.96</v>
      </c>
      <c r="F8" s="7"/>
      <c r="G8" s="3" t="s">
        <v>13</v>
      </c>
      <c r="H8" s="52">
        <v>597</v>
      </c>
      <c r="I8" s="36">
        <v>612</v>
      </c>
      <c r="J8" s="38">
        <f t="shared" si="2"/>
        <v>15</v>
      </c>
      <c r="K8" s="18">
        <f>J8*33.03</f>
        <v>495.45000000000005</v>
      </c>
      <c r="M8" s="3" t="s">
        <v>13</v>
      </c>
      <c r="N8" s="37">
        <f t="shared" si="3"/>
        <v>19</v>
      </c>
      <c r="O8" s="19">
        <f>N8*23.43</f>
        <v>445.17</v>
      </c>
    </row>
    <row r="9" spans="1:15" ht="16.2" thickBot="1" x14ac:dyDescent="0.35">
      <c r="A9" s="3" t="s">
        <v>14</v>
      </c>
      <c r="B9" s="37">
        <v>333</v>
      </c>
      <c r="C9" s="36">
        <v>335</v>
      </c>
      <c r="D9" s="38">
        <f t="shared" si="0"/>
        <v>2</v>
      </c>
      <c r="E9" s="17">
        <f>D9*163.24</f>
        <v>326.48</v>
      </c>
      <c r="F9" s="7"/>
      <c r="G9" s="3" t="s">
        <v>14</v>
      </c>
      <c r="H9" s="37">
        <v>612</v>
      </c>
      <c r="I9" s="36">
        <v>626</v>
      </c>
      <c r="J9" s="38">
        <f t="shared" si="2"/>
        <v>14</v>
      </c>
      <c r="K9" s="18">
        <f t="shared" ref="K9:K13" si="6">J9*33.03</f>
        <v>462.42</v>
      </c>
      <c r="M9" s="3" t="s">
        <v>14</v>
      </c>
      <c r="N9" s="37">
        <f t="shared" si="3"/>
        <v>16</v>
      </c>
      <c r="O9" s="19">
        <f t="shared" ref="O9:O13" si="7">N9*23.43</f>
        <v>374.88</v>
      </c>
    </row>
    <row r="10" spans="1:15" ht="16.2" thickBot="1" x14ac:dyDescent="0.35">
      <c r="A10" s="3" t="s">
        <v>15</v>
      </c>
      <c r="B10" s="37">
        <v>335</v>
      </c>
      <c r="C10" s="36">
        <v>338</v>
      </c>
      <c r="D10" s="38">
        <f t="shared" si="0"/>
        <v>3</v>
      </c>
      <c r="E10" s="17">
        <f t="shared" ref="E10:E13" si="8">D10*163.24</f>
        <v>489.72</v>
      </c>
      <c r="F10" s="7"/>
      <c r="G10" s="3" t="s">
        <v>15</v>
      </c>
      <c r="H10" s="37">
        <v>626</v>
      </c>
      <c r="I10" s="36">
        <v>635</v>
      </c>
      <c r="J10" s="38">
        <f t="shared" si="2"/>
        <v>9</v>
      </c>
      <c r="K10" s="18">
        <f t="shared" si="6"/>
        <v>297.27</v>
      </c>
      <c r="L10" s="6"/>
      <c r="M10" s="3" t="s">
        <v>15</v>
      </c>
      <c r="N10" s="37">
        <f t="shared" si="3"/>
        <v>12</v>
      </c>
      <c r="O10" s="19">
        <f t="shared" si="7"/>
        <v>281.15999999999997</v>
      </c>
    </row>
    <row r="11" spans="1:15" ht="16.2" thickBot="1" x14ac:dyDescent="0.35">
      <c r="A11" s="3" t="s">
        <v>16</v>
      </c>
      <c r="B11" s="37">
        <v>338</v>
      </c>
      <c r="C11" s="36">
        <v>342</v>
      </c>
      <c r="D11" s="38">
        <f t="shared" si="0"/>
        <v>4</v>
      </c>
      <c r="E11" s="17">
        <f t="shared" si="8"/>
        <v>652.96</v>
      </c>
      <c r="F11" s="7"/>
      <c r="G11" s="3" t="s">
        <v>16</v>
      </c>
      <c r="H11" s="37">
        <v>635</v>
      </c>
      <c r="I11" s="36">
        <v>644</v>
      </c>
      <c r="J11" s="38">
        <f t="shared" si="2"/>
        <v>9</v>
      </c>
      <c r="K11" s="18">
        <f t="shared" si="6"/>
        <v>297.27</v>
      </c>
      <c r="M11" s="3" t="s">
        <v>16</v>
      </c>
      <c r="N11" s="37">
        <f t="shared" si="3"/>
        <v>13</v>
      </c>
      <c r="O11" s="19">
        <f t="shared" si="7"/>
        <v>304.58999999999997</v>
      </c>
    </row>
    <row r="12" spans="1:15" ht="16.2" thickBot="1" x14ac:dyDescent="0.35">
      <c r="A12" s="3" t="s">
        <v>17</v>
      </c>
      <c r="B12" s="37">
        <v>342</v>
      </c>
      <c r="C12" s="36">
        <v>348</v>
      </c>
      <c r="D12" s="39">
        <f t="shared" si="0"/>
        <v>6</v>
      </c>
      <c r="E12" s="17">
        <f t="shared" si="8"/>
        <v>979.44</v>
      </c>
      <c r="F12" s="7"/>
      <c r="G12" s="3" t="s">
        <v>17</v>
      </c>
      <c r="H12" s="37">
        <v>644</v>
      </c>
      <c r="I12" s="36">
        <v>654</v>
      </c>
      <c r="J12" s="39">
        <f t="shared" si="2"/>
        <v>10</v>
      </c>
      <c r="K12" s="18">
        <f t="shared" si="6"/>
        <v>330.3</v>
      </c>
      <c r="M12" s="3" t="s">
        <v>17</v>
      </c>
      <c r="N12" s="37">
        <f t="shared" si="3"/>
        <v>16</v>
      </c>
      <c r="O12" s="19">
        <f t="shared" si="7"/>
        <v>374.88</v>
      </c>
    </row>
    <row r="13" spans="1:15" ht="16.2" thickBot="1" x14ac:dyDescent="0.35">
      <c r="A13" s="10" t="s">
        <v>18</v>
      </c>
      <c r="B13" s="40">
        <v>348</v>
      </c>
      <c r="C13" s="41">
        <v>353</v>
      </c>
      <c r="D13" s="42">
        <f t="shared" si="0"/>
        <v>5</v>
      </c>
      <c r="E13" s="17">
        <f t="shared" si="8"/>
        <v>816.2</v>
      </c>
      <c r="F13" s="2"/>
      <c r="G13" s="10" t="s">
        <v>18</v>
      </c>
      <c r="H13" s="40">
        <v>654</v>
      </c>
      <c r="I13" s="41">
        <v>663</v>
      </c>
      <c r="J13" s="42">
        <f t="shared" si="2"/>
        <v>9</v>
      </c>
      <c r="K13" s="18">
        <f t="shared" si="6"/>
        <v>297.27</v>
      </c>
      <c r="M13" s="10" t="s">
        <v>18</v>
      </c>
      <c r="N13" s="40">
        <f t="shared" si="3"/>
        <v>14</v>
      </c>
      <c r="O13" s="19">
        <f t="shared" si="7"/>
        <v>328.02</v>
      </c>
    </row>
    <row r="14" spans="1:15" ht="15" thickBot="1" x14ac:dyDescent="0.35">
      <c r="E14" s="32">
        <f>SUM(E2:E13)</f>
        <v>5507.04</v>
      </c>
      <c r="F14" s="8"/>
      <c r="K14" s="47">
        <f>SUM(K2:K13)</f>
        <v>3106.08</v>
      </c>
      <c r="O14" s="48">
        <f>SUM(O2:O13)</f>
        <v>2995.65</v>
      </c>
    </row>
    <row r="15" spans="1:15" ht="15" thickBot="1" x14ac:dyDescent="0.35">
      <c r="F15" s="6"/>
    </row>
    <row r="16" spans="1:15" ht="16.2" thickBot="1" x14ac:dyDescent="0.35">
      <c r="A16" s="15" t="s">
        <v>0</v>
      </c>
      <c r="B16" s="57" t="s">
        <v>4</v>
      </c>
      <c r="C16" s="58"/>
      <c r="D16" s="15" t="s">
        <v>21</v>
      </c>
      <c r="E16" s="15" t="s">
        <v>1</v>
      </c>
      <c r="G16" s="15" t="s">
        <v>0</v>
      </c>
      <c r="H16" s="16" t="s">
        <v>6</v>
      </c>
      <c r="I16" s="16" t="s">
        <v>19</v>
      </c>
      <c r="J16" s="24"/>
      <c r="N16" s="4"/>
      <c r="O16" s="5"/>
    </row>
    <row r="17" spans="1:11" ht="15.6" x14ac:dyDescent="0.3">
      <c r="A17" s="53" t="s">
        <v>7</v>
      </c>
      <c r="B17" s="37">
        <v>0</v>
      </c>
      <c r="C17" s="43">
        <v>0</v>
      </c>
      <c r="D17" s="44">
        <f t="shared" ref="D17:D27" si="9">C17-B17</f>
        <v>0</v>
      </c>
      <c r="E17" s="20">
        <f t="shared" ref="E17:E22" si="10">D17*5.03</f>
        <v>0</v>
      </c>
      <c r="F17" s="50"/>
      <c r="G17" s="3" t="s">
        <v>7</v>
      </c>
      <c r="H17" s="27">
        <f t="shared" ref="H17:H27" si="11">SUM(E2,K2,E17,O2)</f>
        <v>0</v>
      </c>
      <c r="I17" s="21"/>
      <c r="J17" s="25"/>
    </row>
    <row r="18" spans="1:11" ht="15.6" x14ac:dyDescent="0.3">
      <c r="A18" s="3" t="s">
        <v>8</v>
      </c>
      <c r="B18" s="37">
        <v>0</v>
      </c>
      <c r="C18" s="43">
        <v>0</v>
      </c>
      <c r="D18" s="44">
        <f t="shared" si="9"/>
        <v>0</v>
      </c>
      <c r="E18" s="20">
        <f t="shared" si="10"/>
        <v>0</v>
      </c>
      <c r="F18" s="50"/>
      <c r="G18" s="3" t="s">
        <v>8</v>
      </c>
      <c r="H18" s="27">
        <f t="shared" si="11"/>
        <v>0</v>
      </c>
      <c r="I18" s="21"/>
      <c r="J18" s="25"/>
    </row>
    <row r="19" spans="1:11" ht="15.6" x14ac:dyDescent="0.3">
      <c r="A19" s="3" t="s">
        <v>9</v>
      </c>
      <c r="B19" s="37"/>
      <c r="C19" s="43"/>
      <c r="D19" s="44">
        <f t="shared" si="9"/>
        <v>0</v>
      </c>
      <c r="E19" s="20">
        <f t="shared" si="10"/>
        <v>0</v>
      </c>
      <c r="G19" s="3" t="s">
        <v>9</v>
      </c>
      <c r="H19" s="27">
        <f t="shared" si="11"/>
        <v>0</v>
      </c>
      <c r="I19" s="22"/>
      <c r="J19" s="25"/>
    </row>
    <row r="20" spans="1:11" ht="15.6" x14ac:dyDescent="0.3">
      <c r="A20" s="3" t="s">
        <v>10</v>
      </c>
      <c r="B20" s="37">
        <v>14390</v>
      </c>
      <c r="C20" s="43">
        <v>14482.1</v>
      </c>
      <c r="D20" s="44">
        <f t="shared" si="9"/>
        <v>92.100000000000364</v>
      </c>
      <c r="E20" s="20">
        <f t="shared" si="10"/>
        <v>463.26300000000185</v>
      </c>
      <c r="G20" s="3" t="s">
        <v>10</v>
      </c>
      <c r="H20" s="27">
        <f t="shared" si="11"/>
        <v>1544.6030000000019</v>
      </c>
      <c r="I20" s="22">
        <v>1270.3499999999999</v>
      </c>
      <c r="J20" s="25"/>
    </row>
    <row r="21" spans="1:11" ht="15.6" x14ac:dyDescent="0.3">
      <c r="A21" s="3" t="s">
        <v>11</v>
      </c>
      <c r="B21" s="37">
        <v>14482.1</v>
      </c>
      <c r="C21" s="43">
        <v>14625</v>
      </c>
      <c r="D21" s="44">
        <f t="shared" si="9"/>
        <v>142.89999999999964</v>
      </c>
      <c r="E21" s="20">
        <f t="shared" si="10"/>
        <v>718.78699999999822</v>
      </c>
      <c r="G21" s="3" t="s">
        <v>11</v>
      </c>
      <c r="H21" s="27">
        <f>SUM(E6,K6,E21,O6)</f>
        <v>1713.4969999999983</v>
      </c>
      <c r="I21" s="21">
        <v>2000</v>
      </c>
      <c r="J21" s="25"/>
    </row>
    <row r="22" spans="1:11" ht="15.6" x14ac:dyDescent="0.3">
      <c r="A22" s="3" t="s">
        <v>12</v>
      </c>
      <c r="B22" s="37">
        <v>14625</v>
      </c>
      <c r="C22" s="43">
        <v>14670</v>
      </c>
      <c r="D22" s="44">
        <f t="shared" si="9"/>
        <v>45</v>
      </c>
      <c r="E22" s="20">
        <f t="shared" si="10"/>
        <v>226.35000000000002</v>
      </c>
      <c r="G22" s="3" t="s">
        <v>12</v>
      </c>
      <c r="H22" s="27">
        <f>SUM(E7,K7,E22,O7)</f>
        <v>1552.63</v>
      </c>
      <c r="I22" s="21">
        <v>1600</v>
      </c>
      <c r="J22" s="25"/>
    </row>
    <row r="23" spans="1:11" ht="15.6" x14ac:dyDescent="0.3">
      <c r="A23" s="3" t="s">
        <v>13</v>
      </c>
      <c r="B23" s="37">
        <v>14670</v>
      </c>
      <c r="C23" s="43">
        <v>14763</v>
      </c>
      <c r="D23" s="44">
        <f t="shared" si="9"/>
        <v>93</v>
      </c>
      <c r="E23" s="20">
        <f>D23*5.38</f>
        <v>500.34</v>
      </c>
      <c r="G23" s="3" t="s">
        <v>13</v>
      </c>
      <c r="H23" s="27">
        <f t="shared" si="11"/>
        <v>2093.92</v>
      </c>
      <c r="I23" s="21">
        <v>2000</v>
      </c>
      <c r="J23" s="25"/>
      <c r="K23" s="51" t="s">
        <v>22</v>
      </c>
    </row>
    <row r="24" spans="1:11" ht="15.6" x14ac:dyDescent="0.3">
      <c r="A24" s="3" t="s">
        <v>14</v>
      </c>
      <c r="B24" s="52">
        <v>14763</v>
      </c>
      <c r="C24" s="36">
        <v>14850</v>
      </c>
      <c r="D24" s="38">
        <f t="shared" si="9"/>
        <v>87</v>
      </c>
      <c r="E24" s="20">
        <f t="shared" ref="E24:E28" si="12">D24*5.38</f>
        <v>468.06</v>
      </c>
      <c r="G24" s="3" t="s">
        <v>14</v>
      </c>
      <c r="H24" s="27">
        <f t="shared" si="11"/>
        <v>1631.8400000000001</v>
      </c>
      <c r="I24" s="21">
        <v>1700</v>
      </c>
      <c r="J24" s="25"/>
      <c r="K24" t="s">
        <v>23</v>
      </c>
    </row>
    <row r="25" spans="1:11" ht="15.6" x14ac:dyDescent="0.3">
      <c r="A25" s="3" t="s">
        <v>15</v>
      </c>
      <c r="B25" s="37">
        <v>14850</v>
      </c>
      <c r="C25" s="43">
        <v>14910</v>
      </c>
      <c r="D25" s="44">
        <f t="shared" si="9"/>
        <v>60</v>
      </c>
      <c r="E25" s="20">
        <f t="shared" si="12"/>
        <v>322.8</v>
      </c>
      <c r="G25" s="3" t="s">
        <v>15</v>
      </c>
      <c r="H25" s="27">
        <f t="shared" si="11"/>
        <v>1390.9499999999998</v>
      </c>
      <c r="I25" s="21">
        <v>1500</v>
      </c>
      <c r="J25" s="26"/>
      <c r="K25" t="s">
        <v>24</v>
      </c>
    </row>
    <row r="26" spans="1:11" ht="15.6" x14ac:dyDescent="0.3">
      <c r="A26" s="3" t="s">
        <v>16</v>
      </c>
      <c r="B26" s="37">
        <v>14910</v>
      </c>
      <c r="C26" s="43">
        <v>14985</v>
      </c>
      <c r="D26" s="44">
        <f t="shared" si="9"/>
        <v>75</v>
      </c>
      <c r="E26" s="20">
        <f t="shared" si="12"/>
        <v>403.5</v>
      </c>
      <c r="G26" s="3" t="s">
        <v>16</v>
      </c>
      <c r="H26" s="27">
        <f t="shared" si="11"/>
        <v>1658.32</v>
      </c>
      <c r="I26" s="21">
        <v>1600</v>
      </c>
      <c r="J26" s="25"/>
      <c r="K26" t="s">
        <v>25</v>
      </c>
    </row>
    <row r="27" spans="1:11" ht="15.6" x14ac:dyDescent="0.3">
      <c r="A27" s="3" t="s">
        <v>17</v>
      </c>
      <c r="B27" s="37">
        <v>14985</v>
      </c>
      <c r="C27" s="43">
        <v>15052</v>
      </c>
      <c r="D27" s="44">
        <f t="shared" si="9"/>
        <v>67</v>
      </c>
      <c r="E27" s="20">
        <f t="shared" si="12"/>
        <v>360.46</v>
      </c>
      <c r="G27" s="3" t="s">
        <v>17</v>
      </c>
      <c r="H27" s="27">
        <f t="shared" si="11"/>
        <v>2045.08</v>
      </c>
      <c r="I27" s="21">
        <v>2000</v>
      </c>
      <c r="J27" s="25"/>
    </row>
    <row r="28" spans="1:11" ht="16.2" thickBot="1" x14ac:dyDescent="0.35">
      <c r="A28" s="10" t="s">
        <v>18</v>
      </c>
      <c r="B28" s="40">
        <v>15052</v>
      </c>
      <c r="C28" s="45">
        <v>15107</v>
      </c>
      <c r="D28" s="46">
        <f>C28-B28</f>
        <v>55</v>
      </c>
      <c r="E28" s="20">
        <f t="shared" si="12"/>
        <v>295.89999999999998</v>
      </c>
      <c r="G28" s="10" t="s">
        <v>18</v>
      </c>
      <c r="H28" s="28">
        <f>SUM(E13,K13,E28,O13)</f>
        <v>1737.3899999999999</v>
      </c>
      <c r="I28" s="23">
        <v>1800</v>
      </c>
      <c r="J28" s="25"/>
    </row>
    <row r="29" spans="1:11" ht="16.2" thickBot="1" x14ac:dyDescent="0.35">
      <c r="E29" s="49">
        <f>SUM(E17:E28)</f>
        <v>3759.4600000000005</v>
      </c>
      <c r="F29" s="6"/>
      <c r="G29" s="11" t="s">
        <v>5</v>
      </c>
      <c r="H29" s="29">
        <f>SUM(H17:H28)</f>
        <v>15368.230000000001</v>
      </c>
      <c r="I29" s="33">
        <f>SUM(I17:I28)</f>
        <v>15470.35</v>
      </c>
      <c r="J29" s="30"/>
    </row>
  </sheetData>
  <mergeCells count="3">
    <mergeCell ref="B1:C1"/>
    <mergeCell ref="H1:I1"/>
    <mergeCell ref="B16:C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29"/>
  <sheetViews>
    <sheetView tabSelected="1" topLeftCell="A7" workbookViewId="0">
      <selection activeCell="D26" sqref="D26"/>
    </sheetView>
  </sheetViews>
  <sheetFormatPr defaultRowHeight="14.4" x14ac:dyDescent="0.3"/>
  <cols>
    <col min="1" max="1" width="10.88671875" bestFit="1" customWidth="1"/>
    <col min="2" max="3" width="10" customWidth="1"/>
    <col min="4" max="4" width="7.33203125" bestFit="1" customWidth="1"/>
    <col min="5" max="5" width="12.5546875" bestFit="1" customWidth="1"/>
    <col min="6" max="6" width="7.109375" customWidth="1"/>
    <col min="7" max="8" width="10.88671875" bestFit="1" customWidth="1"/>
    <col min="9" max="9" width="10.6640625" bestFit="1" customWidth="1"/>
    <col min="10" max="10" width="9.5546875" bestFit="1" customWidth="1"/>
    <col min="11" max="11" width="11.44140625" customWidth="1"/>
    <col min="12" max="12" width="7.109375" customWidth="1"/>
    <col min="13" max="13" width="10.88671875" bestFit="1" customWidth="1"/>
    <col min="14" max="14" width="10" customWidth="1"/>
    <col min="15" max="15" width="11.44140625" customWidth="1"/>
  </cols>
  <sheetData>
    <row r="1" spans="1:15" ht="16.2" thickBot="1" x14ac:dyDescent="0.35">
      <c r="A1" s="13" t="s">
        <v>0</v>
      </c>
      <c r="B1" s="54" t="s">
        <v>2</v>
      </c>
      <c r="C1" s="55"/>
      <c r="D1" s="14" t="s">
        <v>21</v>
      </c>
      <c r="E1" s="12" t="s">
        <v>1</v>
      </c>
      <c r="F1" s="9"/>
      <c r="G1" s="15" t="s">
        <v>0</v>
      </c>
      <c r="H1" s="56" t="s">
        <v>3</v>
      </c>
      <c r="I1" s="56"/>
      <c r="J1" s="15" t="s">
        <v>21</v>
      </c>
      <c r="K1" s="15" t="s">
        <v>1</v>
      </c>
      <c r="L1" s="1"/>
      <c r="M1" s="15" t="s">
        <v>0</v>
      </c>
      <c r="N1" s="31" t="s">
        <v>20</v>
      </c>
      <c r="O1" s="15" t="s">
        <v>1</v>
      </c>
    </row>
    <row r="2" spans="1:15" ht="16.2" thickBot="1" x14ac:dyDescent="0.35">
      <c r="A2" s="3" t="s">
        <v>7</v>
      </c>
      <c r="B2" s="25">
        <f>'2016'!C13</f>
        <v>353</v>
      </c>
      <c r="C2" s="34">
        <v>359</v>
      </c>
      <c r="D2" s="35">
        <f t="shared" ref="D2:D13" si="0">C2-B2</f>
        <v>6</v>
      </c>
      <c r="E2" s="17">
        <f t="shared" ref="E2:E7" si="1">D2*151.36</f>
        <v>908.16000000000008</v>
      </c>
      <c r="F2" s="7"/>
      <c r="G2" s="3" t="s">
        <v>7</v>
      </c>
      <c r="H2" s="25">
        <f>'2016'!I13</f>
        <v>663</v>
      </c>
      <c r="I2" s="34">
        <v>677</v>
      </c>
      <c r="J2" s="35">
        <f t="shared" ref="J2:J13" si="2">I2-H2</f>
        <v>14</v>
      </c>
      <c r="K2" s="18">
        <f t="shared" ref="K2:K8" si="3">J2*33.03</f>
        <v>462.42</v>
      </c>
      <c r="M2" s="3" t="s">
        <v>7</v>
      </c>
      <c r="N2" s="25">
        <f t="shared" ref="N2:N13" si="4">D2+J2</f>
        <v>20</v>
      </c>
      <c r="O2" s="19">
        <f>N2*23.43</f>
        <v>468.6</v>
      </c>
    </row>
    <row r="3" spans="1:15" ht="16.2" thickBot="1" x14ac:dyDescent="0.35">
      <c r="A3" s="3" t="s">
        <v>8</v>
      </c>
      <c r="B3" s="25"/>
      <c r="C3" s="34"/>
      <c r="D3" s="35">
        <f t="shared" si="0"/>
        <v>0</v>
      </c>
      <c r="E3" s="17">
        <f t="shared" ref="E3:E10" si="5">D3*163.24</f>
        <v>0</v>
      </c>
      <c r="F3" s="7"/>
      <c r="G3" s="3" t="s">
        <v>8</v>
      </c>
      <c r="H3" s="25"/>
      <c r="I3" s="34"/>
      <c r="J3" s="35">
        <f t="shared" si="2"/>
        <v>0</v>
      </c>
      <c r="K3" s="18">
        <f t="shared" si="3"/>
        <v>0</v>
      </c>
      <c r="M3" s="3" t="s">
        <v>8</v>
      </c>
      <c r="N3" s="25">
        <f t="shared" si="4"/>
        <v>0</v>
      </c>
      <c r="O3" s="19">
        <f t="shared" ref="O3:O13" si="6">N3*23.43</f>
        <v>0</v>
      </c>
    </row>
    <row r="4" spans="1:15" ht="16.2" thickBot="1" x14ac:dyDescent="0.35">
      <c r="A4" s="3" t="s">
        <v>9</v>
      </c>
      <c r="B4" s="25"/>
      <c r="C4" s="34"/>
      <c r="D4" s="35">
        <f t="shared" si="0"/>
        <v>0</v>
      </c>
      <c r="E4" s="17">
        <f t="shared" si="5"/>
        <v>0</v>
      </c>
      <c r="F4" s="7"/>
      <c r="G4" s="3" t="s">
        <v>9</v>
      </c>
      <c r="H4" s="25"/>
      <c r="I4" s="34"/>
      <c r="J4" s="35">
        <f t="shared" si="2"/>
        <v>0</v>
      </c>
      <c r="K4" s="18">
        <f t="shared" si="3"/>
        <v>0</v>
      </c>
      <c r="M4" s="3" t="s">
        <v>9</v>
      </c>
      <c r="N4" s="25">
        <f t="shared" si="4"/>
        <v>0</v>
      </c>
      <c r="O4" s="19">
        <f t="shared" si="6"/>
        <v>0</v>
      </c>
    </row>
    <row r="5" spans="1:15" ht="16.2" thickBot="1" x14ac:dyDescent="0.35">
      <c r="A5" s="3" t="s">
        <v>10</v>
      </c>
      <c r="B5" s="25"/>
      <c r="C5" s="36"/>
      <c r="D5" s="35">
        <f t="shared" si="0"/>
        <v>0</v>
      </c>
      <c r="E5" s="17">
        <f t="shared" si="5"/>
        <v>0</v>
      </c>
      <c r="F5" s="7"/>
      <c r="G5" s="3" t="s">
        <v>10</v>
      </c>
      <c r="H5" s="25"/>
      <c r="I5" s="36"/>
      <c r="J5" s="35">
        <f t="shared" si="2"/>
        <v>0</v>
      </c>
      <c r="K5" s="18">
        <f t="shared" si="3"/>
        <v>0</v>
      </c>
      <c r="M5" s="3" t="s">
        <v>10</v>
      </c>
      <c r="N5" s="25">
        <f t="shared" si="4"/>
        <v>0</v>
      </c>
      <c r="O5" s="19">
        <f t="shared" si="6"/>
        <v>0</v>
      </c>
    </row>
    <row r="6" spans="1:15" ht="16.2" thickBot="1" x14ac:dyDescent="0.35">
      <c r="A6" s="3" t="s">
        <v>11</v>
      </c>
      <c r="B6" s="37"/>
      <c r="C6" s="36"/>
      <c r="D6" s="35">
        <f t="shared" si="0"/>
        <v>0</v>
      </c>
      <c r="E6" s="17">
        <f t="shared" si="5"/>
        <v>0</v>
      </c>
      <c r="F6" s="7"/>
      <c r="G6" s="3" t="s">
        <v>11</v>
      </c>
      <c r="H6" s="37"/>
      <c r="I6" s="36"/>
      <c r="J6" s="35">
        <v>0</v>
      </c>
      <c r="K6" s="18">
        <f t="shared" si="3"/>
        <v>0</v>
      </c>
      <c r="M6" s="3" t="s">
        <v>11</v>
      </c>
      <c r="N6" s="25">
        <f t="shared" si="4"/>
        <v>0</v>
      </c>
      <c r="O6" s="19">
        <f t="shared" si="6"/>
        <v>0</v>
      </c>
    </row>
    <row r="7" spans="1:15" ht="16.2" thickBot="1" x14ac:dyDescent="0.35">
      <c r="A7" s="3" t="s">
        <v>12</v>
      </c>
      <c r="B7" s="37"/>
      <c r="C7" s="36"/>
      <c r="D7" s="35">
        <f t="shared" si="0"/>
        <v>0</v>
      </c>
      <c r="E7" s="17">
        <f t="shared" si="5"/>
        <v>0</v>
      </c>
      <c r="F7" s="7"/>
      <c r="G7" s="3" t="s">
        <v>12</v>
      </c>
      <c r="H7" s="37"/>
      <c r="I7" s="36"/>
      <c r="J7" s="35">
        <f t="shared" si="2"/>
        <v>0</v>
      </c>
      <c r="K7" s="18">
        <f t="shared" si="3"/>
        <v>0</v>
      </c>
      <c r="M7" s="3" t="s">
        <v>12</v>
      </c>
      <c r="N7" s="25">
        <f t="shared" si="4"/>
        <v>0</v>
      </c>
      <c r="O7" s="19">
        <f t="shared" si="6"/>
        <v>0</v>
      </c>
    </row>
    <row r="8" spans="1:15" ht="16.2" thickBot="1" x14ac:dyDescent="0.35">
      <c r="A8" s="3" t="s">
        <v>13</v>
      </c>
      <c r="B8" s="52"/>
      <c r="C8" s="36"/>
      <c r="D8" s="38">
        <f t="shared" si="0"/>
        <v>0</v>
      </c>
      <c r="E8" s="17">
        <f t="shared" si="5"/>
        <v>0</v>
      </c>
      <c r="F8" s="7"/>
      <c r="G8" s="3" t="s">
        <v>13</v>
      </c>
      <c r="H8" s="52"/>
      <c r="I8" s="36"/>
      <c r="J8" s="38">
        <f t="shared" si="2"/>
        <v>0</v>
      </c>
      <c r="K8" s="18">
        <f t="shared" si="3"/>
        <v>0</v>
      </c>
      <c r="M8" s="3" t="s">
        <v>13</v>
      </c>
      <c r="N8" s="37">
        <f t="shared" si="4"/>
        <v>0</v>
      </c>
      <c r="O8" s="19">
        <f t="shared" si="6"/>
        <v>0</v>
      </c>
    </row>
    <row r="9" spans="1:15" ht="16.2" thickBot="1" x14ac:dyDescent="0.35">
      <c r="A9" s="3" t="s">
        <v>14</v>
      </c>
      <c r="B9" s="37"/>
      <c r="C9" s="36"/>
      <c r="D9" s="38">
        <f t="shared" si="0"/>
        <v>0</v>
      </c>
      <c r="E9" s="17">
        <f t="shared" si="5"/>
        <v>0</v>
      </c>
      <c r="F9" s="7"/>
      <c r="G9" s="3" t="s">
        <v>14</v>
      </c>
      <c r="H9" s="37"/>
      <c r="I9" s="36"/>
      <c r="J9" s="38">
        <f t="shared" si="2"/>
        <v>0</v>
      </c>
      <c r="K9" s="18">
        <f t="shared" ref="K9:K13" si="7">J9*33.03</f>
        <v>0</v>
      </c>
      <c r="M9" s="3" t="s">
        <v>14</v>
      </c>
      <c r="N9" s="37">
        <f t="shared" si="4"/>
        <v>0</v>
      </c>
      <c r="O9" s="19">
        <f t="shared" si="6"/>
        <v>0</v>
      </c>
    </row>
    <row r="10" spans="1:15" ht="16.2" thickBot="1" x14ac:dyDescent="0.35">
      <c r="A10" s="3" t="s">
        <v>15</v>
      </c>
      <c r="B10" s="37"/>
      <c r="C10" s="36"/>
      <c r="D10" s="38">
        <f t="shared" si="0"/>
        <v>0</v>
      </c>
      <c r="E10" s="17">
        <f t="shared" si="5"/>
        <v>0</v>
      </c>
      <c r="F10" s="7"/>
      <c r="G10" s="3" t="s">
        <v>15</v>
      </c>
      <c r="H10" s="37"/>
      <c r="I10" s="36"/>
      <c r="J10" s="38">
        <f t="shared" si="2"/>
        <v>0</v>
      </c>
      <c r="K10" s="18">
        <f t="shared" si="7"/>
        <v>0</v>
      </c>
      <c r="L10" s="6"/>
      <c r="M10" s="3" t="s">
        <v>15</v>
      </c>
      <c r="N10" s="37">
        <f t="shared" si="4"/>
        <v>0</v>
      </c>
      <c r="O10" s="19">
        <f t="shared" si="6"/>
        <v>0</v>
      </c>
    </row>
    <row r="11" spans="1:15" ht="16.2" thickBot="1" x14ac:dyDescent="0.35">
      <c r="A11" s="3" t="s">
        <v>16</v>
      </c>
      <c r="B11" s="37"/>
      <c r="C11" s="36"/>
      <c r="D11" s="38">
        <f t="shared" si="0"/>
        <v>0</v>
      </c>
      <c r="E11" s="17">
        <f t="shared" ref="E10:E13" si="8">D11*163.24</f>
        <v>0</v>
      </c>
      <c r="F11" s="7"/>
      <c r="G11" s="3" t="s">
        <v>16</v>
      </c>
      <c r="H11" s="37"/>
      <c r="I11" s="36"/>
      <c r="J11" s="38">
        <f t="shared" si="2"/>
        <v>0</v>
      </c>
      <c r="K11" s="18">
        <f t="shared" si="7"/>
        <v>0</v>
      </c>
      <c r="M11" s="3" t="s">
        <v>16</v>
      </c>
      <c r="N11" s="37">
        <f t="shared" si="4"/>
        <v>0</v>
      </c>
      <c r="O11" s="19">
        <f t="shared" si="6"/>
        <v>0</v>
      </c>
    </row>
    <row r="12" spans="1:15" ht="16.2" thickBot="1" x14ac:dyDescent="0.35">
      <c r="A12" s="3" t="s">
        <v>17</v>
      </c>
      <c r="B12" s="37"/>
      <c r="C12" s="36"/>
      <c r="D12" s="39">
        <f t="shared" si="0"/>
        <v>0</v>
      </c>
      <c r="E12" s="17">
        <f t="shared" si="8"/>
        <v>0</v>
      </c>
      <c r="F12" s="7"/>
      <c r="G12" s="3" t="s">
        <v>17</v>
      </c>
      <c r="H12" s="37"/>
      <c r="I12" s="36"/>
      <c r="J12" s="39">
        <f t="shared" si="2"/>
        <v>0</v>
      </c>
      <c r="K12" s="18">
        <f t="shared" si="7"/>
        <v>0</v>
      </c>
      <c r="M12" s="3" t="s">
        <v>17</v>
      </c>
      <c r="N12" s="37">
        <f t="shared" si="4"/>
        <v>0</v>
      </c>
      <c r="O12" s="19">
        <f t="shared" si="6"/>
        <v>0</v>
      </c>
    </row>
    <row r="13" spans="1:15" ht="16.2" thickBot="1" x14ac:dyDescent="0.35">
      <c r="A13" s="10" t="s">
        <v>18</v>
      </c>
      <c r="B13" s="40"/>
      <c r="C13" s="41"/>
      <c r="D13" s="42">
        <f t="shared" si="0"/>
        <v>0</v>
      </c>
      <c r="E13" s="17">
        <f t="shared" si="8"/>
        <v>0</v>
      </c>
      <c r="F13" s="2"/>
      <c r="G13" s="10" t="s">
        <v>18</v>
      </c>
      <c r="H13" s="40"/>
      <c r="I13" s="41"/>
      <c r="J13" s="42">
        <f t="shared" si="2"/>
        <v>0</v>
      </c>
      <c r="K13" s="18">
        <f t="shared" si="7"/>
        <v>0</v>
      </c>
      <c r="M13" s="10" t="s">
        <v>18</v>
      </c>
      <c r="N13" s="40">
        <f t="shared" si="4"/>
        <v>0</v>
      </c>
      <c r="O13" s="19">
        <f t="shared" si="6"/>
        <v>0</v>
      </c>
    </row>
    <row r="14" spans="1:15" ht="15" thickBot="1" x14ac:dyDescent="0.35">
      <c r="E14" s="32">
        <f>SUM(E2:E13)</f>
        <v>908.16000000000008</v>
      </c>
      <c r="F14" s="8"/>
      <c r="K14" s="47">
        <f>SUM(K2:K13)</f>
        <v>462.42</v>
      </c>
      <c r="O14" s="48">
        <f>SUM(O2:O13)</f>
        <v>468.6</v>
      </c>
    </row>
    <row r="15" spans="1:15" ht="15" thickBot="1" x14ac:dyDescent="0.35">
      <c r="F15" s="6"/>
    </row>
    <row r="16" spans="1:15" ht="16.2" thickBot="1" x14ac:dyDescent="0.35">
      <c r="A16" s="15" t="s">
        <v>0</v>
      </c>
      <c r="B16" s="57" t="s">
        <v>4</v>
      </c>
      <c r="C16" s="58"/>
      <c r="D16" s="15" t="s">
        <v>21</v>
      </c>
      <c r="E16" s="15" t="s">
        <v>1</v>
      </c>
      <c r="G16" s="15" t="s">
        <v>0</v>
      </c>
      <c r="H16" s="16" t="s">
        <v>6</v>
      </c>
      <c r="I16" s="16" t="s">
        <v>19</v>
      </c>
      <c r="J16" s="24"/>
      <c r="N16" s="4"/>
      <c r="O16" s="5"/>
    </row>
    <row r="17" spans="1:11" ht="15.6" x14ac:dyDescent="0.3">
      <c r="A17" s="53" t="s">
        <v>7</v>
      </c>
      <c r="B17" s="37">
        <f>'2016'!C28</f>
        <v>15107</v>
      </c>
      <c r="C17" s="43">
        <v>15242</v>
      </c>
      <c r="D17" s="44">
        <f t="shared" ref="D17:D27" si="9">C17-B17</f>
        <v>135</v>
      </c>
      <c r="E17" s="20">
        <f t="shared" ref="E17:E24" si="10">D17*5.38</f>
        <v>726.3</v>
      </c>
      <c r="F17" s="50"/>
      <c r="G17" s="3" t="s">
        <v>7</v>
      </c>
      <c r="H17" s="27">
        <f t="shared" ref="H17:H27" si="11">SUM(E2,K2,E17,O2)</f>
        <v>2565.48</v>
      </c>
      <c r="I17" s="21">
        <v>2500</v>
      </c>
      <c r="J17" s="25"/>
    </row>
    <row r="18" spans="1:11" ht="15.6" x14ac:dyDescent="0.3">
      <c r="A18" s="3" t="s">
        <v>8</v>
      </c>
      <c r="B18" s="37"/>
      <c r="C18" s="43"/>
      <c r="D18" s="44">
        <f t="shared" si="9"/>
        <v>0</v>
      </c>
      <c r="E18" s="20">
        <f t="shared" si="10"/>
        <v>0</v>
      </c>
      <c r="F18" s="50"/>
      <c r="G18" s="3" t="s">
        <v>8</v>
      </c>
      <c r="H18" s="27"/>
      <c r="I18" s="21"/>
      <c r="J18" s="25"/>
    </row>
    <row r="19" spans="1:11" ht="15.6" x14ac:dyDescent="0.3">
      <c r="A19" s="3" t="s">
        <v>9</v>
      </c>
      <c r="B19" s="37"/>
      <c r="C19" s="43"/>
      <c r="D19" s="44">
        <f t="shared" si="9"/>
        <v>0</v>
      </c>
      <c r="E19" s="20">
        <f t="shared" si="10"/>
        <v>0</v>
      </c>
      <c r="G19" s="3" t="s">
        <v>9</v>
      </c>
      <c r="H19" s="27"/>
      <c r="I19" s="22"/>
      <c r="J19" s="25"/>
    </row>
    <row r="20" spans="1:11" ht="15.6" x14ac:dyDescent="0.3">
      <c r="A20" s="3" t="s">
        <v>10</v>
      </c>
      <c r="B20" s="37"/>
      <c r="C20" s="43"/>
      <c r="D20" s="44">
        <f t="shared" si="9"/>
        <v>0</v>
      </c>
      <c r="E20" s="20">
        <f t="shared" si="10"/>
        <v>0</v>
      </c>
      <c r="G20" s="3" t="s">
        <v>10</v>
      </c>
      <c r="H20" s="27"/>
      <c r="I20" s="22"/>
      <c r="J20" s="25"/>
    </row>
    <row r="21" spans="1:11" ht="15.6" x14ac:dyDescent="0.3">
      <c r="A21" s="3" t="s">
        <v>11</v>
      </c>
      <c r="B21" s="37"/>
      <c r="C21" s="43"/>
      <c r="D21" s="44">
        <f t="shared" si="9"/>
        <v>0</v>
      </c>
      <c r="E21" s="20">
        <f t="shared" si="10"/>
        <v>0</v>
      </c>
      <c r="G21" s="3" t="s">
        <v>11</v>
      </c>
      <c r="H21" s="27"/>
      <c r="I21" s="21"/>
      <c r="J21" s="25"/>
    </row>
    <row r="22" spans="1:11" ht="15.6" x14ac:dyDescent="0.3">
      <c r="A22" s="3" t="s">
        <v>12</v>
      </c>
      <c r="B22" s="37"/>
      <c r="C22" s="43"/>
      <c r="D22" s="44">
        <f t="shared" si="9"/>
        <v>0</v>
      </c>
      <c r="E22" s="20">
        <f t="shared" si="10"/>
        <v>0</v>
      </c>
      <c r="G22" s="3" t="s">
        <v>12</v>
      </c>
      <c r="H22" s="27"/>
      <c r="I22" s="21"/>
      <c r="J22" s="25"/>
    </row>
    <row r="23" spans="1:11" ht="15.6" x14ac:dyDescent="0.3">
      <c r="A23" s="3" t="s">
        <v>13</v>
      </c>
      <c r="B23" s="37"/>
      <c r="C23" s="43"/>
      <c r="D23" s="44">
        <f t="shared" si="9"/>
        <v>0</v>
      </c>
      <c r="E23" s="20">
        <f t="shared" si="10"/>
        <v>0</v>
      </c>
      <c r="G23" s="3" t="s">
        <v>13</v>
      </c>
      <c r="H23" s="27"/>
      <c r="I23" s="21"/>
      <c r="J23" s="25"/>
      <c r="K23" s="51" t="s">
        <v>22</v>
      </c>
    </row>
    <row r="24" spans="1:11" ht="15.6" x14ac:dyDescent="0.3">
      <c r="A24" s="3" t="s">
        <v>14</v>
      </c>
      <c r="B24" s="52"/>
      <c r="C24" s="36"/>
      <c r="D24" s="38">
        <f t="shared" si="9"/>
        <v>0</v>
      </c>
      <c r="E24" s="20">
        <f t="shared" si="10"/>
        <v>0</v>
      </c>
      <c r="G24" s="3" t="s">
        <v>14</v>
      </c>
      <c r="H24" s="27"/>
      <c r="I24" s="21"/>
      <c r="J24" s="25"/>
      <c r="K24" t="s">
        <v>23</v>
      </c>
    </row>
    <row r="25" spans="1:11" ht="15.6" x14ac:dyDescent="0.3">
      <c r="A25" s="3" t="s">
        <v>15</v>
      </c>
      <c r="B25" s="37"/>
      <c r="C25" s="43"/>
      <c r="D25" s="44">
        <f t="shared" si="9"/>
        <v>0</v>
      </c>
      <c r="E25" s="20">
        <f t="shared" ref="E24:E28" si="12">D25*5.38</f>
        <v>0</v>
      </c>
      <c r="G25" s="3" t="s">
        <v>15</v>
      </c>
      <c r="H25" s="27"/>
      <c r="I25" s="21"/>
      <c r="J25" s="26"/>
      <c r="K25" t="s">
        <v>24</v>
      </c>
    </row>
    <row r="26" spans="1:11" ht="15.6" x14ac:dyDescent="0.3">
      <c r="A26" s="3" t="s">
        <v>16</v>
      </c>
      <c r="B26" s="37"/>
      <c r="C26" s="43"/>
      <c r="D26" s="44">
        <f t="shared" si="9"/>
        <v>0</v>
      </c>
      <c r="E26" s="20">
        <f t="shared" si="12"/>
        <v>0</v>
      </c>
      <c r="G26" s="3" t="s">
        <v>16</v>
      </c>
      <c r="H26" s="27"/>
      <c r="I26" s="21"/>
      <c r="J26" s="25"/>
      <c r="K26" t="s">
        <v>25</v>
      </c>
    </row>
    <row r="27" spans="1:11" ht="15.6" x14ac:dyDescent="0.3">
      <c r="A27" s="3" t="s">
        <v>17</v>
      </c>
      <c r="B27" s="37"/>
      <c r="C27" s="43"/>
      <c r="D27" s="44">
        <f t="shared" si="9"/>
        <v>0</v>
      </c>
      <c r="E27" s="20">
        <f t="shared" si="12"/>
        <v>0</v>
      </c>
      <c r="G27" s="3" t="s">
        <v>17</v>
      </c>
      <c r="H27" s="27"/>
      <c r="I27" s="21"/>
      <c r="J27" s="25"/>
    </row>
    <row r="28" spans="1:11" ht="16.2" thickBot="1" x14ac:dyDescent="0.35">
      <c r="A28" s="10" t="s">
        <v>18</v>
      </c>
      <c r="B28" s="40"/>
      <c r="C28" s="45"/>
      <c r="D28" s="46">
        <f>C28-B28</f>
        <v>0</v>
      </c>
      <c r="E28" s="20">
        <f t="shared" si="12"/>
        <v>0</v>
      </c>
      <c r="G28" s="10" t="s">
        <v>18</v>
      </c>
      <c r="H28" s="28"/>
      <c r="I28" s="23"/>
      <c r="J28" s="25"/>
    </row>
    <row r="29" spans="1:11" ht="16.2" thickBot="1" x14ac:dyDescent="0.35">
      <c r="E29" s="49">
        <f>SUM(E17:E28)</f>
        <v>726.3</v>
      </c>
      <c r="F29" s="6"/>
      <c r="G29" s="11" t="s">
        <v>5</v>
      </c>
      <c r="H29" s="29">
        <f>SUM(H17:H28)</f>
        <v>2565.48</v>
      </c>
      <c r="I29" s="33">
        <f>SUM(I17:I28)</f>
        <v>2500</v>
      </c>
      <c r="J29" s="30"/>
    </row>
  </sheetData>
  <mergeCells count="3">
    <mergeCell ref="B1:C1"/>
    <mergeCell ref="H1:I1"/>
    <mergeCell ref="B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Company>NEO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dvorob@outlook.com</cp:lastModifiedBy>
  <dcterms:created xsi:type="dcterms:W3CDTF">2013-04-03T17:31:55Z</dcterms:created>
  <dcterms:modified xsi:type="dcterms:W3CDTF">2017-01-30T19:07:25Z</dcterms:modified>
</cp:coreProperties>
</file>