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UFRN\Futuros Projetos e Ferramentas\"/>
    </mc:Choice>
  </mc:AlternateContent>
  <xr:revisionPtr revIDLastSave="0" documentId="13_ncr:1_{B5CB27DE-F47F-413B-B9DC-E44CDC7D53B5}" xr6:coauthVersionLast="47" xr6:coauthVersionMax="47" xr10:uidLastSave="{00000000-0000-0000-0000-000000000000}"/>
  <bookViews>
    <workbookView xWindow="-120" yWindow="-120" windowWidth="20640" windowHeight="11160" firstSheet="1" activeTab="1" xr2:uid="{35EF9549-756D-4363-851E-025E27502BB5}"/>
  </bookViews>
  <sheets>
    <sheet name="Coeficiente de Spearman" sheetId="1" r:id="rId1"/>
    <sheet name="MM2 e MM3" sheetId="2" r:id="rId2"/>
    <sheet name="Média Móvel Ponderada" sheetId="3" r:id="rId3"/>
    <sheet name="Alisamento Exponencial" sheetId="4" r:id="rId4"/>
  </sheets>
  <definedNames>
    <definedName name="solver_adj" localSheetId="3" hidden="1">'Alisamento Exponencial'!$G$3</definedName>
    <definedName name="solver_adj" localSheetId="2" hidden="1">'Média Móvel Ponderada'!$G$5:$G$7</definedName>
    <definedName name="solver_cvg" localSheetId="3" hidden="1">0.0001</definedName>
    <definedName name="solver_cvg" localSheetId="2" hidden="1">0.0001</definedName>
    <definedName name="solver_drv" localSheetId="3" hidden="1">1</definedName>
    <definedName name="solver_drv" localSheetId="2" hidden="1">1</definedName>
    <definedName name="solver_eng" localSheetId="3" hidden="1">1</definedName>
    <definedName name="solver_eng" localSheetId="2" hidden="1">1</definedName>
    <definedName name="solver_est" localSheetId="3" hidden="1">1</definedName>
    <definedName name="solver_est" localSheetId="2" hidden="1">1</definedName>
    <definedName name="solver_itr" localSheetId="3" hidden="1">2147483647</definedName>
    <definedName name="solver_itr" localSheetId="2" hidden="1">2147483647</definedName>
    <definedName name="solver_lhs1" localSheetId="3" hidden="1">'Alisamento Exponencial'!$G$3</definedName>
    <definedName name="solver_lhs1" localSheetId="2" hidden="1">'Média Móvel Ponderada'!$G$8</definedName>
    <definedName name="solver_lhs2" localSheetId="3" hidden="1">'Alisamento Exponencial'!$G$3</definedName>
    <definedName name="solver_lhs2" localSheetId="2" hidden="1">'Média Móvel Ponderada'!$G$5:$G$7</definedName>
    <definedName name="solver_lhs3" localSheetId="3" hidden="1">'Alisamento Exponencial'!$G$9:$G$11</definedName>
    <definedName name="solver_lhs3" localSheetId="2" hidden="1">'Média Móvel Ponderada'!$G$5:$G$7</definedName>
    <definedName name="solver_mip" localSheetId="3" hidden="1">2147483647</definedName>
    <definedName name="solver_mip" localSheetId="2" hidden="1">2147483647</definedName>
    <definedName name="solver_mni" localSheetId="3" hidden="1">30</definedName>
    <definedName name="solver_mni" localSheetId="2" hidden="1">30</definedName>
    <definedName name="solver_mrt" localSheetId="3" hidden="1">0.075</definedName>
    <definedName name="solver_mrt" localSheetId="2" hidden="1">0.075</definedName>
    <definedName name="solver_msl" localSheetId="3" hidden="1">2</definedName>
    <definedName name="solver_msl" localSheetId="2" hidden="1">2</definedName>
    <definedName name="solver_neg" localSheetId="3" hidden="1">1</definedName>
    <definedName name="solver_neg" localSheetId="2" hidden="1">1</definedName>
    <definedName name="solver_nod" localSheetId="3" hidden="1">2147483647</definedName>
    <definedName name="solver_nod" localSheetId="2" hidden="1">2147483647</definedName>
    <definedName name="solver_num" localSheetId="3" hidden="1">2</definedName>
    <definedName name="solver_num" localSheetId="2" hidden="1">3</definedName>
    <definedName name="solver_nwt" localSheetId="3" hidden="1">1</definedName>
    <definedName name="solver_nwt" localSheetId="2" hidden="1">1</definedName>
    <definedName name="solver_opt" localSheetId="3" hidden="1">'Alisamento Exponencial'!$G$2</definedName>
    <definedName name="solver_opt" localSheetId="2" hidden="1">'Média Móvel Ponderada'!$G$2</definedName>
    <definedName name="solver_pre" localSheetId="3" hidden="1">0.000001</definedName>
    <definedName name="solver_pre" localSheetId="2" hidden="1">0.000001</definedName>
    <definedName name="solver_rbv" localSheetId="3" hidden="1">1</definedName>
    <definedName name="solver_rbv" localSheetId="2" hidden="1">1</definedName>
    <definedName name="solver_rel1" localSheetId="3" hidden="1">1</definedName>
    <definedName name="solver_rel1" localSheetId="2" hidden="1">2</definedName>
    <definedName name="solver_rel2" localSheetId="3" hidden="1">3</definedName>
    <definedName name="solver_rel2" localSheetId="2" hidden="1">1</definedName>
    <definedName name="solver_rel3" localSheetId="3" hidden="1">3</definedName>
    <definedName name="solver_rel3" localSheetId="2" hidden="1">3</definedName>
    <definedName name="solver_rhs1" localSheetId="3" hidden="1">1</definedName>
    <definedName name="solver_rhs1" localSheetId="2" hidden="1">1</definedName>
    <definedName name="solver_rhs2" localSheetId="3" hidden="1">0</definedName>
    <definedName name="solver_rhs2" localSheetId="2" hidden="1">1</definedName>
    <definedName name="solver_rhs3" localSheetId="3" hidden="1">0</definedName>
    <definedName name="solver_rhs3" localSheetId="2" hidden="1">0</definedName>
    <definedName name="solver_rlx" localSheetId="3" hidden="1">2</definedName>
    <definedName name="solver_rlx" localSheetId="2" hidden="1">2</definedName>
    <definedName name="solver_rsd" localSheetId="3" hidden="1">0</definedName>
    <definedName name="solver_rsd" localSheetId="2" hidden="1">0</definedName>
    <definedName name="solver_scl" localSheetId="3" hidden="1">1</definedName>
    <definedName name="solver_scl" localSheetId="2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ssz" localSheetId="2" hidden="1">100</definedName>
    <definedName name="solver_tim" localSheetId="3" hidden="1">2147483647</definedName>
    <definedName name="solver_tim" localSheetId="2" hidden="1">2147483647</definedName>
    <definedName name="solver_tol" localSheetId="3" hidden="1">0.01</definedName>
    <definedName name="solver_tol" localSheetId="2" hidden="1">0.01</definedName>
    <definedName name="solver_typ" localSheetId="3" hidden="1">2</definedName>
    <definedName name="solver_typ" localSheetId="2" hidden="1">2</definedName>
    <definedName name="solver_val" localSheetId="3" hidden="1">0</definedName>
    <definedName name="solver_val" localSheetId="2" hidden="1">0</definedName>
    <definedName name="solver_ver" localSheetId="3" hidden="1">3</definedName>
    <definedName name="solver_ver" localSheetId="2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4" l="1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" i="4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5" i="3"/>
  <c r="G8" i="3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5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4" i="2"/>
  <c r="G26" i="1"/>
  <c r="G25" i="1"/>
  <c r="F2" i="1"/>
  <c r="G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G1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1" i="1"/>
  <c r="G2" i="3" l="1"/>
  <c r="G2" i="4" l="1"/>
</calcChain>
</file>

<file path=xl/sharedStrings.xml><?xml version="1.0" encoding="utf-8"?>
<sst xmlns="http://schemas.openxmlformats.org/spreadsheetml/2006/main" count="23" uniqueCount="14">
  <si>
    <t>T</t>
  </si>
  <si>
    <t>Spearman</t>
  </si>
  <si>
    <t>MM2</t>
  </si>
  <si>
    <t>MM3</t>
  </si>
  <si>
    <t>Meses</t>
  </si>
  <si>
    <t>Períodos</t>
  </si>
  <si>
    <t>Faturamento</t>
  </si>
  <si>
    <t>MSE</t>
  </si>
  <si>
    <t>Pesos</t>
  </si>
  <si>
    <t>W1</t>
  </si>
  <si>
    <t>W2</t>
  </si>
  <si>
    <t>W3</t>
  </si>
  <si>
    <t>Soma</t>
  </si>
  <si>
    <t>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</si>
</sst>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1" xfId="1" applyFont="1" applyBorder="1"/>
    <xf numFmtId="0" fontId="0" fillId="0" borderId="0" xfId="0" applyBorder="1"/>
    <xf numFmtId="44" fontId="2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2" fontId="0" fillId="0" borderId="1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Spearman'!$B$1:$B$24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'Coeficiente de Spearman'!$C$1:$C$24</c:f>
              <c:numCache>
                <c:formatCode>_("R$"* #,##0.00_);_("R$"* \(#,##0.00\);_("R$"* "-"??_);_(@_)</c:formatCode>
                <c:ptCount val="24"/>
                <c:pt idx="0">
                  <c:v>3493489</c:v>
                </c:pt>
                <c:pt idx="1">
                  <c:v>3290589</c:v>
                </c:pt>
                <c:pt idx="2">
                  <c:v>7336745</c:v>
                </c:pt>
                <c:pt idx="3">
                  <c:v>8112163</c:v>
                </c:pt>
                <c:pt idx="4">
                  <c:v>3832997</c:v>
                </c:pt>
                <c:pt idx="5">
                  <c:v>4348432</c:v>
                </c:pt>
                <c:pt idx="6">
                  <c:v>5519223</c:v>
                </c:pt>
                <c:pt idx="7">
                  <c:v>4107159</c:v>
                </c:pt>
                <c:pt idx="8">
                  <c:v>3878000</c:v>
                </c:pt>
                <c:pt idx="9">
                  <c:v>5838986</c:v>
                </c:pt>
                <c:pt idx="10">
                  <c:v>7924238</c:v>
                </c:pt>
                <c:pt idx="11">
                  <c:v>4723286</c:v>
                </c:pt>
                <c:pt idx="12">
                  <c:v>3212844</c:v>
                </c:pt>
                <c:pt idx="13">
                  <c:v>1206712</c:v>
                </c:pt>
                <c:pt idx="14">
                  <c:v>5017867</c:v>
                </c:pt>
                <c:pt idx="15">
                  <c:v>4696595</c:v>
                </c:pt>
                <c:pt idx="16">
                  <c:v>3689820</c:v>
                </c:pt>
                <c:pt idx="17">
                  <c:v>2742061</c:v>
                </c:pt>
                <c:pt idx="18">
                  <c:v>3128701</c:v>
                </c:pt>
                <c:pt idx="19">
                  <c:v>3075947</c:v>
                </c:pt>
                <c:pt idx="20">
                  <c:v>2478719</c:v>
                </c:pt>
                <c:pt idx="21">
                  <c:v>5931764</c:v>
                </c:pt>
                <c:pt idx="22">
                  <c:v>5453615</c:v>
                </c:pt>
                <c:pt idx="23">
                  <c:v>3423510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F5-498E-B370-C9BA11D01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164303"/>
        <c:axId val="430163471"/>
      </c:scatterChart>
      <c:valAx>
        <c:axId val="430164303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0163471"/>
        <c:crosses val="autoZero"/>
        <c:crossBetween val="midCat"/>
      </c:valAx>
      <c:valAx>
        <c:axId val="43016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0164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Faturamento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'MM2 e MM3'!$B$2:$B$25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'MM2 e MM3'!$C$2:$C$25</c:f>
              <c:numCache>
                <c:formatCode>_("R$"* #,##0.00_);_("R$"* \(#,##0.00\);_("R$"* "-"??_);_(@_)</c:formatCode>
                <c:ptCount val="24"/>
                <c:pt idx="0">
                  <c:v>3493489</c:v>
                </c:pt>
                <c:pt idx="1">
                  <c:v>3290589</c:v>
                </c:pt>
                <c:pt idx="2">
                  <c:v>7336745</c:v>
                </c:pt>
                <c:pt idx="3">
                  <c:v>8112163</c:v>
                </c:pt>
                <c:pt idx="4">
                  <c:v>3832997</c:v>
                </c:pt>
                <c:pt idx="5">
                  <c:v>4348432</c:v>
                </c:pt>
                <c:pt idx="6">
                  <c:v>5519223</c:v>
                </c:pt>
                <c:pt idx="7">
                  <c:v>4107159</c:v>
                </c:pt>
                <c:pt idx="8">
                  <c:v>3878000</c:v>
                </c:pt>
                <c:pt idx="9">
                  <c:v>5838986</c:v>
                </c:pt>
                <c:pt idx="10">
                  <c:v>7924238</c:v>
                </c:pt>
                <c:pt idx="11">
                  <c:v>4723286</c:v>
                </c:pt>
                <c:pt idx="12">
                  <c:v>3212844</c:v>
                </c:pt>
                <c:pt idx="13">
                  <c:v>1206712</c:v>
                </c:pt>
                <c:pt idx="14">
                  <c:v>5017867</c:v>
                </c:pt>
                <c:pt idx="15">
                  <c:v>4696595</c:v>
                </c:pt>
                <c:pt idx="16">
                  <c:v>3689820</c:v>
                </c:pt>
                <c:pt idx="17">
                  <c:v>2742061</c:v>
                </c:pt>
                <c:pt idx="18">
                  <c:v>3128701</c:v>
                </c:pt>
                <c:pt idx="19">
                  <c:v>3075947</c:v>
                </c:pt>
                <c:pt idx="20">
                  <c:v>2478719</c:v>
                </c:pt>
                <c:pt idx="21">
                  <c:v>5931764</c:v>
                </c:pt>
                <c:pt idx="22">
                  <c:v>5453615</c:v>
                </c:pt>
                <c:pt idx="23">
                  <c:v>3423510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A3-4B4F-9C62-D67ECF60C549}"/>
            </c:ext>
          </c:extLst>
        </c:ser>
        <c:ser>
          <c:idx val="1"/>
          <c:order val="1"/>
          <c:tx>
            <c:v>MM2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'MM2 e MM3'!$B$2:$B$25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'MM2 e MM3'!$D$2:$D$25</c:f>
              <c:numCache>
                <c:formatCode>_("R$"* #,##0.00_);_("R$"* \(#,##0.00\);_("R$"* "-"??_);_(@_)</c:formatCode>
                <c:ptCount val="24"/>
                <c:pt idx="2">
                  <c:v>3392039</c:v>
                </c:pt>
                <c:pt idx="3">
                  <c:v>5313667</c:v>
                </c:pt>
                <c:pt idx="4">
                  <c:v>7724454</c:v>
                </c:pt>
                <c:pt idx="5">
                  <c:v>5972580</c:v>
                </c:pt>
                <c:pt idx="6">
                  <c:v>4090714.5</c:v>
                </c:pt>
                <c:pt idx="7">
                  <c:v>4933827.5</c:v>
                </c:pt>
                <c:pt idx="8">
                  <c:v>4813191</c:v>
                </c:pt>
                <c:pt idx="9">
                  <c:v>3992579.5</c:v>
                </c:pt>
                <c:pt idx="10">
                  <c:v>4858493</c:v>
                </c:pt>
                <c:pt idx="11">
                  <c:v>6881612</c:v>
                </c:pt>
                <c:pt idx="12">
                  <c:v>6323762</c:v>
                </c:pt>
                <c:pt idx="13">
                  <c:v>3968065</c:v>
                </c:pt>
                <c:pt idx="14">
                  <c:v>2209778</c:v>
                </c:pt>
                <c:pt idx="15">
                  <c:v>3112289.5</c:v>
                </c:pt>
                <c:pt idx="16">
                  <c:v>4857231</c:v>
                </c:pt>
                <c:pt idx="17">
                  <c:v>4193207.5</c:v>
                </c:pt>
                <c:pt idx="18">
                  <c:v>3215940.5</c:v>
                </c:pt>
                <c:pt idx="19">
                  <c:v>2935381</c:v>
                </c:pt>
                <c:pt idx="20">
                  <c:v>3102324</c:v>
                </c:pt>
                <c:pt idx="21">
                  <c:v>2777333</c:v>
                </c:pt>
                <c:pt idx="22">
                  <c:v>4205241.5</c:v>
                </c:pt>
                <c:pt idx="23">
                  <c:v>5692689.5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A3-4B4F-9C62-D67ECF60C549}"/>
            </c:ext>
          </c:extLst>
        </c:ser>
        <c:ser>
          <c:idx val="2"/>
          <c:order val="2"/>
          <c:tx>
            <c:v>MM3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'MM2 e MM3'!$B$2:$B$25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'MM2 e MM3'!$E$2:$E$25</c:f>
              <c:numCache>
                <c:formatCode>_("R$"* #,##0.00_);_("R$"* \(#,##0.00\);_("R$"* "-"??_);_(@_)</c:formatCode>
                <c:ptCount val="24"/>
                <c:pt idx="3">
                  <c:v>4706941</c:v>
                </c:pt>
                <c:pt idx="4">
                  <c:v>6246499</c:v>
                </c:pt>
                <c:pt idx="5">
                  <c:v>6427301.666666667</c:v>
                </c:pt>
                <c:pt idx="6">
                  <c:v>5431197.333333333</c:v>
                </c:pt>
                <c:pt idx="7">
                  <c:v>4566884</c:v>
                </c:pt>
                <c:pt idx="8">
                  <c:v>4658271.333333333</c:v>
                </c:pt>
                <c:pt idx="9">
                  <c:v>4501460.666666667</c:v>
                </c:pt>
                <c:pt idx="10">
                  <c:v>4608048.333333333</c:v>
                </c:pt>
                <c:pt idx="11">
                  <c:v>5880408</c:v>
                </c:pt>
                <c:pt idx="12">
                  <c:v>6162170</c:v>
                </c:pt>
                <c:pt idx="13">
                  <c:v>5286789.333333333</c:v>
                </c:pt>
                <c:pt idx="14">
                  <c:v>3047614</c:v>
                </c:pt>
                <c:pt idx="15">
                  <c:v>3145807.6666666665</c:v>
                </c:pt>
                <c:pt idx="16">
                  <c:v>3640391.3333333335</c:v>
                </c:pt>
                <c:pt idx="17">
                  <c:v>4468094</c:v>
                </c:pt>
                <c:pt idx="18">
                  <c:v>3709492</c:v>
                </c:pt>
                <c:pt idx="19">
                  <c:v>3186860.6666666665</c:v>
                </c:pt>
                <c:pt idx="20">
                  <c:v>2982236.3333333335</c:v>
                </c:pt>
                <c:pt idx="21">
                  <c:v>2894455.6666666665</c:v>
                </c:pt>
                <c:pt idx="22">
                  <c:v>3828810</c:v>
                </c:pt>
                <c:pt idx="23">
                  <c:v>4621366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A3-4B4F-9C62-D67ECF60C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164303"/>
        <c:axId val="430163471"/>
      </c:scatterChart>
      <c:valAx>
        <c:axId val="430164303"/>
        <c:scaling>
          <c:orientation val="minMax"/>
          <c:max val="24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0163471"/>
        <c:crosses val="autoZero"/>
        <c:crossBetween val="midCat"/>
        <c:majorUnit val="1"/>
      </c:valAx>
      <c:valAx>
        <c:axId val="43016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0164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Faturamento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'Média Móvel Ponderada'!$B$2:$B$25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'Média Móvel Ponderada'!$C$2:$C$25</c:f>
              <c:numCache>
                <c:formatCode>_("R$"* #,##0.00_);_("R$"* \(#,##0.00\);_("R$"* "-"??_);_(@_)</c:formatCode>
                <c:ptCount val="24"/>
                <c:pt idx="0">
                  <c:v>3493489</c:v>
                </c:pt>
                <c:pt idx="1">
                  <c:v>3290589</c:v>
                </c:pt>
                <c:pt idx="2">
                  <c:v>7336745</c:v>
                </c:pt>
                <c:pt idx="3">
                  <c:v>8112163</c:v>
                </c:pt>
                <c:pt idx="4">
                  <c:v>3832997</c:v>
                </c:pt>
                <c:pt idx="5">
                  <c:v>4348432</c:v>
                </c:pt>
                <c:pt idx="6">
                  <c:v>5519223</c:v>
                </c:pt>
                <c:pt idx="7">
                  <c:v>4107159</c:v>
                </c:pt>
                <c:pt idx="8">
                  <c:v>3878000</c:v>
                </c:pt>
                <c:pt idx="9">
                  <c:v>5838986</c:v>
                </c:pt>
                <c:pt idx="10">
                  <c:v>7924238</c:v>
                </c:pt>
                <c:pt idx="11">
                  <c:v>4723286</c:v>
                </c:pt>
                <c:pt idx="12">
                  <c:v>3212844</c:v>
                </c:pt>
                <c:pt idx="13">
                  <c:v>1206712</c:v>
                </c:pt>
                <c:pt idx="14">
                  <c:v>5017867</c:v>
                </c:pt>
                <c:pt idx="15">
                  <c:v>4696595</c:v>
                </c:pt>
                <c:pt idx="16">
                  <c:v>3689820</c:v>
                </c:pt>
                <c:pt idx="17">
                  <c:v>2742061</c:v>
                </c:pt>
                <c:pt idx="18">
                  <c:v>3128701</c:v>
                </c:pt>
                <c:pt idx="19">
                  <c:v>3075947</c:v>
                </c:pt>
                <c:pt idx="20">
                  <c:v>2478719</c:v>
                </c:pt>
                <c:pt idx="21">
                  <c:v>5931764</c:v>
                </c:pt>
                <c:pt idx="22">
                  <c:v>5453615</c:v>
                </c:pt>
                <c:pt idx="23">
                  <c:v>3423510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CD-4886-944C-D69B8E82B715}"/>
            </c:ext>
          </c:extLst>
        </c:ser>
        <c:ser>
          <c:idx val="2"/>
          <c:order val="1"/>
          <c:tx>
            <c:v>MM3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'Média Móvel Ponderada'!$B$2:$B$25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'Média Móvel Ponderada'!$D$2:$D$25</c:f>
              <c:numCache>
                <c:formatCode>_("R$"* #,##0.00_);_("R$"* \(#,##0.00\);_("R$"* "-"??_);_(@_)</c:formatCode>
                <c:ptCount val="24"/>
                <c:pt idx="3">
                  <c:v>6062200.5892650969</c:v>
                </c:pt>
                <c:pt idx="4">
                  <c:v>6513177.6212102659</c:v>
                </c:pt>
                <c:pt idx="5">
                  <c:v>4994949.7890713438</c:v>
                </c:pt>
                <c:pt idx="6">
                  <c:v>5596603.308188607</c:v>
                </c:pt>
                <c:pt idx="7">
                  <c:v>4960017.469232046</c:v>
                </c:pt>
                <c:pt idx="8">
                  <c:v>4187172.6600886779</c:v>
                </c:pt>
                <c:pt idx="9">
                  <c:v>4422281.0298718754</c:v>
                </c:pt>
                <c:pt idx="10">
                  <c:v>5264657.7429398941</c:v>
                </c:pt>
                <c:pt idx="11">
                  <c:v>6582378.3801778723</c:v>
                </c:pt>
                <c:pt idx="12">
                  <c:v>5093287.097352975</c:v>
                </c:pt>
                <c:pt idx="13">
                  <c:v>4775290.1194935953</c:v>
                </c:pt>
                <c:pt idx="14">
                  <c:v>2372918.3193974644</c:v>
                </c:pt>
                <c:pt idx="15">
                  <c:v>4419264.6597136995</c:v>
                </c:pt>
                <c:pt idx="16">
                  <c:v>3539240.1954475911</c:v>
                </c:pt>
                <c:pt idx="17">
                  <c:v>4130242.0388584724</c:v>
                </c:pt>
                <c:pt idx="18">
                  <c:v>3390245.8042771649</c:v>
                </c:pt>
                <c:pt idx="19">
                  <c:v>3314785.6440775446</c:v>
                </c:pt>
                <c:pt idx="20">
                  <c:v>2965219.890428002</c:v>
                </c:pt>
                <c:pt idx="21">
                  <c:v>2694273.4109393703</c:v>
                </c:pt>
                <c:pt idx="22">
                  <c:v>4984685.3735023066</c:v>
                </c:pt>
                <c:pt idx="23">
                  <c:v>4467046.0437008198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CD-4886-944C-D69B8E82B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164303"/>
        <c:axId val="430163471"/>
      </c:scatterChart>
      <c:valAx>
        <c:axId val="430164303"/>
        <c:scaling>
          <c:orientation val="minMax"/>
          <c:max val="24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0163471"/>
        <c:crosses val="autoZero"/>
        <c:crossBetween val="midCat"/>
        <c:majorUnit val="1"/>
      </c:valAx>
      <c:valAx>
        <c:axId val="43016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0164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Faturamento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'Alisamento Exponencial'!$B$2:$B$25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'Alisamento Exponencial'!$C$2:$C$25</c:f>
              <c:numCache>
                <c:formatCode>_("R$"* #,##0.00_);_("R$"* \(#,##0.00\);_("R$"* "-"??_);_(@_)</c:formatCode>
                <c:ptCount val="24"/>
                <c:pt idx="0">
                  <c:v>3493489</c:v>
                </c:pt>
                <c:pt idx="1">
                  <c:v>3290589</c:v>
                </c:pt>
                <c:pt idx="2">
                  <c:v>7336745</c:v>
                </c:pt>
                <c:pt idx="3">
                  <c:v>8112163</c:v>
                </c:pt>
                <c:pt idx="4">
                  <c:v>3832997</c:v>
                </c:pt>
                <c:pt idx="5">
                  <c:v>4348432</c:v>
                </c:pt>
                <c:pt idx="6">
                  <c:v>5519223</c:v>
                </c:pt>
                <c:pt idx="7">
                  <c:v>4107159</c:v>
                </c:pt>
                <c:pt idx="8">
                  <c:v>3878000</c:v>
                </c:pt>
                <c:pt idx="9">
                  <c:v>5838986</c:v>
                </c:pt>
                <c:pt idx="10">
                  <c:v>7924238</c:v>
                </c:pt>
                <c:pt idx="11">
                  <c:v>4723286</c:v>
                </c:pt>
                <c:pt idx="12">
                  <c:v>3212844</c:v>
                </c:pt>
                <c:pt idx="13">
                  <c:v>1206712</c:v>
                </c:pt>
                <c:pt idx="14">
                  <c:v>5017867</c:v>
                </c:pt>
                <c:pt idx="15">
                  <c:v>4696595</c:v>
                </c:pt>
                <c:pt idx="16">
                  <c:v>3689820</c:v>
                </c:pt>
                <c:pt idx="17">
                  <c:v>2742061</c:v>
                </c:pt>
                <c:pt idx="18">
                  <c:v>3128701</c:v>
                </c:pt>
                <c:pt idx="19">
                  <c:v>3075947</c:v>
                </c:pt>
                <c:pt idx="20">
                  <c:v>2478719</c:v>
                </c:pt>
                <c:pt idx="21">
                  <c:v>5931764</c:v>
                </c:pt>
                <c:pt idx="22">
                  <c:v>5453615</c:v>
                </c:pt>
                <c:pt idx="23">
                  <c:v>3423510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D2-42AA-9CCD-1119948090ED}"/>
            </c:ext>
          </c:extLst>
        </c:ser>
        <c:ser>
          <c:idx val="2"/>
          <c:order val="1"/>
          <c:tx>
            <c:v>MM3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'Alisamento Exponencial'!$B$2:$B$25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'Alisamento Exponencial'!$D$2:$D$25</c:f>
              <c:numCache>
                <c:formatCode>_("R$"* #,##0.00_);_("R$"* \(#,##0.00\);_("R$"* "-"??_);_(@_)</c:formatCode>
                <c:ptCount val="24"/>
                <c:pt idx="0">
                  <c:v>3493489</c:v>
                </c:pt>
                <c:pt idx="1">
                  <c:v>3493489</c:v>
                </c:pt>
                <c:pt idx="2">
                  <c:v>3463036.2763194153</c:v>
                </c:pt>
                <c:pt idx="3">
                  <c:v>4044430.9603081536</c:v>
                </c:pt>
                <c:pt idx="4">
                  <c:v>4654946.0899848249</c:v>
                </c:pt>
                <c:pt idx="5">
                  <c:v>4531581.9277531058</c:v>
                </c:pt>
                <c:pt idx="6">
                  <c:v>4504093.4401139515</c:v>
                </c:pt>
                <c:pt idx="7">
                  <c:v>4656451.5474929726</c:v>
                </c:pt>
                <c:pt idx="8">
                  <c:v>4574009.6836752892</c:v>
                </c:pt>
                <c:pt idx="9">
                  <c:v>4469547.4334240584</c:v>
                </c:pt>
                <c:pt idx="10">
                  <c:v>4675082.8413366908</c:v>
                </c:pt>
                <c:pt idx="11">
                  <c:v>5162739.934693615</c:v>
                </c:pt>
                <c:pt idx="12">
                  <c:v>5096783.4573965706</c:v>
                </c:pt>
                <c:pt idx="13">
                  <c:v>4814027.9732810045</c:v>
                </c:pt>
                <c:pt idx="14">
                  <c:v>4272615.4717389364</c:v>
                </c:pt>
                <c:pt idx="15">
                  <c:v>4384468.3000418814</c:v>
                </c:pt>
                <c:pt idx="16">
                  <c:v>4431314.5698652295</c:v>
                </c:pt>
                <c:pt idx="17">
                  <c:v>4320025.6134987446</c:v>
                </c:pt>
                <c:pt idx="18">
                  <c:v>4083193.0834217719</c:v>
                </c:pt>
                <c:pt idx="19">
                  <c:v>3939935.894305218</c:v>
                </c:pt>
                <c:pt idx="20">
                  <c:v>3810262.0891727852</c:v>
                </c:pt>
                <c:pt idx="21">
                  <c:v>3610414.3131088577</c:v>
                </c:pt>
                <c:pt idx="22">
                  <c:v>3958819.5402202802</c:v>
                </c:pt>
                <c:pt idx="23">
                  <c:v>4183169.432263968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D2-42AA-9CCD-11199480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164303"/>
        <c:axId val="430163471"/>
      </c:scatterChart>
      <c:valAx>
        <c:axId val="430164303"/>
        <c:scaling>
          <c:orientation val="minMax"/>
          <c:max val="24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0163471"/>
        <c:crosses val="autoZero"/>
        <c:crossBetween val="midCat"/>
        <c:majorUnit val="1"/>
      </c:valAx>
      <c:valAx>
        <c:axId val="43016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0164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0</xdr:row>
      <xdr:rowOff>133350</xdr:rowOff>
    </xdr:from>
    <xdr:to>
      <xdr:col>17</xdr:col>
      <xdr:colOff>581025</xdr:colOff>
      <xdr:row>18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D6F452-C05A-41F3-8140-0DDF4F4B8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76199</xdr:colOff>
      <xdr:row>0</xdr:row>
      <xdr:rowOff>171449</xdr:rowOff>
    </xdr:from>
    <xdr:to>
      <xdr:col>17</xdr:col>
      <xdr:colOff>219074</xdr:colOff>
      <xdr:row>22</xdr:row>
      <xdr:rowOff>9524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49C177-B915-4F80-B0CA-658BB7534A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1</xdr:row>
      <xdr:rowOff>28575</xdr:rowOff>
    </xdr:from>
    <xdr:to>
      <xdr:col>17</xdr:col>
      <xdr:colOff>400049</xdr:colOff>
      <xdr:row>17</xdr:row>
      <xdr:rowOff>95249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10677E-B9F0-4DD5-9A65-295AAAAA69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4</xdr:row>
      <xdr:rowOff>9524</xdr:rowOff>
    </xdr:from>
    <xdr:to>
      <xdr:col>16</xdr:col>
      <xdr:colOff>342900</xdr:colOff>
      <xdr:row>22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B057CB-5B48-473C-BC91-7C1EBDB90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2A5B-F65E-41BE-B334-CA51F12C85DF}">
  <dimension ref="A1:G26"/>
  <sheetViews>
    <sheetView workbookViewId="0">
      <selection activeCell="L21" sqref="L21"/>
    </sheetView>
  </sheetViews>
  <sheetFormatPr defaultRowHeight="15" x14ac:dyDescent="0.25"/>
  <cols>
    <col min="1" max="2" width="9.140625" style="6"/>
    <col min="3" max="4" width="15.5703125" style="7" bestFit="1" customWidth="1"/>
    <col min="5" max="7" width="9.140625" style="6"/>
  </cols>
  <sheetData>
    <row r="1" spans="1:7" x14ac:dyDescent="0.25">
      <c r="A1" s="2">
        <v>35796</v>
      </c>
      <c r="B1" s="3">
        <v>1</v>
      </c>
      <c r="C1" s="4">
        <v>3493489</v>
      </c>
      <c r="D1" s="4">
        <v>1206712</v>
      </c>
      <c r="E1" s="3">
        <f>MATCH(C1,D:D)</f>
        <v>9</v>
      </c>
      <c r="F1" s="3">
        <f>E1-B1</f>
        <v>8</v>
      </c>
      <c r="G1" s="3">
        <f>F1^2</f>
        <v>64</v>
      </c>
    </row>
    <row r="2" spans="1:7" x14ac:dyDescent="0.25">
      <c r="A2" s="2">
        <v>35827</v>
      </c>
      <c r="B2" s="3">
        <v>2</v>
      </c>
      <c r="C2" s="4">
        <v>3290589</v>
      </c>
      <c r="D2" s="4">
        <v>2478719</v>
      </c>
      <c r="E2" s="3">
        <f>MATCH(C2,D:D)</f>
        <v>7</v>
      </c>
      <c r="F2" s="3">
        <f t="shared" ref="F2:F24" si="0">E2-B2</f>
        <v>5</v>
      </c>
      <c r="G2" s="3">
        <f t="shared" ref="G2:G24" si="1">F2^2</f>
        <v>25</v>
      </c>
    </row>
    <row r="3" spans="1:7" x14ac:dyDescent="0.25">
      <c r="A3" s="2">
        <v>35855</v>
      </c>
      <c r="B3" s="3">
        <v>3</v>
      </c>
      <c r="C3" s="4">
        <v>7336745</v>
      </c>
      <c r="D3" s="4">
        <v>2742061</v>
      </c>
      <c r="E3" s="3">
        <f>MATCH(C3,D:D)</f>
        <v>22</v>
      </c>
      <c r="F3" s="3">
        <f t="shared" si="0"/>
        <v>19</v>
      </c>
      <c r="G3" s="3">
        <f t="shared" si="1"/>
        <v>361</v>
      </c>
    </row>
    <row r="4" spans="1:7" x14ac:dyDescent="0.25">
      <c r="A4" s="2">
        <v>35886</v>
      </c>
      <c r="B4" s="3">
        <v>4</v>
      </c>
      <c r="C4" s="4">
        <v>8112163</v>
      </c>
      <c r="D4" s="4">
        <v>3075947</v>
      </c>
      <c r="E4" s="3">
        <f>MATCH(C4,D:D)</f>
        <v>24</v>
      </c>
      <c r="F4" s="3">
        <f t="shared" si="0"/>
        <v>20</v>
      </c>
      <c r="G4" s="3">
        <f t="shared" si="1"/>
        <v>400</v>
      </c>
    </row>
    <row r="5" spans="1:7" x14ac:dyDescent="0.25">
      <c r="A5" s="2">
        <v>35916</v>
      </c>
      <c r="B5" s="3">
        <v>5</v>
      </c>
      <c r="C5" s="4">
        <v>3832997</v>
      </c>
      <c r="D5" s="4">
        <v>3128701</v>
      </c>
      <c r="E5" s="3">
        <f>MATCH(C5,D:D)</f>
        <v>11</v>
      </c>
      <c r="F5" s="3">
        <f t="shared" si="0"/>
        <v>6</v>
      </c>
      <c r="G5" s="3">
        <f t="shared" si="1"/>
        <v>36</v>
      </c>
    </row>
    <row r="6" spans="1:7" x14ac:dyDescent="0.25">
      <c r="A6" s="2">
        <v>35947</v>
      </c>
      <c r="B6" s="3">
        <v>6</v>
      </c>
      <c r="C6" s="4">
        <v>4348432</v>
      </c>
      <c r="D6" s="4">
        <v>3212844</v>
      </c>
      <c r="E6" s="3">
        <f>MATCH(C6,D:D)</f>
        <v>14</v>
      </c>
      <c r="F6" s="3">
        <f t="shared" si="0"/>
        <v>8</v>
      </c>
      <c r="G6" s="3">
        <f t="shared" si="1"/>
        <v>64</v>
      </c>
    </row>
    <row r="7" spans="1:7" x14ac:dyDescent="0.25">
      <c r="A7" s="2">
        <v>35977</v>
      </c>
      <c r="B7" s="3">
        <v>7</v>
      </c>
      <c r="C7" s="4">
        <v>5519223</v>
      </c>
      <c r="D7" s="4">
        <v>3290589</v>
      </c>
      <c r="E7" s="3">
        <f>MATCH(C7,D:D)</f>
        <v>19</v>
      </c>
      <c r="F7" s="3">
        <f t="shared" si="0"/>
        <v>12</v>
      </c>
      <c r="G7" s="3">
        <f t="shared" si="1"/>
        <v>144</v>
      </c>
    </row>
    <row r="8" spans="1:7" x14ac:dyDescent="0.25">
      <c r="A8" s="2">
        <v>36008</v>
      </c>
      <c r="B8" s="3">
        <v>8</v>
      </c>
      <c r="C8" s="4">
        <v>4107159</v>
      </c>
      <c r="D8" s="4">
        <v>3423510</v>
      </c>
      <c r="E8" s="3">
        <f>MATCH(C8,D:D)</f>
        <v>13</v>
      </c>
      <c r="F8" s="3">
        <f t="shared" si="0"/>
        <v>5</v>
      </c>
      <c r="G8" s="3">
        <f t="shared" si="1"/>
        <v>25</v>
      </c>
    </row>
    <row r="9" spans="1:7" x14ac:dyDescent="0.25">
      <c r="A9" s="2">
        <v>36039</v>
      </c>
      <c r="B9" s="3">
        <v>9</v>
      </c>
      <c r="C9" s="4">
        <v>3878000</v>
      </c>
      <c r="D9" s="4">
        <v>3493489</v>
      </c>
      <c r="E9" s="3">
        <f>MATCH(C9,D:D)</f>
        <v>12</v>
      </c>
      <c r="F9" s="3">
        <f t="shared" si="0"/>
        <v>3</v>
      </c>
      <c r="G9" s="3">
        <f t="shared" si="1"/>
        <v>9</v>
      </c>
    </row>
    <row r="10" spans="1:7" x14ac:dyDescent="0.25">
      <c r="A10" s="2">
        <v>36069</v>
      </c>
      <c r="B10" s="3">
        <v>10</v>
      </c>
      <c r="C10" s="4">
        <v>5838986</v>
      </c>
      <c r="D10" s="4">
        <v>3689820</v>
      </c>
      <c r="E10" s="3">
        <f>MATCH(C10,D:D)</f>
        <v>20</v>
      </c>
      <c r="F10" s="3">
        <f t="shared" si="0"/>
        <v>10</v>
      </c>
      <c r="G10" s="3">
        <f t="shared" si="1"/>
        <v>100</v>
      </c>
    </row>
    <row r="11" spans="1:7" x14ac:dyDescent="0.25">
      <c r="A11" s="2">
        <v>36100</v>
      </c>
      <c r="B11" s="3">
        <v>11</v>
      </c>
      <c r="C11" s="4">
        <v>7924238</v>
      </c>
      <c r="D11" s="4">
        <v>3832997</v>
      </c>
      <c r="E11" s="3">
        <f>MATCH(C11,D:D)</f>
        <v>23</v>
      </c>
      <c r="F11" s="3">
        <f t="shared" si="0"/>
        <v>12</v>
      </c>
      <c r="G11" s="3">
        <f t="shared" si="1"/>
        <v>144</v>
      </c>
    </row>
    <row r="12" spans="1:7" x14ac:dyDescent="0.25">
      <c r="A12" s="2">
        <v>36130</v>
      </c>
      <c r="B12" s="3">
        <v>12</v>
      </c>
      <c r="C12" s="4">
        <v>4723286</v>
      </c>
      <c r="D12" s="4">
        <v>3878000</v>
      </c>
      <c r="E12" s="3">
        <f>MATCH(C12,D:D)</f>
        <v>16</v>
      </c>
      <c r="F12" s="3">
        <f t="shared" si="0"/>
        <v>4</v>
      </c>
      <c r="G12" s="3">
        <f t="shared" si="1"/>
        <v>16</v>
      </c>
    </row>
    <row r="13" spans="1:7" x14ac:dyDescent="0.25">
      <c r="A13" s="2">
        <v>36161</v>
      </c>
      <c r="B13" s="3">
        <v>13</v>
      </c>
      <c r="C13" s="4">
        <v>3212844</v>
      </c>
      <c r="D13" s="4">
        <v>4107159</v>
      </c>
      <c r="E13" s="3">
        <f>MATCH(C13,D:D)</f>
        <v>6</v>
      </c>
      <c r="F13" s="3">
        <f t="shared" si="0"/>
        <v>-7</v>
      </c>
      <c r="G13" s="3">
        <f t="shared" si="1"/>
        <v>49</v>
      </c>
    </row>
    <row r="14" spans="1:7" x14ac:dyDescent="0.25">
      <c r="A14" s="2">
        <v>36192</v>
      </c>
      <c r="B14" s="3">
        <v>14</v>
      </c>
      <c r="C14" s="4">
        <v>1206712</v>
      </c>
      <c r="D14" s="4">
        <v>4348432</v>
      </c>
      <c r="E14" s="3">
        <f>MATCH(C14,D:D)</f>
        <v>1</v>
      </c>
      <c r="F14" s="3">
        <f t="shared" si="0"/>
        <v>-13</v>
      </c>
      <c r="G14" s="3">
        <f t="shared" si="1"/>
        <v>169</v>
      </c>
    </row>
    <row r="15" spans="1:7" x14ac:dyDescent="0.25">
      <c r="A15" s="2">
        <v>36220</v>
      </c>
      <c r="B15" s="3">
        <v>15</v>
      </c>
      <c r="C15" s="4">
        <v>5017867</v>
      </c>
      <c r="D15" s="4">
        <v>4696595</v>
      </c>
      <c r="E15" s="3">
        <f>MATCH(C15,D:D)</f>
        <v>17</v>
      </c>
      <c r="F15" s="3">
        <f t="shared" si="0"/>
        <v>2</v>
      </c>
      <c r="G15" s="3">
        <f t="shared" si="1"/>
        <v>4</v>
      </c>
    </row>
    <row r="16" spans="1:7" x14ac:dyDescent="0.25">
      <c r="A16" s="2">
        <v>36251</v>
      </c>
      <c r="B16" s="3">
        <v>16</v>
      </c>
      <c r="C16" s="4">
        <v>4696595</v>
      </c>
      <c r="D16" s="4">
        <v>4723286</v>
      </c>
      <c r="E16" s="3">
        <f>MATCH(C16,D:D)</f>
        <v>15</v>
      </c>
      <c r="F16" s="3">
        <f t="shared" si="0"/>
        <v>-1</v>
      </c>
      <c r="G16" s="3">
        <f t="shared" si="1"/>
        <v>1</v>
      </c>
    </row>
    <row r="17" spans="1:7" x14ac:dyDescent="0.25">
      <c r="A17" s="2">
        <v>36281</v>
      </c>
      <c r="B17" s="3">
        <v>17</v>
      </c>
      <c r="C17" s="4">
        <v>3689820</v>
      </c>
      <c r="D17" s="4">
        <v>5017867</v>
      </c>
      <c r="E17" s="3">
        <f>MATCH(C17,D:D)</f>
        <v>10</v>
      </c>
      <c r="F17" s="3">
        <f t="shared" si="0"/>
        <v>-7</v>
      </c>
      <c r="G17" s="3">
        <f t="shared" si="1"/>
        <v>49</v>
      </c>
    </row>
    <row r="18" spans="1:7" x14ac:dyDescent="0.25">
      <c r="A18" s="2">
        <v>36312</v>
      </c>
      <c r="B18" s="3">
        <v>18</v>
      </c>
      <c r="C18" s="4">
        <v>2742061</v>
      </c>
      <c r="D18" s="4">
        <v>5453615</v>
      </c>
      <c r="E18" s="3">
        <f>MATCH(C18,D:D)</f>
        <v>3</v>
      </c>
      <c r="F18" s="3">
        <f t="shared" si="0"/>
        <v>-15</v>
      </c>
      <c r="G18" s="3">
        <f t="shared" si="1"/>
        <v>225</v>
      </c>
    </row>
    <row r="19" spans="1:7" x14ac:dyDescent="0.25">
      <c r="A19" s="2">
        <v>36342</v>
      </c>
      <c r="B19" s="3">
        <v>19</v>
      </c>
      <c r="C19" s="4">
        <v>3128701</v>
      </c>
      <c r="D19" s="4">
        <v>5519223</v>
      </c>
      <c r="E19" s="3">
        <f>MATCH(C19,D:D)</f>
        <v>5</v>
      </c>
      <c r="F19" s="3">
        <f t="shared" si="0"/>
        <v>-14</v>
      </c>
      <c r="G19" s="3">
        <f t="shared" si="1"/>
        <v>196</v>
      </c>
    </row>
    <row r="20" spans="1:7" x14ac:dyDescent="0.25">
      <c r="A20" s="2">
        <v>36373</v>
      </c>
      <c r="B20" s="3">
        <v>20</v>
      </c>
      <c r="C20" s="4">
        <v>3075947</v>
      </c>
      <c r="D20" s="4">
        <v>5838986</v>
      </c>
      <c r="E20" s="3">
        <f>MATCH(C20,D:D)</f>
        <v>4</v>
      </c>
      <c r="F20" s="3">
        <f t="shared" si="0"/>
        <v>-16</v>
      </c>
      <c r="G20" s="3">
        <f t="shared" si="1"/>
        <v>256</v>
      </c>
    </row>
    <row r="21" spans="1:7" x14ac:dyDescent="0.25">
      <c r="A21" s="2">
        <v>36404</v>
      </c>
      <c r="B21" s="3">
        <v>21</v>
      </c>
      <c r="C21" s="4">
        <v>2478719</v>
      </c>
      <c r="D21" s="4">
        <v>5931764</v>
      </c>
      <c r="E21" s="3">
        <f>MATCH(C21,D:D)</f>
        <v>2</v>
      </c>
      <c r="F21" s="3">
        <f t="shared" si="0"/>
        <v>-19</v>
      </c>
      <c r="G21" s="3">
        <f t="shared" si="1"/>
        <v>361</v>
      </c>
    </row>
    <row r="22" spans="1:7" x14ac:dyDescent="0.25">
      <c r="A22" s="2">
        <v>36434</v>
      </c>
      <c r="B22" s="3">
        <v>22</v>
      </c>
      <c r="C22" s="4">
        <v>5931764</v>
      </c>
      <c r="D22" s="4">
        <v>7336745</v>
      </c>
      <c r="E22" s="3">
        <f>MATCH(C22,D:D)</f>
        <v>21</v>
      </c>
      <c r="F22" s="3">
        <f t="shared" si="0"/>
        <v>-1</v>
      </c>
      <c r="G22" s="3">
        <f t="shared" si="1"/>
        <v>1</v>
      </c>
    </row>
    <row r="23" spans="1:7" x14ac:dyDescent="0.25">
      <c r="A23" s="2">
        <v>36465</v>
      </c>
      <c r="B23" s="3">
        <v>23</v>
      </c>
      <c r="C23" s="4">
        <v>5453615</v>
      </c>
      <c r="D23" s="4">
        <v>7924238</v>
      </c>
      <c r="E23" s="3">
        <f>MATCH(C23,D:D)</f>
        <v>18</v>
      </c>
      <c r="F23" s="3">
        <f t="shared" si="0"/>
        <v>-5</v>
      </c>
      <c r="G23" s="3">
        <f t="shared" si="1"/>
        <v>25</v>
      </c>
    </row>
    <row r="24" spans="1:7" x14ac:dyDescent="0.25">
      <c r="A24" s="2">
        <v>36495</v>
      </c>
      <c r="B24" s="3">
        <v>24</v>
      </c>
      <c r="C24" s="4">
        <v>3423510</v>
      </c>
      <c r="D24" s="4">
        <v>8112163</v>
      </c>
      <c r="E24" s="3">
        <f>MATCH(C24,D:D)</f>
        <v>8</v>
      </c>
      <c r="F24" s="3">
        <f t="shared" si="0"/>
        <v>-16</v>
      </c>
      <c r="G24" s="3">
        <f t="shared" si="1"/>
        <v>256</v>
      </c>
    </row>
    <row r="25" spans="1:7" x14ac:dyDescent="0.25">
      <c r="A25" s="3"/>
      <c r="B25" s="3"/>
      <c r="C25" s="4"/>
      <c r="D25" s="4"/>
      <c r="E25" s="3"/>
      <c r="F25" s="5" t="s">
        <v>0</v>
      </c>
      <c r="G25" s="3">
        <f>SUM(G1:G24)</f>
        <v>2980</v>
      </c>
    </row>
    <row r="26" spans="1:7" x14ac:dyDescent="0.25">
      <c r="A26" s="3"/>
      <c r="B26" s="3"/>
      <c r="C26" s="4"/>
      <c r="D26" s="4"/>
      <c r="E26" s="3"/>
      <c r="F26" s="5" t="s">
        <v>1</v>
      </c>
      <c r="G26" s="3">
        <f>1-(6*G25/((B24^2-1)*B24))</f>
        <v>-0.29565217391304355</v>
      </c>
    </row>
  </sheetData>
  <sortState xmlns:xlrd2="http://schemas.microsoft.com/office/spreadsheetml/2017/richdata2" ref="D1:D24">
    <sortCondition ref="D1:D24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E6FD-C465-4784-89CD-027EB57B5450}">
  <dimension ref="A1:E28"/>
  <sheetViews>
    <sheetView tabSelected="1" workbookViewId="0">
      <selection activeCell="H1" sqref="H1"/>
    </sheetView>
  </sheetViews>
  <sheetFormatPr defaultRowHeight="15" x14ac:dyDescent="0.25"/>
  <cols>
    <col min="1" max="2" width="9.140625" style="6"/>
    <col min="3" max="3" width="15.5703125" style="7" bestFit="1" customWidth="1"/>
    <col min="4" max="4" width="15.5703125" bestFit="1" customWidth="1"/>
    <col min="5" max="5" width="15.7109375" bestFit="1" customWidth="1"/>
  </cols>
  <sheetData>
    <row r="1" spans="1:5" x14ac:dyDescent="0.25">
      <c r="A1" s="5" t="s">
        <v>4</v>
      </c>
      <c r="B1" s="5" t="s">
        <v>5</v>
      </c>
      <c r="C1" s="10" t="s">
        <v>6</v>
      </c>
      <c r="D1" s="5" t="s">
        <v>2</v>
      </c>
      <c r="E1" s="5" t="s">
        <v>3</v>
      </c>
    </row>
    <row r="2" spans="1:5" x14ac:dyDescent="0.25">
      <c r="A2" s="2">
        <v>35796</v>
      </c>
      <c r="B2" s="3">
        <v>1</v>
      </c>
      <c r="C2" s="4">
        <v>3493489</v>
      </c>
      <c r="D2" s="8"/>
      <c r="E2" s="8"/>
    </row>
    <row r="3" spans="1:5" x14ac:dyDescent="0.25">
      <c r="A3" s="2">
        <v>35827</v>
      </c>
      <c r="B3" s="3">
        <v>2</v>
      </c>
      <c r="C3" s="4">
        <v>3290589</v>
      </c>
      <c r="D3" s="8"/>
      <c r="E3" s="8"/>
    </row>
    <row r="4" spans="1:5" x14ac:dyDescent="0.25">
      <c r="A4" s="2">
        <v>35855</v>
      </c>
      <c r="B4" s="3">
        <v>3</v>
      </c>
      <c r="C4" s="4">
        <v>7336745</v>
      </c>
      <c r="D4" s="8">
        <f>(AVERAGE(C2:C3))</f>
        <v>3392039</v>
      </c>
      <c r="E4" s="8"/>
    </row>
    <row r="5" spans="1:5" x14ac:dyDescent="0.25">
      <c r="A5" s="2">
        <v>35886</v>
      </c>
      <c r="B5" s="3">
        <v>4</v>
      </c>
      <c r="C5" s="4">
        <v>8112163</v>
      </c>
      <c r="D5" s="8">
        <f t="shared" ref="D5:D25" si="0">(AVERAGE(C3:C4))</f>
        <v>5313667</v>
      </c>
      <c r="E5" s="8">
        <f>(AVERAGE(C2:C4))</f>
        <v>4706941</v>
      </c>
    </row>
    <row r="6" spans="1:5" x14ac:dyDescent="0.25">
      <c r="A6" s="2">
        <v>35916</v>
      </c>
      <c r="B6" s="3">
        <v>5</v>
      </c>
      <c r="C6" s="4">
        <v>3832997</v>
      </c>
      <c r="D6" s="8">
        <f t="shared" si="0"/>
        <v>7724454</v>
      </c>
      <c r="E6" s="8">
        <f t="shared" ref="E6:E25" si="1">(AVERAGE(C3:C5))</f>
        <v>6246499</v>
      </c>
    </row>
    <row r="7" spans="1:5" x14ac:dyDescent="0.25">
      <c r="A7" s="2">
        <v>35947</v>
      </c>
      <c r="B7" s="3">
        <v>6</v>
      </c>
      <c r="C7" s="4">
        <v>4348432</v>
      </c>
      <c r="D7" s="8">
        <f t="shared" si="0"/>
        <v>5972580</v>
      </c>
      <c r="E7" s="8">
        <f t="shared" si="1"/>
        <v>6427301.666666667</v>
      </c>
    </row>
    <row r="8" spans="1:5" x14ac:dyDescent="0.25">
      <c r="A8" s="2">
        <v>35977</v>
      </c>
      <c r="B8" s="3">
        <v>7</v>
      </c>
      <c r="C8" s="4">
        <v>5519223</v>
      </c>
      <c r="D8" s="8">
        <f t="shared" si="0"/>
        <v>4090714.5</v>
      </c>
      <c r="E8" s="8">
        <f t="shared" si="1"/>
        <v>5431197.333333333</v>
      </c>
    </row>
    <row r="9" spans="1:5" x14ac:dyDescent="0.25">
      <c r="A9" s="2">
        <v>36008</v>
      </c>
      <c r="B9" s="3">
        <v>8</v>
      </c>
      <c r="C9" s="4">
        <v>4107159</v>
      </c>
      <c r="D9" s="8">
        <f t="shared" si="0"/>
        <v>4933827.5</v>
      </c>
      <c r="E9" s="8">
        <f t="shared" si="1"/>
        <v>4566884</v>
      </c>
    </row>
    <row r="10" spans="1:5" x14ac:dyDescent="0.25">
      <c r="A10" s="2">
        <v>36039</v>
      </c>
      <c r="B10" s="3">
        <v>9</v>
      </c>
      <c r="C10" s="4">
        <v>3878000</v>
      </c>
      <c r="D10" s="8">
        <f t="shared" si="0"/>
        <v>4813191</v>
      </c>
      <c r="E10" s="8">
        <f t="shared" si="1"/>
        <v>4658271.333333333</v>
      </c>
    </row>
    <row r="11" spans="1:5" x14ac:dyDescent="0.25">
      <c r="A11" s="2">
        <v>36069</v>
      </c>
      <c r="B11" s="3">
        <v>10</v>
      </c>
      <c r="C11" s="4">
        <v>5838986</v>
      </c>
      <c r="D11" s="8">
        <f t="shared" si="0"/>
        <v>3992579.5</v>
      </c>
      <c r="E11" s="8">
        <f t="shared" si="1"/>
        <v>4501460.666666667</v>
      </c>
    </row>
    <row r="12" spans="1:5" x14ac:dyDescent="0.25">
      <c r="A12" s="2">
        <v>36100</v>
      </c>
      <c r="B12" s="3">
        <v>11</v>
      </c>
      <c r="C12" s="4">
        <v>7924238</v>
      </c>
      <c r="D12" s="8">
        <f t="shared" si="0"/>
        <v>4858493</v>
      </c>
      <c r="E12" s="8">
        <f t="shared" si="1"/>
        <v>4608048.333333333</v>
      </c>
    </row>
    <row r="13" spans="1:5" x14ac:dyDescent="0.25">
      <c r="A13" s="2">
        <v>36130</v>
      </c>
      <c r="B13" s="3">
        <v>12</v>
      </c>
      <c r="C13" s="4">
        <v>4723286</v>
      </c>
      <c r="D13" s="8">
        <f t="shared" si="0"/>
        <v>6881612</v>
      </c>
      <c r="E13" s="8">
        <f t="shared" si="1"/>
        <v>5880408</v>
      </c>
    </row>
    <row r="14" spans="1:5" x14ac:dyDescent="0.25">
      <c r="A14" s="2">
        <v>36161</v>
      </c>
      <c r="B14" s="3">
        <v>13</v>
      </c>
      <c r="C14" s="4">
        <v>3212844</v>
      </c>
      <c r="D14" s="8">
        <f t="shared" si="0"/>
        <v>6323762</v>
      </c>
      <c r="E14" s="8">
        <f t="shared" si="1"/>
        <v>6162170</v>
      </c>
    </row>
    <row r="15" spans="1:5" x14ac:dyDescent="0.25">
      <c r="A15" s="2">
        <v>36192</v>
      </c>
      <c r="B15" s="3">
        <v>14</v>
      </c>
      <c r="C15" s="4">
        <v>1206712</v>
      </c>
      <c r="D15" s="8">
        <f t="shared" si="0"/>
        <v>3968065</v>
      </c>
      <c r="E15" s="8">
        <f t="shared" si="1"/>
        <v>5286789.333333333</v>
      </c>
    </row>
    <row r="16" spans="1:5" x14ac:dyDescent="0.25">
      <c r="A16" s="2">
        <v>36220</v>
      </c>
      <c r="B16" s="3">
        <v>15</v>
      </c>
      <c r="C16" s="4">
        <v>5017867</v>
      </c>
      <c r="D16" s="8">
        <f t="shared" si="0"/>
        <v>2209778</v>
      </c>
      <c r="E16" s="8">
        <f t="shared" si="1"/>
        <v>3047614</v>
      </c>
    </row>
    <row r="17" spans="1:5" x14ac:dyDescent="0.25">
      <c r="A17" s="2">
        <v>36251</v>
      </c>
      <c r="B17" s="3">
        <v>16</v>
      </c>
      <c r="C17" s="4">
        <v>4696595</v>
      </c>
      <c r="D17" s="8">
        <f t="shared" si="0"/>
        <v>3112289.5</v>
      </c>
      <c r="E17" s="8">
        <f t="shared" si="1"/>
        <v>3145807.6666666665</v>
      </c>
    </row>
    <row r="18" spans="1:5" x14ac:dyDescent="0.25">
      <c r="A18" s="2">
        <v>36281</v>
      </c>
      <c r="B18" s="3">
        <v>17</v>
      </c>
      <c r="C18" s="4">
        <v>3689820</v>
      </c>
      <c r="D18" s="8">
        <f t="shared" si="0"/>
        <v>4857231</v>
      </c>
      <c r="E18" s="8">
        <f t="shared" si="1"/>
        <v>3640391.3333333335</v>
      </c>
    </row>
    <row r="19" spans="1:5" x14ac:dyDescent="0.25">
      <c r="A19" s="2">
        <v>36312</v>
      </c>
      <c r="B19" s="3">
        <v>18</v>
      </c>
      <c r="C19" s="4">
        <v>2742061</v>
      </c>
      <c r="D19" s="8">
        <f t="shared" si="0"/>
        <v>4193207.5</v>
      </c>
      <c r="E19" s="8">
        <f t="shared" si="1"/>
        <v>4468094</v>
      </c>
    </row>
    <row r="20" spans="1:5" x14ac:dyDescent="0.25">
      <c r="A20" s="2">
        <v>36342</v>
      </c>
      <c r="B20" s="3">
        <v>19</v>
      </c>
      <c r="C20" s="4">
        <v>3128701</v>
      </c>
      <c r="D20" s="8">
        <f t="shared" si="0"/>
        <v>3215940.5</v>
      </c>
      <c r="E20" s="8">
        <f t="shared" si="1"/>
        <v>3709492</v>
      </c>
    </row>
    <row r="21" spans="1:5" x14ac:dyDescent="0.25">
      <c r="A21" s="2">
        <v>36373</v>
      </c>
      <c r="B21" s="3">
        <v>20</v>
      </c>
      <c r="C21" s="4">
        <v>3075947</v>
      </c>
      <c r="D21" s="8">
        <f t="shared" si="0"/>
        <v>2935381</v>
      </c>
      <c r="E21" s="8">
        <f t="shared" si="1"/>
        <v>3186860.6666666665</v>
      </c>
    </row>
    <row r="22" spans="1:5" x14ac:dyDescent="0.25">
      <c r="A22" s="2">
        <v>36404</v>
      </c>
      <c r="B22" s="3">
        <v>21</v>
      </c>
      <c r="C22" s="4">
        <v>2478719</v>
      </c>
      <c r="D22" s="8">
        <f t="shared" si="0"/>
        <v>3102324</v>
      </c>
      <c r="E22" s="8">
        <f t="shared" si="1"/>
        <v>2982236.3333333335</v>
      </c>
    </row>
    <row r="23" spans="1:5" x14ac:dyDescent="0.25">
      <c r="A23" s="2">
        <v>36434</v>
      </c>
      <c r="B23" s="3">
        <v>22</v>
      </c>
      <c r="C23" s="4">
        <v>5931764</v>
      </c>
      <c r="D23" s="8">
        <f t="shared" si="0"/>
        <v>2777333</v>
      </c>
      <c r="E23" s="8">
        <f t="shared" si="1"/>
        <v>2894455.6666666665</v>
      </c>
    </row>
    <row r="24" spans="1:5" x14ac:dyDescent="0.25">
      <c r="A24" s="2">
        <v>36465</v>
      </c>
      <c r="B24" s="3">
        <v>23</v>
      </c>
      <c r="C24" s="4">
        <v>5453615</v>
      </c>
      <c r="D24" s="8">
        <f t="shared" si="0"/>
        <v>4205241.5</v>
      </c>
      <c r="E24" s="8">
        <f t="shared" si="1"/>
        <v>3828810</v>
      </c>
    </row>
    <row r="25" spans="1:5" x14ac:dyDescent="0.25">
      <c r="A25" s="2">
        <v>36495</v>
      </c>
      <c r="B25" s="3">
        <v>24</v>
      </c>
      <c r="C25" s="4">
        <v>3423510</v>
      </c>
      <c r="D25" s="8">
        <f t="shared" si="0"/>
        <v>5692689.5</v>
      </c>
      <c r="E25" s="8">
        <f t="shared" si="1"/>
        <v>4621366</v>
      </c>
    </row>
    <row r="26" spans="1:5" x14ac:dyDescent="0.25">
      <c r="D26" s="9"/>
    </row>
    <row r="27" spans="1:5" x14ac:dyDescent="0.25">
      <c r="D27" s="9"/>
    </row>
    <row r="28" spans="1:5" x14ac:dyDescent="0.25">
      <c r="D28" s="9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A82C-F38F-4846-8B74-EB9F0391EC1F}">
  <dimension ref="A1:G25"/>
  <sheetViews>
    <sheetView workbookViewId="0">
      <selection activeCell="G16" sqref="G16"/>
    </sheetView>
  </sheetViews>
  <sheetFormatPr defaultRowHeight="15" x14ac:dyDescent="0.25"/>
  <cols>
    <col min="1" max="2" width="9.140625" style="6"/>
    <col min="3" max="3" width="15.5703125" style="7" bestFit="1" customWidth="1"/>
    <col min="4" max="4" width="15.5703125" bestFit="1" customWidth="1"/>
    <col min="7" max="7" width="16.5703125" bestFit="1" customWidth="1"/>
  </cols>
  <sheetData>
    <row r="1" spans="1:7" x14ac:dyDescent="0.25">
      <c r="A1" s="5" t="s">
        <v>4</v>
      </c>
      <c r="B1" s="5" t="s">
        <v>5</v>
      </c>
      <c r="C1" s="10" t="s">
        <v>6</v>
      </c>
      <c r="D1" s="5" t="s">
        <v>3</v>
      </c>
    </row>
    <row r="2" spans="1:7" x14ac:dyDescent="0.25">
      <c r="A2" s="2">
        <v>35796</v>
      </c>
      <c r="B2" s="3">
        <v>1</v>
      </c>
      <c r="C2" s="4">
        <v>3493489</v>
      </c>
      <c r="D2" s="8"/>
      <c r="F2" s="5" t="s">
        <v>7</v>
      </c>
      <c r="G2" s="14">
        <f>SUMXMY2(C5:C25,D5:D25)/COUNT(C5:C25)</f>
        <v>2981658568682.5459</v>
      </c>
    </row>
    <row r="3" spans="1:7" x14ac:dyDescent="0.25">
      <c r="A3" s="2">
        <v>35827</v>
      </c>
      <c r="B3" s="3">
        <v>2</v>
      </c>
      <c r="C3" s="4">
        <v>3290589</v>
      </c>
      <c r="D3" s="8"/>
      <c r="F3" s="1"/>
    </row>
    <row r="4" spans="1:7" x14ac:dyDescent="0.25">
      <c r="A4" s="2">
        <v>35855</v>
      </c>
      <c r="B4" s="3">
        <v>3</v>
      </c>
      <c r="C4" s="4">
        <v>7336745</v>
      </c>
      <c r="D4" s="8"/>
      <c r="F4" s="11" t="s">
        <v>8</v>
      </c>
      <c r="G4" s="12"/>
    </row>
    <row r="5" spans="1:7" x14ac:dyDescent="0.25">
      <c r="A5" s="2">
        <v>35886</v>
      </c>
      <c r="B5" s="3">
        <v>4</v>
      </c>
      <c r="C5" s="4">
        <v>8112163</v>
      </c>
      <c r="D5" s="13">
        <f>$G$5*C2+$G$6*C3+$G$7*C4</f>
        <v>6062200.5892650969</v>
      </c>
      <c r="F5" s="5" t="s">
        <v>9</v>
      </c>
      <c r="G5" s="3">
        <v>0.33163139219736909</v>
      </c>
    </row>
    <row r="6" spans="1:7" x14ac:dyDescent="0.25">
      <c r="A6" s="2">
        <v>35916</v>
      </c>
      <c r="B6" s="3">
        <v>5</v>
      </c>
      <c r="C6" s="4">
        <v>3832997</v>
      </c>
      <c r="D6" s="13">
        <f>$G$5*C3+$G$6*C4+$G$7*C5</f>
        <v>6513177.6212102659</v>
      </c>
      <c r="F6" s="5" t="s">
        <v>10</v>
      </c>
      <c r="G6" s="3">
        <v>0</v>
      </c>
    </row>
    <row r="7" spans="1:7" x14ac:dyDescent="0.25">
      <c r="A7" s="2">
        <v>35947</v>
      </c>
      <c r="B7" s="3">
        <v>6</v>
      </c>
      <c r="C7" s="4">
        <v>4348432</v>
      </c>
      <c r="D7" s="13">
        <f>$G$5*C4+$G$6*C5+$G$7*C6</f>
        <v>4994949.7890713438</v>
      </c>
      <c r="F7" s="5" t="s">
        <v>11</v>
      </c>
      <c r="G7" s="3">
        <v>0.66836859786852376</v>
      </c>
    </row>
    <row r="8" spans="1:7" x14ac:dyDescent="0.25">
      <c r="A8" s="2">
        <v>35977</v>
      </c>
      <c r="B8" s="3">
        <v>7</v>
      </c>
      <c r="C8" s="4">
        <v>5519223</v>
      </c>
      <c r="D8" s="13">
        <f>$G$5*C5+$G$6*C6+$G$7*C7</f>
        <v>5596603.308188607</v>
      </c>
      <c r="F8" s="5" t="s">
        <v>12</v>
      </c>
      <c r="G8" s="3">
        <f>SUM(G5:G7)</f>
        <v>0.99999999006589291</v>
      </c>
    </row>
    <row r="9" spans="1:7" x14ac:dyDescent="0.25">
      <c r="A9" s="2">
        <v>36008</v>
      </c>
      <c r="B9" s="3">
        <v>8</v>
      </c>
      <c r="C9" s="4">
        <v>4107159</v>
      </c>
      <c r="D9" s="13">
        <f>$G$5*C6+$G$6*C7+$G$7*C8</f>
        <v>4960017.469232046</v>
      </c>
    </row>
    <row r="10" spans="1:7" x14ac:dyDescent="0.25">
      <c r="A10" s="2">
        <v>36039</v>
      </c>
      <c r="B10" s="3">
        <v>9</v>
      </c>
      <c r="C10" s="4">
        <v>3878000</v>
      </c>
      <c r="D10" s="13">
        <f>$G$5*C7+$G$6*C8+$G$7*C9</f>
        <v>4187172.6600886779</v>
      </c>
    </row>
    <row r="11" spans="1:7" x14ac:dyDescent="0.25">
      <c r="A11" s="2">
        <v>36069</v>
      </c>
      <c r="B11" s="3">
        <v>10</v>
      </c>
      <c r="C11" s="4">
        <v>5838986</v>
      </c>
      <c r="D11" s="13">
        <f>$G$5*C8+$G$6*C9+$G$7*C10</f>
        <v>4422281.0298718754</v>
      </c>
    </row>
    <row r="12" spans="1:7" x14ac:dyDescent="0.25">
      <c r="A12" s="2">
        <v>36100</v>
      </c>
      <c r="B12" s="3">
        <v>11</v>
      </c>
      <c r="C12" s="4">
        <v>7924238</v>
      </c>
      <c r="D12" s="13">
        <f>$G$5*C9+$G$6*C10+$G$7*C11</f>
        <v>5264657.7429398941</v>
      </c>
    </row>
    <row r="13" spans="1:7" x14ac:dyDescent="0.25">
      <c r="A13" s="2">
        <v>36130</v>
      </c>
      <c r="B13" s="3">
        <v>12</v>
      </c>
      <c r="C13" s="4">
        <v>4723286</v>
      </c>
      <c r="D13" s="13">
        <f>$G$5*C10+$G$6*C11+$G$7*C12</f>
        <v>6582378.3801778723</v>
      </c>
    </row>
    <row r="14" spans="1:7" x14ac:dyDescent="0.25">
      <c r="A14" s="2">
        <v>36161</v>
      </c>
      <c r="B14" s="3">
        <v>13</v>
      </c>
      <c r="C14" s="4">
        <v>3212844</v>
      </c>
      <c r="D14" s="13">
        <f>$G$5*C11+$G$6*C12+$G$7*C13</f>
        <v>5093287.097352975</v>
      </c>
    </row>
    <row r="15" spans="1:7" x14ac:dyDescent="0.25">
      <c r="A15" s="2">
        <v>36192</v>
      </c>
      <c r="B15" s="3">
        <v>14</v>
      </c>
      <c r="C15" s="4">
        <v>1206712</v>
      </c>
      <c r="D15" s="13">
        <f>$G$5*C12+$G$6*C13+$G$7*C14</f>
        <v>4775290.1194935953</v>
      </c>
    </row>
    <row r="16" spans="1:7" x14ac:dyDescent="0.25">
      <c r="A16" s="2">
        <v>36220</v>
      </c>
      <c r="B16" s="3">
        <v>15</v>
      </c>
      <c r="C16" s="4">
        <v>5017867</v>
      </c>
      <c r="D16" s="13">
        <f>$G$5*C13+$G$6*C14+$G$7*C15</f>
        <v>2372918.3193974644</v>
      </c>
    </row>
    <row r="17" spans="1:4" x14ac:dyDescent="0.25">
      <c r="A17" s="2">
        <v>36251</v>
      </c>
      <c r="B17" s="3">
        <v>16</v>
      </c>
      <c r="C17" s="4">
        <v>4696595</v>
      </c>
      <c r="D17" s="13">
        <f>$G$5*C14+$G$6*C15+$G$7*C16</f>
        <v>4419264.6597136995</v>
      </c>
    </row>
    <row r="18" spans="1:4" x14ac:dyDescent="0.25">
      <c r="A18" s="2">
        <v>36281</v>
      </c>
      <c r="B18" s="3">
        <v>17</v>
      </c>
      <c r="C18" s="4">
        <v>3689820</v>
      </c>
      <c r="D18" s="13">
        <f>$G$5*C15+$G$6*C16+$G$7*C17</f>
        <v>3539240.1954475911</v>
      </c>
    </row>
    <row r="19" spans="1:4" x14ac:dyDescent="0.25">
      <c r="A19" s="2">
        <v>36312</v>
      </c>
      <c r="B19" s="3">
        <v>18</v>
      </c>
      <c r="C19" s="4">
        <v>2742061</v>
      </c>
      <c r="D19" s="13">
        <f>$G$5*C16+$G$6*C17+$G$7*C18</f>
        <v>4130242.0388584724</v>
      </c>
    </row>
    <row r="20" spans="1:4" x14ac:dyDescent="0.25">
      <c r="A20" s="2">
        <v>36342</v>
      </c>
      <c r="B20" s="3">
        <v>19</v>
      </c>
      <c r="C20" s="4">
        <v>3128701</v>
      </c>
      <c r="D20" s="13">
        <f>$G$5*C17+$G$6*C18+$G$7*C19</f>
        <v>3390245.8042771649</v>
      </c>
    </row>
    <row r="21" spans="1:4" x14ac:dyDescent="0.25">
      <c r="A21" s="2">
        <v>36373</v>
      </c>
      <c r="B21" s="3">
        <v>20</v>
      </c>
      <c r="C21" s="4">
        <v>3075947</v>
      </c>
      <c r="D21" s="13">
        <f>$G$5*C18+$G$6*C19+$G$7*C20</f>
        <v>3314785.6440775446</v>
      </c>
    </row>
    <row r="22" spans="1:4" x14ac:dyDescent="0.25">
      <c r="A22" s="2">
        <v>36404</v>
      </c>
      <c r="B22" s="3">
        <v>21</v>
      </c>
      <c r="C22" s="4">
        <v>2478719</v>
      </c>
      <c r="D22" s="13">
        <f>$G$5*C19+$G$6*C20+$G$7*C21</f>
        <v>2965219.890428002</v>
      </c>
    </row>
    <row r="23" spans="1:4" x14ac:dyDescent="0.25">
      <c r="A23" s="2">
        <v>36434</v>
      </c>
      <c r="B23" s="3">
        <v>22</v>
      </c>
      <c r="C23" s="4">
        <v>5931764</v>
      </c>
      <c r="D23" s="13">
        <f>$G$5*C20+$G$6*C21+$G$7*C22</f>
        <v>2694273.4109393703</v>
      </c>
    </row>
    <row r="24" spans="1:4" x14ac:dyDescent="0.25">
      <c r="A24" s="2">
        <v>36465</v>
      </c>
      <c r="B24" s="3">
        <v>23</v>
      </c>
      <c r="C24" s="4">
        <v>5453615</v>
      </c>
      <c r="D24" s="13">
        <f>$G$5*C21+$G$6*C22+$G$7*C23</f>
        <v>4984685.3735023066</v>
      </c>
    </row>
    <row r="25" spans="1:4" x14ac:dyDescent="0.25">
      <c r="A25" s="2">
        <v>36495</v>
      </c>
      <c r="B25" s="3">
        <v>24</v>
      </c>
      <c r="C25" s="4">
        <v>3423510</v>
      </c>
      <c r="D25" s="13">
        <f>$G$5*C22+$G$6*C23+$G$7*C24</f>
        <v>4467046.0437008198</v>
      </c>
    </row>
  </sheetData>
  <mergeCells count="1">
    <mergeCell ref="F4:G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810F-DF68-47BC-80C7-A6965DAB2B2F}">
  <dimension ref="A1:G25"/>
  <sheetViews>
    <sheetView workbookViewId="0">
      <selection activeCell="J2" sqref="J2"/>
    </sheetView>
  </sheetViews>
  <sheetFormatPr defaultRowHeight="15" x14ac:dyDescent="0.25"/>
  <cols>
    <col min="1" max="2" width="9.140625" style="6"/>
    <col min="3" max="3" width="15.5703125" style="7" bestFit="1" customWidth="1"/>
    <col min="4" max="4" width="15.5703125" bestFit="1" customWidth="1"/>
    <col min="7" max="7" width="16.5703125" bestFit="1" customWidth="1"/>
  </cols>
  <sheetData>
    <row r="1" spans="1:7" x14ac:dyDescent="0.25">
      <c r="A1" s="5" t="s">
        <v>4</v>
      </c>
      <c r="B1" s="5" t="s">
        <v>5</v>
      </c>
      <c r="C1" s="10" t="s">
        <v>6</v>
      </c>
      <c r="D1" s="5" t="s">
        <v>3</v>
      </c>
    </row>
    <row r="2" spans="1:7" x14ac:dyDescent="0.25">
      <c r="A2" s="2">
        <v>35796</v>
      </c>
      <c r="B2" s="3">
        <v>1</v>
      </c>
      <c r="C2" s="4">
        <v>3493489</v>
      </c>
      <c r="D2" s="8">
        <f>C2</f>
        <v>3493489</v>
      </c>
      <c r="F2" s="5" t="s">
        <v>7</v>
      </c>
      <c r="G2" s="14">
        <f>SUMXMY2(C5:C25,D5:D25)/COUNT(C5:C25)</f>
        <v>3027761144197.2544</v>
      </c>
    </row>
    <row r="3" spans="1:7" x14ac:dyDescent="0.25">
      <c r="A3" s="2">
        <v>35827</v>
      </c>
      <c r="B3" s="3">
        <v>2</v>
      </c>
      <c r="C3" s="4">
        <v>3290589</v>
      </c>
      <c r="D3" s="8">
        <f>D2+$G$3*(C2-D2)</f>
        <v>3493489</v>
      </c>
      <c r="F3" s="5" t="s">
        <v>13</v>
      </c>
      <c r="G3" s="3">
        <v>0.15008735180179705</v>
      </c>
    </row>
    <row r="4" spans="1:7" x14ac:dyDescent="0.25">
      <c r="A4" s="2">
        <v>35855</v>
      </c>
      <c r="B4" s="3">
        <v>3</v>
      </c>
      <c r="C4" s="4">
        <v>7336745</v>
      </c>
      <c r="D4" s="8">
        <f>D3+$G$3*(C3-D3)</f>
        <v>3463036.2763194153</v>
      </c>
    </row>
    <row r="5" spans="1:7" x14ac:dyDescent="0.25">
      <c r="A5" s="2">
        <v>35886</v>
      </c>
      <c r="B5" s="3">
        <v>4</v>
      </c>
      <c r="C5" s="4">
        <v>8112163</v>
      </c>
      <c r="D5" s="8">
        <f>D4+$G$3*(C4-D4)</f>
        <v>4044430.9603081536</v>
      </c>
    </row>
    <row r="6" spans="1:7" x14ac:dyDescent="0.25">
      <c r="A6" s="2">
        <v>35916</v>
      </c>
      <c r="B6" s="3">
        <v>5</v>
      </c>
      <c r="C6" s="4">
        <v>3832997</v>
      </c>
      <c r="D6" s="8">
        <f>D5+$G$3*(C5-D5)</f>
        <v>4654946.0899848249</v>
      </c>
    </row>
    <row r="7" spans="1:7" x14ac:dyDescent="0.25">
      <c r="A7" s="2">
        <v>35947</v>
      </c>
      <c r="B7" s="3">
        <v>6</v>
      </c>
      <c r="C7" s="4">
        <v>4348432</v>
      </c>
      <c r="D7" s="8">
        <f>D6+$G$3*(C6-D6)</f>
        <v>4531581.9277531058</v>
      </c>
    </row>
    <row r="8" spans="1:7" x14ac:dyDescent="0.25">
      <c r="A8" s="2">
        <v>35977</v>
      </c>
      <c r="B8" s="3">
        <v>7</v>
      </c>
      <c r="C8" s="4">
        <v>5519223</v>
      </c>
      <c r="D8" s="8">
        <f>D7+$G$3*(C7-D7)</f>
        <v>4504093.4401139515</v>
      </c>
    </row>
    <row r="9" spans="1:7" x14ac:dyDescent="0.25">
      <c r="A9" s="2">
        <v>36008</v>
      </c>
      <c r="B9" s="3">
        <v>8</v>
      </c>
      <c r="C9" s="4">
        <v>4107159</v>
      </c>
      <c r="D9" s="8">
        <f>D8+$G$3*(C8-D8)</f>
        <v>4656451.5474929726</v>
      </c>
    </row>
    <row r="10" spans="1:7" x14ac:dyDescent="0.25">
      <c r="A10" s="2">
        <v>36039</v>
      </c>
      <c r="B10" s="3">
        <v>9</v>
      </c>
      <c r="C10" s="4">
        <v>3878000</v>
      </c>
      <c r="D10" s="8">
        <f>D9+$G$3*(C9-D9)</f>
        <v>4574009.6836752892</v>
      </c>
    </row>
    <row r="11" spans="1:7" x14ac:dyDescent="0.25">
      <c r="A11" s="2">
        <v>36069</v>
      </c>
      <c r="B11" s="3">
        <v>10</v>
      </c>
      <c r="C11" s="4">
        <v>5838986</v>
      </c>
      <c r="D11" s="8">
        <f>D10+$G$3*(C10-D10)</f>
        <v>4469547.4334240584</v>
      </c>
    </row>
    <row r="12" spans="1:7" x14ac:dyDescent="0.25">
      <c r="A12" s="2">
        <v>36100</v>
      </c>
      <c r="B12" s="3">
        <v>11</v>
      </c>
      <c r="C12" s="4">
        <v>7924238</v>
      </c>
      <c r="D12" s="8">
        <f>D11+$G$3*(C11-D11)</f>
        <v>4675082.8413366908</v>
      </c>
    </row>
    <row r="13" spans="1:7" x14ac:dyDescent="0.25">
      <c r="A13" s="2">
        <v>36130</v>
      </c>
      <c r="B13" s="3">
        <v>12</v>
      </c>
      <c r="C13" s="4">
        <v>4723286</v>
      </c>
      <c r="D13" s="8">
        <f>D12+$G$3*(C12-D12)</f>
        <v>5162739.934693615</v>
      </c>
    </row>
    <row r="14" spans="1:7" x14ac:dyDescent="0.25">
      <c r="A14" s="2">
        <v>36161</v>
      </c>
      <c r="B14" s="3">
        <v>13</v>
      </c>
      <c r="C14" s="4">
        <v>3212844</v>
      </c>
      <c r="D14" s="8">
        <f>D13+$G$3*(C13-D13)</f>
        <v>5096783.4573965706</v>
      </c>
    </row>
    <row r="15" spans="1:7" x14ac:dyDescent="0.25">
      <c r="A15" s="2">
        <v>36192</v>
      </c>
      <c r="B15" s="3">
        <v>14</v>
      </c>
      <c r="C15" s="4">
        <v>1206712</v>
      </c>
      <c r="D15" s="8">
        <f>D14+$G$3*(C14-D14)</f>
        <v>4814027.9732810045</v>
      </c>
    </row>
    <row r="16" spans="1:7" x14ac:dyDescent="0.25">
      <c r="A16" s="2">
        <v>36220</v>
      </c>
      <c r="B16" s="3">
        <v>15</v>
      </c>
      <c r="C16" s="4">
        <v>5017867</v>
      </c>
      <c r="D16" s="8">
        <f>D15+$G$3*(C15-D15)</f>
        <v>4272615.4717389364</v>
      </c>
    </row>
    <row r="17" spans="1:4" x14ac:dyDescent="0.25">
      <c r="A17" s="2">
        <v>36251</v>
      </c>
      <c r="B17" s="3">
        <v>16</v>
      </c>
      <c r="C17" s="4">
        <v>4696595</v>
      </c>
      <c r="D17" s="8">
        <f>D16+$G$3*(C16-D16)</f>
        <v>4384468.3000418814</v>
      </c>
    </row>
    <row r="18" spans="1:4" x14ac:dyDescent="0.25">
      <c r="A18" s="2">
        <v>36281</v>
      </c>
      <c r="B18" s="3">
        <v>17</v>
      </c>
      <c r="C18" s="4">
        <v>3689820</v>
      </c>
      <c r="D18" s="8">
        <f>D17+$G$3*(C17-D17)</f>
        <v>4431314.5698652295</v>
      </c>
    </row>
    <row r="19" spans="1:4" x14ac:dyDescent="0.25">
      <c r="A19" s="2">
        <v>36312</v>
      </c>
      <c r="B19" s="3">
        <v>18</v>
      </c>
      <c r="C19" s="4">
        <v>2742061</v>
      </c>
      <c r="D19" s="8">
        <f>D18+$G$3*(C18-D18)</f>
        <v>4320025.6134987446</v>
      </c>
    </row>
    <row r="20" spans="1:4" x14ac:dyDescent="0.25">
      <c r="A20" s="2">
        <v>36342</v>
      </c>
      <c r="B20" s="3">
        <v>19</v>
      </c>
      <c r="C20" s="4">
        <v>3128701</v>
      </c>
      <c r="D20" s="8">
        <f>D19+$G$3*(C19-D19)</f>
        <v>4083193.0834217719</v>
      </c>
    </row>
    <row r="21" spans="1:4" x14ac:dyDescent="0.25">
      <c r="A21" s="2">
        <v>36373</v>
      </c>
      <c r="B21" s="3">
        <v>20</v>
      </c>
      <c r="C21" s="4">
        <v>3075947</v>
      </c>
      <c r="D21" s="8">
        <f>D20+$G$3*(C20-D20)</f>
        <v>3939935.894305218</v>
      </c>
    </row>
    <row r="22" spans="1:4" x14ac:dyDescent="0.25">
      <c r="A22" s="2">
        <v>36404</v>
      </c>
      <c r="B22" s="3">
        <v>21</v>
      </c>
      <c r="C22" s="4">
        <v>2478719</v>
      </c>
      <c r="D22" s="8">
        <f>D21+$G$3*(C21-D21)</f>
        <v>3810262.0891727852</v>
      </c>
    </row>
    <row r="23" spans="1:4" x14ac:dyDescent="0.25">
      <c r="A23" s="2">
        <v>36434</v>
      </c>
      <c r="B23" s="3">
        <v>22</v>
      </c>
      <c r="C23" s="4">
        <v>5931764</v>
      </c>
      <c r="D23" s="8">
        <f>D22+$G$3*(C22-D22)</f>
        <v>3610414.3131088577</v>
      </c>
    </row>
    <row r="24" spans="1:4" x14ac:dyDescent="0.25">
      <c r="A24" s="2">
        <v>36465</v>
      </c>
      <c r="B24" s="3">
        <v>23</v>
      </c>
      <c r="C24" s="4">
        <v>5453615</v>
      </c>
      <c r="D24" s="8">
        <f>D23+$G$3*(C23-D23)</f>
        <v>3958819.5402202802</v>
      </c>
    </row>
    <row r="25" spans="1:4" x14ac:dyDescent="0.25">
      <c r="A25" s="2">
        <v>36495</v>
      </c>
      <c r="B25" s="3">
        <v>24</v>
      </c>
      <c r="C25" s="4">
        <v>3423510</v>
      </c>
      <c r="D25" s="8">
        <f>D24+$G$3*(C24-D24)</f>
        <v>4183169.432263968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Coeficiente de Spearman</vt:lpstr>
      <vt:lpstr>MM2 e MM3</vt:lpstr>
      <vt:lpstr>Média Móvel Ponderada</vt:lpstr>
      <vt:lpstr>Alisamento Exponencial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Victor</dc:creator>
  <cp:lastModifiedBy>Daniel Victor</cp:lastModifiedBy>
  <dcterms:created xsi:type="dcterms:W3CDTF">2022-01-09T12:56:27Z</dcterms:created>
  <dcterms:modified xsi:type="dcterms:W3CDTF">2022-01-09T13:42:55Z</dcterms:modified>
</cp:coreProperties>
</file>