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aniel\UFRN\Futuros Projetos e Ferramentas\"/>
    </mc:Choice>
  </mc:AlternateContent>
  <xr:revisionPtr revIDLastSave="0" documentId="13_ncr:1_{5E75F6D7-21F2-448B-B54C-A1CAE071A30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édia Móvel" sheetId="2" r:id="rId1"/>
    <sheet name="Média Exponencial Móvel" sheetId="3" r:id="rId2"/>
    <sheet name="Linha de Tendência" sheetId="5" r:id="rId3"/>
    <sheet name="Plan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G5" i="5"/>
  <c r="G7" i="5"/>
  <c r="G9" i="5"/>
  <c r="G11" i="5"/>
  <c r="G13" i="5"/>
  <c r="G15" i="5"/>
  <c r="G17" i="5"/>
  <c r="G19" i="5"/>
  <c r="G21" i="5"/>
  <c r="G23" i="5"/>
  <c r="G25" i="5"/>
  <c r="G4" i="5"/>
  <c r="G6" i="5"/>
  <c r="G8" i="5"/>
  <c r="G10" i="5"/>
  <c r="G12" i="5"/>
  <c r="G14" i="5"/>
  <c r="G16" i="5"/>
  <c r="G18" i="5"/>
  <c r="G20" i="5"/>
  <c r="G22" i="5"/>
  <c r="G24" i="5"/>
  <c r="G2" i="5"/>
  <c r="F2" i="5"/>
  <c r="B26" i="5"/>
  <c r="C26" i="5"/>
  <c r="E3" i="5"/>
  <c r="E26" i="5" s="1"/>
  <c r="C30" i="5" s="1"/>
  <c r="C29" i="5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26" i="5" s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4" i="3"/>
  <c r="I3" i="3"/>
  <c r="I26" i="3"/>
  <c r="H5" i="3"/>
  <c r="H6" i="3"/>
  <c r="H7" i="3" s="1"/>
  <c r="H8" i="3" s="1"/>
  <c r="H9" i="3" s="1"/>
  <c r="H10" i="3" s="1"/>
  <c r="H11" i="3" s="1"/>
  <c r="H12" i="3" s="1"/>
  <c r="H13" i="3" s="1"/>
  <c r="H14" i="3" s="1"/>
  <c r="H4" i="3"/>
  <c r="G26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4" i="3"/>
  <c r="G3" i="3"/>
  <c r="F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4" i="3"/>
  <c r="E26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4" i="3"/>
  <c r="E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F26" i="5" l="1"/>
  <c r="G3" i="5"/>
  <c r="G26" i="5" s="1"/>
  <c r="H15" i="3"/>
  <c r="D5" i="2"/>
  <c r="E5" i="2" s="1"/>
  <c r="D6" i="2"/>
  <c r="E6" i="2" s="1"/>
  <c r="D7" i="2"/>
  <c r="E7" i="2" s="1"/>
  <c r="D8" i="2"/>
  <c r="E8" i="2" s="1"/>
  <c r="F8" i="2"/>
  <c r="G8" i="2" s="1"/>
  <c r="D9" i="2"/>
  <c r="E9" i="2" s="1"/>
  <c r="F9" i="2"/>
  <c r="G9" i="2" s="1"/>
  <c r="D10" i="2"/>
  <c r="E10" i="2" s="1"/>
  <c r="F10" i="2"/>
  <c r="G10" i="2" s="1"/>
  <c r="D11" i="2"/>
  <c r="E11" i="2" s="1"/>
  <c r="F11" i="2"/>
  <c r="G11" i="2" s="1"/>
  <c r="D12" i="2"/>
  <c r="E12" i="2" s="1"/>
  <c r="F12" i="2"/>
  <c r="G12" i="2" s="1"/>
  <c r="D13" i="2"/>
  <c r="E13" i="2" s="1"/>
  <c r="F13" i="2"/>
  <c r="G13" i="2" s="1"/>
  <c r="D14" i="2"/>
  <c r="E14" i="2" s="1"/>
  <c r="F14" i="2"/>
  <c r="G14" i="2" s="1"/>
  <c r="H14" i="2"/>
  <c r="I14" i="2" s="1"/>
  <c r="D15" i="2"/>
  <c r="E15" i="2" s="1"/>
  <c r="F15" i="2"/>
  <c r="G15" i="2" s="1"/>
  <c r="H15" i="2"/>
  <c r="I15" i="2" s="1"/>
  <c r="D16" i="2"/>
  <c r="E16" i="2" s="1"/>
  <c r="F16" i="2"/>
  <c r="G16" i="2" s="1"/>
  <c r="H16" i="2"/>
  <c r="I16" i="2" s="1"/>
  <c r="D17" i="2"/>
  <c r="E17" i="2" s="1"/>
  <c r="F17" i="2"/>
  <c r="G17" i="2" s="1"/>
  <c r="H17" i="2"/>
  <c r="I17" i="2" s="1"/>
  <c r="D18" i="2"/>
  <c r="E18" i="2" s="1"/>
  <c r="F18" i="2"/>
  <c r="G18" i="2" s="1"/>
  <c r="H18" i="2"/>
  <c r="I18" i="2" s="1"/>
  <c r="D19" i="2"/>
  <c r="E19" i="2" s="1"/>
  <c r="F19" i="2"/>
  <c r="G19" i="2" s="1"/>
  <c r="H19" i="2"/>
  <c r="I19" i="2" s="1"/>
  <c r="D20" i="2"/>
  <c r="E20" i="2" s="1"/>
  <c r="F20" i="2"/>
  <c r="G20" i="2" s="1"/>
  <c r="H20" i="2"/>
  <c r="I20" i="2" s="1"/>
  <c r="D21" i="2"/>
  <c r="E21" i="2" s="1"/>
  <c r="F21" i="2"/>
  <c r="G21" i="2" s="1"/>
  <c r="H21" i="2"/>
  <c r="I21" i="2" s="1"/>
  <c r="D22" i="2"/>
  <c r="E22" i="2" s="1"/>
  <c r="F22" i="2"/>
  <c r="G22" i="2" s="1"/>
  <c r="H22" i="2"/>
  <c r="I22" i="2" s="1"/>
  <c r="D23" i="2"/>
  <c r="E23" i="2" s="1"/>
  <c r="F23" i="2"/>
  <c r="G23" i="2" s="1"/>
  <c r="H23" i="2"/>
  <c r="I23" i="2" s="1"/>
  <c r="D24" i="2"/>
  <c r="E24" i="2" s="1"/>
  <c r="F24" i="2"/>
  <c r="G24" i="2" s="1"/>
  <c r="H24" i="2"/>
  <c r="I24" i="2" s="1"/>
  <c r="D25" i="2"/>
  <c r="E25" i="2" s="1"/>
  <c r="F25" i="2"/>
  <c r="G25" i="2" s="1"/>
  <c r="H25" i="2"/>
  <c r="I25" i="2" s="1"/>
  <c r="H16" i="3" l="1"/>
  <c r="I26" i="2"/>
  <c r="E26" i="2"/>
  <c r="G26" i="2"/>
  <c r="H17" i="3" l="1"/>
  <c r="H18" i="3" l="1"/>
  <c r="H19" i="3" l="1"/>
  <c r="H20" i="3" l="1"/>
  <c r="H21" i="3" l="1"/>
  <c r="H22" i="3" l="1"/>
  <c r="H23" i="3" l="1"/>
  <c r="H24" i="3" l="1"/>
  <c r="H25" i="3" l="1"/>
</calcChain>
</file>

<file path=xl/sharedStrings.xml><?xml version="1.0" encoding="utf-8"?>
<sst xmlns="http://schemas.openxmlformats.org/spreadsheetml/2006/main" count="24" uniqueCount="13">
  <si>
    <t>Erro Acumulado</t>
  </si>
  <si>
    <t>Erro</t>
  </si>
  <si>
    <t>MM12</t>
  </si>
  <si>
    <t>MM6</t>
  </si>
  <si>
    <t>MM3</t>
  </si>
  <si>
    <t>Demanda</t>
  </si>
  <si>
    <t>Período</t>
  </si>
  <si>
    <t>X²</t>
  </si>
  <si>
    <t>X*Y</t>
  </si>
  <si>
    <t>Y = a + B * X</t>
  </si>
  <si>
    <t>a = SY - b*(SX) / n</t>
  </si>
  <si>
    <t>b = n(SXY) - (SX)(SY) / n*(SX²)-(SX)²</t>
  </si>
  <si>
    <t>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</si>
</sst>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3" xfId="0" applyFont="1" applyBorder="1"/>
    <xf numFmtId="1" fontId="0" fillId="0" borderId="29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6" borderId="23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DAFF"/>
      <color rgb="FF33CCFF"/>
      <color rgb="FFFFABAB"/>
      <color rgb="FFFFFF99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'Média Móvel'!$C$1</c:f>
              <c:strCache>
                <c:ptCount val="1"/>
                <c:pt idx="0">
                  <c:v>Demanda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'Média Móvel'!$B$2:$B$25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Móvel'!$C$2:$C$25</c:f>
              <c:numCache>
                <c:formatCode>General</c:formatCode>
                <c:ptCount val="24"/>
                <c:pt idx="0">
                  <c:v>3256</c:v>
                </c:pt>
                <c:pt idx="1">
                  <c:v>3315</c:v>
                </c:pt>
                <c:pt idx="2">
                  <c:v>3006</c:v>
                </c:pt>
                <c:pt idx="3">
                  <c:v>3560</c:v>
                </c:pt>
                <c:pt idx="4">
                  <c:v>3300</c:v>
                </c:pt>
                <c:pt idx="5">
                  <c:v>3051</c:v>
                </c:pt>
                <c:pt idx="6">
                  <c:v>3425</c:v>
                </c:pt>
                <c:pt idx="7">
                  <c:v>3703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3918</c:v>
                </c:pt>
                <c:pt idx="12">
                  <c:v>3271</c:v>
                </c:pt>
                <c:pt idx="13">
                  <c:v>3073</c:v>
                </c:pt>
                <c:pt idx="14">
                  <c:v>3396</c:v>
                </c:pt>
                <c:pt idx="15">
                  <c:v>3036</c:v>
                </c:pt>
                <c:pt idx="16">
                  <c:v>3196</c:v>
                </c:pt>
                <c:pt idx="17">
                  <c:v>4106</c:v>
                </c:pt>
                <c:pt idx="18">
                  <c:v>3449</c:v>
                </c:pt>
                <c:pt idx="19">
                  <c:v>3913</c:v>
                </c:pt>
                <c:pt idx="20">
                  <c:v>3324</c:v>
                </c:pt>
                <c:pt idx="21">
                  <c:v>3277</c:v>
                </c:pt>
                <c:pt idx="22">
                  <c:v>3204</c:v>
                </c:pt>
                <c:pt idx="23">
                  <c:v>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4-487B-A7C9-D94A8AEA9E48}"/>
            </c:ext>
          </c:extLst>
        </c:ser>
        <c:ser>
          <c:idx val="1"/>
          <c:order val="1"/>
          <c:tx>
            <c:strRef>
              <c:f>'Média Móvel'!$D$1</c:f>
              <c:strCache>
                <c:ptCount val="1"/>
                <c:pt idx="0">
                  <c:v>MM3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'Média Móvel'!$B$5:$B$25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'Média Móvel'!$D$5:$D$25</c:f>
              <c:numCache>
                <c:formatCode>0</c:formatCode>
                <c:ptCount val="21"/>
                <c:pt idx="0">
                  <c:v>3192.3334</c:v>
                </c:pt>
                <c:pt idx="1">
                  <c:v>3293.6667000000002</c:v>
                </c:pt>
                <c:pt idx="2">
                  <c:v>3288.6667000000002</c:v>
                </c:pt>
                <c:pt idx="3">
                  <c:v>3303.6667000000002</c:v>
                </c:pt>
                <c:pt idx="4">
                  <c:v>3258.6667000000002</c:v>
                </c:pt>
                <c:pt idx="5">
                  <c:v>3393</c:v>
                </c:pt>
                <c:pt idx="6">
                  <c:v>3456</c:v>
                </c:pt>
                <c:pt idx="7">
                  <c:v>3391.3334</c:v>
                </c:pt>
                <c:pt idx="8">
                  <c:v>3119.3334</c:v>
                </c:pt>
                <c:pt idx="9">
                  <c:v>3345.3334</c:v>
                </c:pt>
                <c:pt idx="10">
                  <c:v>3358.6667000000002</c:v>
                </c:pt>
                <c:pt idx="11">
                  <c:v>3420.6667000000002</c:v>
                </c:pt>
                <c:pt idx="12">
                  <c:v>3246.6667000000002</c:v>
                </c:pt>
                <c:pt idx="13">
                  <c:v>3168.3334</c:v>
                </c:pt>
                <c:pt idx="14">
                  <c:v>3209.3334</c:v>
                </c:pt>
                <c:pt idx="15">
                  <c:v>3446</c:v>
                </c:pt>
                <c:pt idx="16">
                  <c:v>3583.6667000000002</c:v>
                </c:pt>
                <c:pt idx="17">
                  <c:v>3822.6667000000002</c:v>
                </c:pt>
                <c:pt idx="18">
                  <c:v>3562</c:v>
                </c:pt>
                <c:pt idx="19">
                  <c:v>3504.6667000000002</c:v>
                </c:pt>
                <c:pt idx="20">
                  <c:v>3268.3334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4-487B-A7C9-D94A8AEA9E48}"/>
            </c:ext>
          </c:extLst>
        </c:ser>
        <c:ser>
          <c:idx val="2"/>
          <c:order val="2"/>
          <c:tx>
            <c:strRef>
              <c:f>'Média Móvel'!$F$1</c:f>
              <c:strCache>
                <c:ptCount val="1"/>
                <c:pt idx="0">
                  <c:v>MM6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'Média Móvel'!$B$8:$B$25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'Média Móvel'!$F$8:$F$25</c:f>
              <c:numCache>
                <c:formatCode>0</c:formatCode>
                <c:ptCount val="18"/>
                <c:pt idx="0">
                  <c:v>3248</c:v>
                </c:pt>
                <c:pt idx="1">
                  <c:v>3276.1667000000002</c:v>
                </c:pt>
                <c:pt idx="2">
                  <c:v>3340.8334</c:v>
                </c:pt>
                <c:pt idx="3">
                  <c:v>3379.8334</c:v>
                </c:pt>
                <c:pt idx="4">
                  <c:v>3325</c:v>
                </c:pt>
                <c:pt idx="5">
                  <c:v>3256.1667000000002</c:v>
                </c:pt>
                <c:pt idx="6">
                  <c:v>3400.6667000000002</c:v>
                </c:pt>
                <c:pt idx="7">
                  <c:v>3375</c:v>
                </c:pt>
                <c:pt idx="8">
                  <c:v>3270</c:v>
                </c:pt>
                <c:pt idx="9">
                  <c:v>3296</c:v>
                </c:pt>
                <c:pt idx="10">
                  <c:v>3263.5</c:v>
                </c:pt>
                <c:pt idx="11">
                  <c:v>3315</c:v>
                </c:pt>
                <c:pt idx="12">
                  <c:v>3346.3334</c:v>
                </c:pt>
                <c:pt idx="13">
                  <c:v>3376</c:v>
                </c:pt>
                <c:pt idx="14">
                  <c:v>3516</c:v>
                </c:pt>
                <c:pt idx="15">
                  <c:v>3504</c:v>
                </c:pt>
                <c:pt idx="16">
                  <c:v>3544.1667000000002</c:v>
                </c:pt>
                <c:pt idx="17">
                  <c:v>3545.5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4-487B-A7C9-D94A8AEA9E48}"/>
            </c:ext>
          </c:extLst>
        </c:ser>
        <c:ser>
          <c:idx val="3"/>
          <c:order val="3"/>
          <c:tx>
            <c:strRef>
              <c:f>'Média Móvel'!$H$1</c:f>
              <c:strCache>
                <c:ptCount val="1"/>
                <c:pt idx="0">
                  <c:v>MM12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'Média Móvel'!$B$14:$B$25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xVal>
          <c:yVal>
            <c:numRef>
              <c:f>'Média Móvel'!$H$14:$H$25</c:f>
              <c:numCache>
                <c:formatCode>0</c:formatCode>
                <c:ptCount val="12"/>
                <c:pt idx="0">
                  <c:v>3324.3334</c:v>
                </c:pt>
                <c:pt idx="1">
                  <c:v>3325.5834</c:v>
                </c:pt>
                <c:pt idx="2">
                  <c:v>3305.4167000000002</c:v>
                </c:pt>
                <c:pt idx="3">
                  <c:v>3337.9167000000002</c:v>
                </c:pt>
                <c:pt idx="4">
                  <c:v>3294.25</c:v>
                </c:pt>
                <c:pt idx="5">
                  <c:v>3285.5834</c:v>
                </c:pt>
                <c:pt idx="6">
                  <c:v>3373.5</c:v>
                </c:pt>
                <c:pt idx="7">
                  <c:v>3375.5</c:v>
                </c:pt>
                <c:pt idx="8">
                  <c:v>3393</c:v>
                </c:pt>
                <c:pt idx="9">
                  <c:v>3400</c:v>
                </c:pt>
                <c:pt idx="10">
                  <c:v>3403.8334</c:v>
                </c:pt>
                <c:pt idx="11">
                  <c:v>3430.25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4-487B-A7C9-D94A8AEA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56432"/>
        <c:axId val="1248068112"/>
      </c:scatterChart>
      <c:valAx>
        <c:axId val="1412856432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068112"/>
        <c:crosses val="autoZero"/>
        <c:crossBetween val="midCat"/>
        <c:majorUnit val="1"/>
      </c:valAx>
      <c:valAx>
        <c:axId val="1248068112"/>
        <c:scaling>
          <c:orientation val="minMax"/>
          <c:max val="41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'Média Exponencial Móvel'!$C$1</c:f>
              <c:strCache>
                <c:ptCount val="1"/>
                <c:pt idx="0">
                  <c:v>Demanda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'Média Exponencial Móvel'!$B$2:$B$25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Exponencial Móvel'!$C$2:$C$25</c:f>
              <c:numCache>
                <c:formatCode>General</c:formatCode>
                <c:ptCount val="24"/>
                <c:pt idx="0">
                  <c:v>3256</c:v>
                </c:pt>
                <c:pt idx="1">
                  <c:v>3315</c:v>
                </c:pt>
                <c:pt idx="2">
                  <c:v>3006</c:v>
                </c:pt>
                <c:pt idx="3">
                  <c:v>3560</c:v>
                </c:pt>
                <c:pt idx="4">
                  <c:v>3300</c:v>
                </c:pt>
                <c:pt idx="5">
                  <c:v>3051</c:v>
                </c:pt>
                <c:pt idx="6">
                  <c:v>3425</c:v>
                </c:pt>
                <c:pt idx="7">
                  <c:v>3703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3918</c:v>
                </c:pt>
                <c:pt idx="12">
                  <c:v>3271</c:v>
                </c:pt>
                <c:pt idx="13">
                  <c:v>3073</c:v>
                </c:pt>
                <c:pt idx="14">
                  <c:v>3396</c:v>
                </c:pt>
                <c:pt idx="15">
                  <c:v>3036</c:v>
                </c:pt>
                <c:pt idx="16">
                  <c:v>3196</c:v>
                </c:pt>
                <c:pt idx="17">
                  <c:v>4106</c:v>
                </c:pt>
                <c:pt idx="18">
                  <c:v>3449</c:v>
                </c:pt>
                <c:pt idx="19">
                  <c:v>3913</c:v>
                </c:pt>
                <c:pt idx="20">
                  <c:v>3324</c:v>
                </c:pt>
                <c:pt idx="21">
                  <c:v>3277</c:v>
                </c:pt>
                <c:pt idx="22">
                  <c:v>3204</c:v>
                </c:pt>
                <c:pt idx="23">
                  <c:v>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6-4ED1-AD14-AC9145C42D74}"/>
            </c:ext>
          </c:extLst>
        </c:ser>
        <c:ser>
          <c:idx val="1"/>
          <c:order val="1"/>
          <c:tx>
            <c:strRef>
              <c:f>'Média Exponencial Móvel'!$D$1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'Média Exponencial Móvel'!$B$5:$B$25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'Média Exponencial Móvel'!$D$5:$D$25</c:f>
              <c:numCache>
                <c:formatCode>0</c:formatCode>
                <c:ptCount val="21"/>
                <c:pt idx="0">
                  <c:v>3236.31</c:v>
                </c:pt>
                <c:pt idx="1">
                  <c:v>3268.6790000000001</c:v>
                </c:pt>
                <c:pt idx="2">
                  <c:v>3271.8110999999999</c:v>
                </c:pt>
                <c:pt idx="3">
                  <c:v>3249.73</c:v>
                </c:pt>
                <c:pt idx="4">
                  <c:v>3267.2570000000001</c:v>
                </c:pt>
                <c:pt idx="5">
                  <c:v>3310.8312999999998</c:v>
                </c:pt>
                <c:pt idx="6">
                  <c:v>3303.7482</c:v>
                </c:pt>
                <c:pt idx="7">
                  <c:v>3296.4734000000003</c:v>
                </c:pt>
                <c:pt idx="8">
                  <c:v>3255.5261</c:v>
                </c:pt>
                <c:pt idx="9">
                  <c:v>3321.7735000000002</c:v>
                </c:pt>
                <c:pt idx="10">
                  <c:v>3316.6962000000003</c:v>
                </c:pt>
                <c:pt idx="11">
                  <c:v>3292.3266000000003</c:v>
                </c:pt>
                <c:pt idx="12">
                  <c:v>3302.6940000000004</c:v>
                </c:pt>
                <c:pt idx="13">
                  <c:v>3276.0246000000002</c:v>
                </c:pt>
                <c:pt idx="14">
                  <c:v>3268.0222000000003</c:v>
                </c:pt>
                <c:pt idx="15">
                  <c:v>3351.82</c:v>
                </c:pt>
                <c:pt idx="16">
                  <c:v>3361.538</c:v>
                </c:pt>
                <c:pt idx="17">
                  <c:v>3416.6842000000001</c:v>
                </c:pt>
                <c:pt idx="18">
                  <c:v>3407.4158000000002</c:v>
                </c:pt>
                <c:pt idx="19">
                  <c:v>3394.3743000000004</c:v>
                </c:pt>
                <c:pt idx="20">
                  <c:v>3375.3369000000002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6-4ED1-AD14-AC9145C42D74}"/>
            </c:ext>
          </c:extLst>
        </c:ser>
        <c:ser>
          <c:idx val="2"/>
          <c:order val="2"/>
          <c:tx>
            <c:strRef>
              <c:f>'Média Exponencial Móvel'!$F$1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'Média Exponencial Móvel'!$B$8:$B$25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'Média Exponencial Móvel'!$F$8:$F$25</c:f>
              <c:numCache>
                <c:formatCode>0</c:formatCode>
                <c:ptCount val="18"/>
                <c:pt idx="0">
                  <c:v>3188.7188000000001</c:v>
                </c:pt>
                <c:pt idx="1">
                  <c:v>3306.8593999999998</c:v>
                </c:pt>
                <c:pt idx="2">
                  <c:v>3504.9297000000001</c:v>
                </c:pt>
                <c:pt idx="3">
                  <c:v>3372.4649000000004</c:v>
                </c:pt>
                <c:pt idx="4">
                  <c:v>3301.7325000000001</c:v>
                </c:pt>
                <c:pt idx="5">
                  <c:v>3094.3663000000001</c:v>
                </c:pt>
                <c:pt idx="6">
                  <c:v>3506.1832000000004</c:v>
                </c:pt>
                <c:pt idx="7">
                  <c:v>3388.5916000000002</c:v>
                </c:pt>
                <c:pt idx="8">
                  <c:v>3230.7957999999999</c:v>
                </c:pt>
                <c:pt idx="9">
                  <c:v>3313.3978999999999</c:v>
                </c:pt>
                <c:pt idx="10">
                  <c:v>3174.6990000000001</c:v>
                </c:pt>
                <c:pt idx="11">
                  <c:v>3185.3494999999998</c:v>
                </c:pt>
                <c:pt idx="12">
                  <c:v>3645.6748000000002</c:v>
                </c:pt>
                <c:pt idx="13">
                  <c:v>3547.3373999999999</c:v>
                </c:pt>
                <c:pt idx="14">
                  <c:v>3730.1687000000002</c:v>
                </c:pt>
                <c:pt idx="15">
                  <c:v>3527.0844000000002</c:v>
                </c:pt>
                <c:pt idx="16">
                  <c:v>3402.0421999999999</c:v>
                </c:pt>
                <c:pt idx="17">
                  <c:v>3303.0210999999999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6-4ED1-AD14-AC9145C42D74}"/>
            </c:ext>
          </c:extLst>
        </c:ser>
        <c:ser>
          <c:idx val="3"/>
          <c:order val="3"/>
          <c:tx>
            <c:strRef>
              <c:f>'Média Exponencial Móvel'!$H$1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'Média Exponencial Móvel'!$B$14:$B$25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xVal>
          <c:yVal>
            <c:numRef>
              <c:f>'Média Exponencial Móvel'!$H$14:$H$25</c:f>
              <c:numCache>
                <c:formatCode>0</c:formatCode>
                <c:ptCount val="12"/>
                <c:pt idx="0">
                  <c:v>3726.2636000000002</c:v>
                </c:pt>
                <c:pt idx="1">
                  <c:v>3362.0528000000004</c:v>
                </c:pt>
                <c:pt idx="2">
                  <c:v>3130.8106000000002</c:v>
                </c:pt>
                <c:pt idx="3">
                  <c:v>3342.9622000000004</c:v>
                </c:pt>
                <c:pt idx="4">
                  <c:v>3097.3925000000004</c:v>
                </c:pt>
                <c:pt idx="5">
                  <c:v>3176.2784999999999</c:v>
                </c:pt>
                <c:pt idx="6">
                  <c:v>3920.0556999999999</c:v>
                </c:pt>
                <c:pt idx="7">
                  <c:v>3543.2112000000002</c:v>
                </c:pt>
                <c:pt idx="8">
                  <c:v>3839.0423000000001</c:v>
                </c:pt>
                <c:pt idx="9">
                  <c:v>3427.0085000000004</c:v>
                </c:pt>
                <c:pt idx="10">
                  <c:v>3307.0016999999998</c:v>
                </c:pt>
                <c:pt idx="11">
                  <c:v>3224.6004000000003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6-4ED1-AD14-AC9145C4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56432"/>
        <c:axId val="1248068112"/>
      </c:scatterChart>
      <c:valAx>
        <c:axId val="1412856432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068112"/>
        <c:crosses val="autoZero"/>
        <c:crossBetween val="midCat"/>
        <c:majorUnit val="1"/>
      </c:valAx>
      <c:valAx>
        <c:axId val="1248068112"/>
        <c:scaling>
          <c:orientation val="minMax"/>
          <c:max val="41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'Linha de Tendência'!$C$1</c:f>
              <c:strCache>
                <c:ptCount val="1"/>
                <c:pt idx="0">
                  <c:v>Demanda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'Linha de Tendência'!$B$2:$B$25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'Linha de Tendência'!$C$2:$C$25</c:f>
              <c:numCache>
                <c:formatCode>General</c:formatCode>
                <c:ptCount val="24"/>
                <c:pt idx="0">
                  <c:v>3973</c:v>
                </c:pt>
                <c:pt idx="1">
                  <c:v>3531</c:v>
                </c:pt>
                <c:pt idx="2">
                  <c:v>3523</c:v>
                </c:pt>
                <c:pt idx="3">
                  <c:v>3551</c:v>
                </c:pt>
                <c:pt idx="4">
                  <c:v>3524</c:v>
                </c:pt>
                <c:pt idx="5">
                  <c:v>3632</c:v>
                </c:pt>
                <c:pt idx="6">
                  <c:v>3525</c:v>
                </c:pt>
                <c:pt idx="7">
                  <c:v>3620</c:v>
                </c:pt>
                <c:pt idx="8">
                  <c:v>3159</c:v>
                </c:pt>
                <c:pt idx="9">
                  <c:v>3084</c:v>
                </c:pt>
                <c:pt idx="10">
                  <c:v>3204</c:v>
                </c:pt>
                <c:pt idx="11">
                  <c:v>2826</c:v>
                </c:pt>
                <c:pt idx="12">
                  <c:v>3188</c:v>
                </c:pt>
                <c:pt idx="13">
                  <c:v>2991</c:v>
                </c:pt>
                <c:pt idx="14">
                  <c:v>2633</c:v>
                </c:pt>
                <c:pt idx="15">
                  <c:v>2792</c:v>
                </c:pt>
                <c:pt idx="16">
                  <c:v>2779</c:v>
                </c:pt>
                <c:pt idx="17">
                  <c:v>2687</c:v>
                </c:pt>
                <c:pt idx="18">
                  <c:v>2457</c:v>
                </c:pt>
                <c:pt idx="19">
                  <c:v>2361</c:v>
                </c:pt>
                <c:pt idx="20">
                  <c:v>2474</c:v>
                </c:pt>
                <c:pt idx="21">
                  <c:v>2428</c:v>
                </c:pt>
                <c:pt idx="22">
                  <c:v>1965</c:v>
                </c:pt>
                <c:pt idx="23">
                  <c:v>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8-46A0-A61A-A972BE978597}"/>
            </c:ext>
          </c:extLst>
        </c:ser>
        <c:ser>
          <c:idx val="1"/>
          <c:order val="1"/>
          <c:tx>
            <c:strRef>
              <c:f>'Linha de Tendência'!$F$1</c:f>
              <c:strCache>
                <c:ptCount val="1"/>
                <c:pt idx="0">
                  <c:v>Previsão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'Linha de Tendência'!$B$2:$B$25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'Linha de Tendência'!$F$2:$F$25</c:f>
              <c:numCache>
                <c:formatCode>0</c:formatCode>
                <c:ptCount val="24"/>
                <c:pt idx="0">
                  <c:v>3859.7130000000002</c:v>
                </c:pt>
                <c:pt idx="1">
                  <c:v>3784.4259999999999</c:v>
                </c:pt>
                <c:pt idx="2">
                  <c:v>3709.1390000000001</c:v>
                </c:pt>
                <c:pt idx="3">
                  <c:v>3633.8519999999999</c:v>
                </c:pt>
                <c:pt idx="4">
                  <c:v>3558.5650000000001</c:v>
                </c:pt>
                <c:pt idx="5">
                  <c:v>3483.2779999999998</c:v>
                </c:pt>
                <c:pt idx="6">
                  <c:v>3407.991</c:v>
                </c:pt>
                <c:pt idx="7">
                  <c:v>3332.7039999999997</c:v>
                </c:pt>
                <c:pt idx="8">
                  <c:v>3257.4169999999999</c:v>
                </c:pt>
                <c:pt idx="9">
                  <c:v>3182.13</c:v>
                </c:pt>
                <c:pt idx="10">
                  <c:v>3106.8429999999998</c:v>
                </c:pt>
                <c:pt idx="11">
                  <c:v>3031.556</c:v>
                </c:pt>
                <c:pt idx="12">
                  <c:v>2956.2689999999998</c:v>
                </c:pt>
                <c:pt idx="13">
                  <c:v>2880.982</c:v>
                </c:pt>
                <c:pt idx="14">
                  <c:v>2805.6949999999997</c:v>
                </c:pt>
                <c:pt idx="15">
                  <c:v>2730.4079999999999</c:v>
                </c:pt>
                <c:pt idx="16">
                  <c:v>2655.1210000000001</c:v>
                </c:pt>
                <c:pt idx="17">
                  <c:v>2579.8339999999998</c:v>
                </c:pt>
                <c:pt idx="18">
                  <c:v>2504.5469999999996</c:v>
                </c:pt>
                <c:pt idx="19">
                  <c:v>2429.2599999999998</c:v>
                </c:pt>
                <c:pt idx="20">
                  <c:v>2353.973</c:v>
                </c:pt>
                <c:pt idx="21">
                  <c:v>2278.6859999999997</c:v>
                </c:pt>
                <c:pt idx="22">
                  <c:v>2203.3989999999999</c:v>
                </c:pt>
                <c:pt idx="23">
                  <c:v>2128.1120000000001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8-46A0-A61A-A972BE97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56432"/>
        <c:axId val="1248068112"/>
      </c:scatterChart>
      <c:valAx>
        <c:axId val="1412856432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068112"/>
        <c:crosses val="autoZero"/>
        <c:crossBetween val="midCat"/>
        <c:majorUnit val="1"/>
      </c:valAx>
      <c:valAx>
        <c:axId val="1248068112"/>
        <c:scaling>
          <c:orientation val="minMax"/>
          <c:max val="4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219073</xdr:colOff>
      <xdr:row>0</xdr:row>
      <xdr:rowOff>66674</xdr:rowOff>
    </xdr:from>
    <xdr:to>
      <xdr:col>21</xdr:col>
      <xdr:colOff>179293</xdr:colOff>
      <xdr:row>24</xdr:row>
      <xdr:rowOff>141941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CF62E8-559C-446E-B58D-F30E7B0AF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219073</xdr:colOff>
      <xdr:row>0</xdr:row>
      <xdr:rowOff>66674</xdr:rowOff>
    </xdr:from>
    <xdr:to>
      <xdr:col>21</xdr:col>
      <xdr:colOff>179293</xdr:colOff>
      <xdr:row>24</xdr:row>
      <xdr:rowOff>141941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01C6A3-9687-4ECF-AE65-B23449D1C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301251</xdr:colOff>
      <xdr:row>0</xdr:row>
      <xdr:rowOff>89085</xdr:rowOff>
    </xdr:from>
    <xdr:to>
      <xdr:col>19</xdr:col>
      <xdr:colOff>261471</xdr:colOff>
      <xdr:row>24</xdr:row>
      <xdr:rowOff>164352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01D571-C4A3-436D-A40A-52E602953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358589</xdr:colOff>
      <xdr:row>31</xdr:row>
      <xdr:rowOff>164353</xdr:rowOff>
    </xdr:from>
    <xdr:to>
      <xdr:col>3</xdr:col>
      <xdr:colOff>274680</xdr:colOff>
      <xdr:row>39</xdr:row>
      <xdr:rowOff>149862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FE3AFA-8079-49C1-92E0-DE7F22C12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177" y="5976471"/>
          <a:ext cx="2635385" cy="1479626"/>
        </a:xfrm>
        <a:prstGeom prst="rect">
          <a:avLst/>
        </a:prstGeom>
        <a:ln w="190500" cap="sq">
          <a:solidFill>
            <a:srgbClr val="C8C6BD"/>
          </a:solidFill>
          <a:prstDash val="solid"/>
          <a:miter lim="800000"/>
        </a:ln>
        <a:effectLst>
          <a:outerShdw blurRad="254000" algn="bl" rotWithShape="0">
            <a:srgbClr val="000000">
              <a:alpha val="43000"/>
            </a:srgbClr>
          </a:outerShdw>
        </a:effectLst>
        <a:scene3d>
          <a:camera prst="perspectiveFront" fov="5400000"/>
          <a:lightRig rig="threePt" dir="t">
            <a:rot lat="0" lon="0" rev="21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B534-25F4-48B5-B07A-E850BCC00A3C}">
  <dimension ref="B1:I124"/>
  <sheetViews>
    <sheetView topLeftCell="A10" zoomScale="85" zoomScaleNormal="85" workbookViewId="0">
      <selection activeCell="M32" sqref="M32"/>
    </sheetView>
  </sheetViews>
  <sheetFormatPr defaultRowHeight="14.5" x14ac:dyDescent="0.35"/>
  <cols>
    <col min="2" max="2" width="14.36328125" style="2" bestFit="1" customWidth="1"/>
    <col min="3" max="3" width="8.7265625" style="1"/>
    <col min="4" max="5" width="8.7265625" style="29"/>
    <col min="6" max="7" width="8.7265625" style="42"/>
    <col min="8" max="8" width="8.7265625" style="55"/>
    <col min="9" max="9" width="8.7265625" style="56"/>
  </cols>
  <sheetData>
    <row r="1" spans="2:9" s="13" customFormat="1" ht="15" thickBot="1" x14ac:dyDescent="0.4">
      <c r="B1" s="16" t="s">
        <v>6</v>
      </c>
      <c r="C1" s="15" t="s">
        <v>5</v>
      </c>
      <c r="D1" s="17" t="s">
        <v>4</v>
      </c>
      <c r="E1" s="18" t="s">
        <v>1</v>
      </c>
      <c r="F1" s="30" t="s">
        <v>3</v>
      </c>
      <c r="G1" s="31" t="s">
        <v>1</v>
      </c>
      <c r="H1" s="43" t="s">
        <v>2</v>
      </c>
      <c r="I1" s="44" t="s">
        <v>1</v>
      </c>
    </row>
    <row r="2" spans="2:9" x14ac:dyDescent="0.35">
      <c r="B2" s="12">
        <v>1</v>
      </c>
      <c r="C2" s="11">
        <v>3256</v>
      </c>
      <c r="D2" s="19"/>
      <c r="E2" s="20"/>
      <c r="F2" s="32"/>
      <c r="G2" s="33"/>
      <c r="H2" s="45"/>
      <c r="I2" s="46"/>
    </row>
    <row r="3" spans="2:9" x14ac:dyDescent="0.35">
      <c r="B3" s="8">
        <v>2</v>
      </c>
      <c r="C3" s="7">
        <v>3315</v>
      </c>
      <c r="D3" s="21"/>
      <c r="E3" s="22"/>
      <c r="F3" s="34"/>
      <c r="G3" s="35"/>
      <c r="H3" s="47"/>
      <c r="I3" s="48"/>
    </row>
    <row r="4" spans="2:9" x14ac:dyDescent="0.35">
      <c r="B4" s="8">
        <v>3</v>
      </c>
      <c r="C4" s="7">
        <v>3006</v>
      </c>
      <c r="D4" s="21"/>
      <c r="E4" s="22"/>
      <c r="F4" s="34"/>
      <c r="G4" s="35"/>
      <c r="H4" s="47"/>
      <c r="I4" s="48"/>
    </row>
    <row r="5" spans="2:9" x14ac:dyDescent="0.35">
      <c r="B5" s="8">
        <v>4</v>
      </c>
      <c r="C5" s="7">
        <v>3560</v>
      </c>
      <c r="D5" s="23">
        <f t="shared" ref="D5:D25" si="0">ROUNDUP(AVERAGE(C2:C4),4)</f>
        <v>3192.3334</v>
      </c>
      <c r="E5" s="24">
        <f t="shared" ref="E5:E25" si="1">C5-D5</f>
        <v>367.66660000000002</v>
      </c>
      <c r="F5" s="34"/>
      <c r="G5" s="35"/>
      <c r="H5" s="47"/>
      <c r="I5" s="48"/>
    </row>
    <row r="6" spans="2:9" x14ac:dyDescent="0.35">
      <c r="B6" s="8">
        <v>5</v>
      </c>
      <c r="C6" s="7">
        <v>3300</v>
      </c>
      <c r="D6" s="23">
        <f t="shared" si="0"/>
        <v>3293.6667000000002</v>
      </c>
      <c r="E6" s="24">
        <f t="shared" si="1"/>
        <v>6.333299999999781</v>
      </c>
      <c r="F6" s="34"/>
      <c r="G6" s="35"/>
      <c r="H6" s="47"/>
      <c r="I6" s="48"/>
    </row>
    <row r="7" spans="2:9" x14ac:dyDescent="0.35">
      <c r="B7" s="8">
        <v>6</v>
      </c>
      <c r="C7" s="7">
        <v>3051</v>
      </c>
      <c r="D7" s="23">
        <f t="shared" si="0"/>
        <v>3288.6667000000002</v>
      </c>
      <c r="E7" s="24">
        <f t="shared" si="1"/>
        <v>-237.66670000000022</v>
      </c>
      <c r="F7" s="34"/>
      <c r="G7" s="35"/>
      <c r="H7" s="47"/>
      <c r="I7" s="48"/>
    </row>
    <row r="8" spans="2:9" x14ac:dyDescent="0.35">
      <c r="B8" s="8">
        <v>7</v>
      </c>
      <c r="C8" s="7">
        <v>3425</v>
      </c>
      <c r="D8" s="23">
        <f t="shared" si="0"/>
        <v>3303.6667000000002</v>
      </c>
      <c r="E8" s="24">
        <f t="shared" si="1"/>
        <v>121.33329999999978</v>
      </c>
      <c r="F8" s="36">
        <f t="shared" ref="F8:F25" si="2">ROUNDUP(AVERAGE(C2:C7),4)</f>
        <v>3248</v>
      </c>
      <c r="G8" s="37">
        <f t="shared" ref="G8:G25" si="3">C8-F8</f>
        <v>177</v>
      </c>
      <c r="H8" s="47"/>
      <c r="I8" s="48"/>
    </row>
    <row r="9" spans="2:9" x14ac:dyDescent="0.35">
      <c r="B9" s="8">
        <v>8</v>
      </c>
      <c r="C9" s="7">
        <v>3703</v>
      </c>
      <c r="D9" s="23">
        <f t="shared" si="0"/>
        <v>3258.6667000000002</v>
      </c>
      <c r="E9" s="24">
        <f t="shared" si="1"/>
        <v>444.33329999999978</v>
      </c>
      <c r="F9" s="36">
        <f t="shared" si="2"/>
        <v>3276.1667000000002</v>
      </c>
      <c r="G9" s="37">
        <f t="shared" si="3"/>
        <v>426.83329999999978</v>
      </c>
      <c r="H9" s="47"/>
      <c r="I9" s="48"/>
    </row>
    <row r="10" spans="2:9" x14ac:dyDescent="0.35">
      <c r="B10" s="8">
        <v>9</v>
      </c>
      <c r="C10" s="7">
        <v>3240</v>
      </c>
      <c r="D10" s="23">
        <f t="shared" si="0"/>
        <v>3393</v>
      </c>
      <c r="E10" s="24">
        <f t="shared" si="1"/>
        <v>-153</v>
      </c>
      <c r="F10" s="36">
        <f t="shared" si="2"/>
        <v>3340.8334</v>
      </c>
      <c r="G10" s="37">
        <f t="shared" si="3"/>
        <v>-100.83339999999998</v>
      </c>
      <c r="H10" s="47"/>
      <c r="I10" s="48"/>
    </row>
    <row r="11" spans="2:9" x14ac:dyDescent="0.35">
      <c r="B11" s="8">
        <v>10</v>
      </c>
      <c r="C11" s="7">
        <v>3231</v>
      </c>
      <c r="D11" s="23">
        <f t="shared" si="0"/>
        <v>3456</v>
      </c>
      <c r="E11" s="24">
        <f t="shared" si="1"/>
        <v>-225</v>
      </c>
      <c r="F11" s="36">
        <f t="shared" si="2"/>
        <v>3379.8334</v>
      </c>
      <c r="G11" s="37">
        <f t="shared" si="3"/>
        <v>-148.83339999999998</v>
      </c>
      <c r="H11" s="47"/>
      <c r="I11" s="48"/>
    </row>
    <row r="12" spans="2:9" x14ac:dyDescent="0.35">
      <c r="B12" s="8">
        <v>11</v>
      </c>
      <c r="C12" s="7">
        <v>2887</v>
      </c>
      <c r="D12" s="23">
        <f t="shared" si="0"/>
        <v>3391.3334</v>
      </c>
      <c r="E12" s="24">
        <f t="shared" si="1"/>
        <v>-504.33339999999998</v>
      </c>
      <c r="F12" s="36">
        <f t="shared" si="2"/>
        <v>3325</v>
      </c>
      <c r="G12" s="37">
        <f t="shared" si="3"/>
        <v>-438</v>
      </c>
      <c r="H12" s="47"/>
      <c r="I12" s="48"/>
    </row>
    <row r="13" spans="2:9" x14ac:dyDescent="0.35">
      <c r="B13" s="8">
        <v>12</v>
      </c>
      <c r="C13" s="7">
        <v>3918</v>
      </c>
      <c r="D13" s="23">
        <f t="shared" si="0"/>
        <v>3119.3334</v>
      </c>
      <c r="E13" s="24">
        <f t="shared" si="1"/>
        <v>798.66660000000002</v>
      </c>
      <c r="F13" s="36">
        <f t="shared" si="2"/>
        <v>3256.1667000000002</v>
      </c>
      <c r="G13" s="37">
        <f t="shared" si="3"/>
        <v>661.83329999999978</v>
      </c>
      <c r="H13" s="47"/>
      <c r="I13" s="48"/>
    </row>
    <row r="14" spans="2:9" x14ac:dyDescent="0.35">
      <c r="B14" s="8">
        <v>13</v>
      </c>
      <c r="C14" s="7">
        <v>3271</v>
      </c>
      <c r="D14" s="23">
        <f t="shared" si="0"/>
        <v>3345.3334</v>
      </c>
      <c r="E14" s="24">
        <f t="shared" si="1"/>
        <v>-74.333399999999983</v>
      </c>
      <c r="F14" s="36">
        <f t="shared" si="2"/>
        <v>3400.6667000000002</v>
      </c>
      <c r="G14" s="37">
        <f t="shared" si="3"/>
        <v>-129.66670000000022</v>
      </c>
      <c r="H14" s="49">
        <f t="shared" ref="H14:H25" si="4">ROUNDUP(AVERAGE(C2:C13),4)</f>
        <v>3324.3334</v>
      </c>
      <c r="I14" s="50">
        <f t="shared" ref="I14:I25" si="5">C14-H14</f>
        <v>-53.333399999999983</v>
      </c>
    </row>
    <row r="15" spans="2:9" x14ac:dyDescent="0.35">
      <c r="B15" s="8">
        <v>14</v>
      </c>
      <c r="C15" s="7">
        <v>3073</v>
      </c>
      <c r="D15" s="23">
        <f t="shared" si="0"/>
        <v>3358.6667000000002</v>
      </c>
      <c r="E15" s="24">
        <f t="shared" si="1"/>
        <v>-285.66670000000022</v>
      </c>
      <c r="F15" s="36">
        <f t="shared" si="2"/>
        <v>3375</v>
      </c>
      <c r="G15" s="37">
        <f t="shared" si="3"/>
        <v>-302</v>
      </c>
      <c r="H15" s="49">
        <f t="shared" si="4"/>
        <v>3325.5834</v>
      </c>
      <c r="I15" s="50">
        <f t="shared" si="5"/>
        <v>-252.58339999999998</v>
      </c>
    </row>
    <row r="16" spans="2:9" x14ac:dyDescent="0.35">
      <c r="B16" s="8">
        <v>15</v>
      </c>
      <c r="C16" s="7">
        <v>3396</v>
      </c>
      <c r="D16" s="23">
        <f t="shared" si="0"/>
        <v>3420.6667000000002</v>
      </c>
      <c r="E16" s="24">
        <f t="shared" si="1"/>
        <v>-24.666700000000219</v>
      </c>
      <c r="F16" s="36">
        <f t="shared" si="2"/>
        <v>3270</v>
      </c>
      <c r="G16" s="37">
        <f t="shared" si="3"/>
        <v>126</v>
      </c>
      <c r="H16" s="49">
        <f t="shared" si="4"/>
        <v>3305.4167000000002</v>
      </c>
      <c r="I16" s="50">
        <f t="shared" si="5"/>
        <v>90.583299999999781</v>
      </c>
    </row>
    <row r="17" spans="2:9" x14ac:dyDescent="0.35">
      <c r="B17" s="8">
        <v>16</v>
      </c>
      <c r="C17" s="7">
        <v>3036</v>
      </c>
      <c r="D17" s="23">
        <f t="shared" si="0"/>
        <v>3246.6667000000002</v>
      </c>
      <c r="E17" s="24">
        <f t="shared" si="1"/>
        <v>-210.66670000000022</v>
      </c>
      <c r="F17" s="36">
        <f t="shared" si="2"/>
        <v>3296</v>
      </c>
      <c r="G17" s="37">
        <f t="shared" si="3"/>
        <v>-260</v>
      </c>
      <c r="H17" s="49">
        <f t="shared" si="4"/>
        <v>3337.9167000000002</v>
      </c>
      <c r="I17" s="50">
        <f t="shared" si="5"/>
        <v>-301.91670000000022</v>
      </c>
    </row>
    <row r="18" spans="2:9" x14ac:dyDescent="0.35">
      <c r="B18" s="8">
        <v>17</v>
      </c>
      <c r="C18" s="7">
        <v>3196</v>
      </c>
      <c r="D18" s="23">
        <f t="shared" si="0"/>
        <v>3168.3334</v>
      </c>
      <c r="E18" s="24">
        <f t="shared" si="1"/>
        <v>27.666600000000017</v>
      </c>
      <c r="F18" s="36">
        <f t="shared" si="2"/>
        <v>3263.5</v>
      </c>
      <c r="G18" s="37">
        <f t="shared" si="3"/>
        <v>-67.5</v>
      </c>
      <c r="H18" s="49">
        <f t="shared" si="4"/>
        <v>3294.25</v>
      </c>
      <c r="I18" s="50">
        <f t="shared" si="5"/>
        <v>-98.25</v>
      </c>
    </row>
    <row r="19" spans="2:9" x14ac:dyDescent="0.35">
      <c r="B19" s="8">
        <v>18</v>
      </c>
      <c r="C19" s="7">
        <v>4106</v>
      </c>
      <c r="D19" s="23">
        <f t="shared" si="0"/>
        <v>3209.3334</v>
      </c>
      <c r="E19" s="24">
        <f t="shared" si="1"/>
        <v>896.66660000000002</v>
      </c>
      <c r="F19" s="36">
        <f t="shared" si="2"/>
        <v>3315</v>
      </c>
      <c r="G19" s="37">
        <f t="shared" si="3"/>
        <v>791</v>
      </c>
      <c r="H19" s="49">
        <f t="shared" si="4"/>
        <v>3285.5834</v>
      </c>
      <c r="I19" s="50">
        <f t="shared" si="5"/>
        <v>820.41660000000002</v>
      </c>
    </row>
    <row r="20" spans="2:9" x14ac:dyDescent="0.35">
      <c r="B20" s="8">
        <v>19</v>
      </c>
      <c r="C20" s="7">
        <v>3449</v>
      </c>
      <c r="D20" s="23">
        <f t="shared" si="0"/>
        <v>3446</v>
      </c>
      <c r="E20" s="24">
        <f t="shared" si="1"/>
        <v>3</v>
      </c>
      <c r="F20" s="36">
        <f t="shared" si="2"/>
        <v>3346.3334</v>
      </c>
      <c r="G20" s="37">
        <f t="shared" si="3"/>
        <v>102.66660000000002</v>
      </c>
      <c r="H20" s="49">
        <f t="shared" si="4"/>
        <v>3373.5</v>
      </c>
      <c r="I20" s="50">
        <f t="shared" si="5"/>
        <v>75.5</v>
      </c>
    </row>
    <row r="21" spans="2:9" x14ac:dyDescent="0.35">
      <c r="B21" s="8">
        <v>20</v>
      </c>
      <c r="C21" s="7">
        <v>3913</v>
      </c>
      <c r="D21" s="23">
        <f t="shared" si="0"/>
        <v>3583.6667000000002</v>
      </c>
      <c r="E21" s="24">
        <f t="shared" si="1"/>
        <v>329.33329999999978</v>
      </c>
      <c r="F21" s="36">
        <f t="shared" si="2"/>
        <v>3376</v>
      </c>
      <c r="G21" s="37">
        <f t="shared" si="3"/>
        <v>537</v>
      </c>
      <c r="H21" s="49">
        <f t="shared" si="4"/>
        <v>3375.5</v>
      </c>
      <c r="I21" s="50">
        <f t="shared" si="5"/>
        <v>537.5</v>
      </c>
    </row>
    <row r="22" spans="2:9" x14ac:dyDescent="0.35">
      <c r="B22" s="8">
        <v>21</v>
      </c>
      <c r="C22" s="7">
        <v>3324</v>
      </c>
      <c r="D22" s="23">
        <f t="shared" si="0"/>
        <v>3822.6667000000002</v>
      </c>
      <c r="E22" s="24">
        <f t="shared" si="1"/>
        <v>-498.66670000000022</v>
      </c>
      <c r="F22" s="36">
        <f t="shared" si="2"/>
        <v>3516</v>
      </c>
      <c r="G22" s="37">
        <f t="shared" si="3"/>
        <v>-192</v>
      </c>
      <c r="H22" s="49">
        <f t="shared" si="4"/>
        <v>3393</v>
      </c>
      <c r="I22" s="50">
        <f t="shared" si="5"/>
        <v>-69</v>
      </c>
    </row>
    <row r="23" spans="2:9" x14ac:dyDescent="0.35">
      <c r="B23" s="8">
        <v>22</v>
      </c>
      <c r="C23" s="7">
        <v>3277</v>
      </c>
      <c r="D23" s="23">
        <f t="shared" si="0"/>
        <v>3562</v>
      </c>
      <c r="E23" s="24">
        <f t="shared" si="1"/>
        <v>-285</v>
      </c>
      <c r="F23" s="36">
        <f t="shared" si="2"/>
        <v>3504</v>
      </c>
      <c r="G23" s="37">
        <f t="shared" si="3"/>
        <v>-227</v>
      </c>
      <c r="H23" s="49">
        <f t="shared" si="4"/>
        <v>3400</v>
      </c>
      <c r="I23" s="50">
        <f t="shared" si="5"/>
        <v>-123</v>
      </c>
    </row>
    <row r="24" spans="2:9" x14ac:dyDescent="0.35">
      <c r="B24" s="8">
        <v>23</v>
      </c>
      <c r="C24" s="7">
        <v>3204</v>
      </c>
      <c r="D24" s="23">
        <f t="shared" si="0"/>
        <v>3504.6667000000002</v>
      </c>
      <c r="E24" s="24">
        <f t="shared" si="1"/>
        <v>-300.66670000000022</v>
      </c>
      <c r="F24" s="36">
        <f t="shared" si="2"/>
        <v>3544.1667000000002</v>
      </c>
      <c r="G24" s="37">
        <f t="shared" si="3"/>
        <v>-340.16670000000022</v>
      </c>
      <c r="H24" s="49">
        <f t="shared" si="4"/>
        <v>3403.8334</v>
      </c>
      <c r="I24" s="50">
        <f t="shared" si="5"/>
        <v>-199.83339999999998</v>
      </c>
    </row>
    <row r="25" spans="2:9" ht="15" thickBot="1" x14ac:dyDescent="0.4">
      <c r="B25" s="6">
        <v>24</v>
      </c>
      <c r="C25" s="5">
        <v>4079</v>
      </c>
      <c r="D25" s="25">
        <f t="shared" si="0"/>
        <v>3268.3334</v>
      </c>
      <c r="E25" s="26">
        <f t="shared" si="1"/>
        <v>810.66660000000002</v>
      </c>
      <c r="F25" s="38">
        <f t="shared" si="2"/>
        <v>3545.5</v>
      </c>
      <c r="G25" s="39">
        <f t="shared" si="3"/>
        <v>533.5</v>
      </c>
      <c r="H25" s="51">
        <f t="shared" si="4"/>
        <v>3430.25</v>
      </c>
      <c r="I25" s="52">
        <f t="shared" si="5"/>
        <v>648.75</v>
      </c>
    </row>
    <row r="26" spans="2:9" ht="15" thickBot="1" x14ac:dyDescent="0.4">
      <c r="B26" s="4" t="s">
        <v>0</v>
      </c>
      <c r="C26" s="3"/>
      <c r="D26" s="27"/>
      <c r="E26" s="28">
        <f>SUM(E14:E25)</f>
        <v>387.66619999999875</v>
      </c>
      <c r="F26" s="40"/>
      <c r="G26" s="41">
        <f>SUM(G14:G25)</f>
        <v>571.83319999999958</v>
      </c>
      <c r="H26" s="53"/>
      <c r="I26" s="54">
        <f>SUM(I14:I25)</f>
        <v>1074.8329999999996</v>
      </c>
    </row>
    <row r="27" spans="2:9" x14ac:dyDescent="0.35">
      <c r="D27" s="88"/>
      <c r="E27" s="88"/>
      <c r="F27" s="88"/>
      <c r="G27" s="88"/>
      <c r="H27" s="88"/>
      <c r="I27" s="89"/>
    </row>
    <row r="28" spans="2:9" x14ac:dyDescent="0.35">
      <c r="D28" s="88"/>
      <c r="E28" s="88"/>
      <c r="F28" s="88"/>
      <c r="G28" s="88"/>
      <c r="H28" s="88"/>
      <c r="I28" s="89"/>
    </row>
    <row r="29" spans="2:9" x14ac:dyDescent="0.35">
      <c r="D29" s="88"/>
      <c r="E29" s="88"/>
      <c r="F29" s="88"/>
      <c r="G29" s="88"/>
      <c r="H29" s="88"/>
      <c r="I29" s="89"/>
    </row>
    <row r="30" spans="2:9" x14ac:dyDescent="0.35">
      <c r="D30" s="88"/>
      <c r="E30" s="88"/>
      <c r="F30" s="88"/>
      <c r="G30" s="88"/>
      <c r="H30" s="88"/>
      <c r="I30" s="89"/>
    </row>
    <row r="31" spans="2:9" x14ac:dyDescent="0.35">
      <c r="D31" s="88"/>
      <c r="E31" s="88"/>
      <c r="F31" s="88"/>
      <c r="G31" s="88"/>
      <c r="H31" s="88"/>
      <c r="I31" s="89"/>
    </row>
    <row r="32" spans="2:9" x14ac:dyDescent="0.35">
      <c r="D32" s="88"/>
      <c r="E32" s="88"/>
      <c r="F32" s="88"/>
      <c r="G32" s="88"/>
      <c r="H32" s="88"/>
      <c r="I32" s="89"/>
    </row>
    <row r="33" spans="4:9" x14ac:dyDescent="0.35">
      <c r="D33" s="88"/>
      <c r="E33" s="88"/>
      <c r="F33" s="88"/>
      <c r="G33" s="88"/>
      <c r="H33" s="88"/>
      <c r="I33" s="89"/>
    </row>
    <row r="34" spans="4:9" x14ac:dyDescent="0.35">
      <c r="D34" s="88"/>
      <c r="E34" s="88"/>
      <c r="F34" s="88"/>
      <c r="G34" s="88"/>
      <c r="H34" s="88"/>
      <c r="I34" s="89"/>
    </row>
    <row r="35" spans="4:9" x14ac:dyDescent="0.35">
      <c r="D35" s="88"/>
      <c r="E35" s="88"/>
      <c r="F35" s="88"/>
      <c r="G35" s="88"/>
      <c r="H35" s="88"/>
      <c r="I35" s="89"/>
    </row>
    <row r="36" spans="4:9" x14ac:dyDescent="0.35">
      <c r="D36" s="88"/>
      <c r="E36" s="88"/>
      <c r="F36" s="88"/>
      <c r="G36" s="88"/>
      <c r="H36" s="88"/>
      <c r="I36" s="89"/>
    </row>
    <row r="37" spans="4:9" x14ac:dyDescent="0.35">
      <c r="D37" s="88"/>
      <c r="E37" s="88"/>
      <c r="F37" s="88"/>
      <c r="G37" s="88"/>
      <c r="H37" s="88"/>
      <c r="I37" s="89"/>
    </row>
    <row r="38" spans="4:9" x14ac:dyDescent="0.35">
      <c r="D38" s="88"/>
      <c r="E38" s="88"/>
      <c r="F38" s="88"/>
      <c r="G38" s="88"/>
      <c r="H38" s="88"/>
      <c r="I38" s="89"/>
    </row>
    <row r="39" spans="4:9" x14ac:dyDescent="0.35">
      <c r="D39" s="88"/>
      <c r="E39" s="88"/>
      <c r="F39" s="88"/>
      <c r="G39" s="88"/>
      <c r="H39" s="88"/>
      <c r="I39" s="89"/>
    </row>
    <row r="40" spans="4:9" x14ac:dyDescent="0.35">
      <c r="D40" s="88"/>
      <c r="E40" s="88"/>
      <c r="F40" s="88"/>
      <c r="G40" s="88"/>
      <c r="H40" s="88"/>
      <c r="I40" s="89"/>
    </row>
    <row r="41" spans="4:9" x14ac:dyDescent="0.35">
      <c r="D41" s="88"/>
      <c r="E41" s="88"/>
      <c r="F41" s="88"/>
      <c r="G41" s="88"/>
      <c r="H41" s="88"/>
      <c r="I41" s="89"/>
    </row>
    <row r="42" spans="4:9" x14ac:dyDescent="0.35">
      <c r="D42" s="88"/>
      <c r="E42" s="88"/>
      <c r="F42" s="88"/>
      <c r="G42" s="88"/>
      <c r="H42" s="88"/>
      <c r="I42" s="89"/>
    </row>
    <row r="43" spans="4:9" x14ac:dyDescent="0.35">
      <c r="D43" s="88"/>
      <c r="E43" s="88"/>
      <c r="F43" s="88"/>
      <c r="G43" s="88"/>
      <c r="H43" s="88"/>
      <c r="I43" s="89"/>
    </row>
    <row r="44" spans="4:9" x14ac:dyDescent="0.35">
      <c r="D44" s="88"/>
      <c r="E44" s="88"/>
      <c r="F44" s="88"/>
      <c r="G44" s="88"/>
      <c r="H44" s="88"/>
      <c r="I44" s="89"/>
    </row>
    <row r="45" spans="4:9" x14ac:dyDescent="0.35">
      <c r="D45" s="88"/>
      <c r="E45" s="88"/>
      <c r="F45" s="88"/>
      <c r="G45" s="88"/>
      <c r="H45" s="88"/>
      <c r="I45" s="89"/>
    </row>
    <row r="46" spans="4:9" x14ac:dyDescent="0.35">
      <c r="D46" s="88"/>
      <c r="E46" s="88"/>
      <c r="F46" s="88"/>
      <c r="G46" s="88"/>
      <c r="H46" s="88"/>
      <c r="I46" s="89"/>
    </row>
    <row r="47" spans="4:9" x14ac:dyDescent="0.35">
      <c r="D47" s="88"/>
      <c r="E47" s="88"/>
      <c r="F47" s="88"/>
      <c r="G47" s="88"/>
      <c r="H47" s="88"/>
      <c r="I47" s="89"/>
    </row>
    <row r="48" spans="4:9" x14ac:dyDescent="0.35">
      <c r="D48" s="88"/>
      <c r="E48" s="88"/>
      <c r="F48" s="88"/>
      <c r="G48" s="88"/>
      <c r="H48" s="88"/>
      <c r="I48" s="89"/>
    </row>
    <row r="49" spans="4:9" x14ac:dyDescent="0.35">
      <c r="D49" s="88"/>
      <c r="E49" s="88"/>
      <c r="F49" s="88"/>
      <c r="G49" s="88"/>
      <c r="H49" s="88"/>
      <c r="I49" s="89"/>
    </row>
    <row r="50" spans="4:9" x14ac:dyDescent="0.35">
      <c r="D50" s="88"/>
      <c r="E50" s="88"/>
      <c r="F50" s="88"/>
      <c r="G50" s="88"/>
      <c r="H50" s="88"/>
      <c r="I50" s="89"/>
    </row>
    <row r="51" spans="4:9" x14ac:dyDescent="0.35">
      <c r="D51" s="88"/>
      <c r="E51" s="88"/>
      <c r="F51" s="88"/>
      <c r="G51" s="88"/>
      <c r="H51" s="88"/>
      <c r="I51" s="89"/>
    </row>
    <row r="52" spans="4:9" x14ac:dyDescent="0.35">
      <c r="D52" s="88"/>
      <c r="E52" s="88"/>
      <c r="F52" s="88"/>
      <c r="G52" s="88"/>
      <c r="H52" s="88"/>
      <c r="I52" s="89"/>
    </row>
    <row r="53" spans="4:9" x14ac:dyDescent="0.35">
      <c r="D53" s="88"/>
      <c r="E53" s="88"/>
      <c r="F53" s="88"/>
      <c r="G53" s="88"/>
      <c r="H53" s="88"/>
      <c r="I53" s="89"/>
    </row>
    <row r="54" spans="4:9" x14ac:dyDescent="0.35">
      <c r="D54" s="88"/>
      <c r="E54" s="88"/>
      <c r="F54" s="88"/>
      <c r="G54" s="88"/>
      <c r="H54" s="88"/>
      <c r="I54" s="89"/>
    </row>
    <row r="55" spans="4:9" x14ac:dyDescent="0.35">
      <c r="D55" s="88"/>
      <c r="E55" s="88"/>
      <c r="F55" s="88"/>
      <c r="G55" s="88"/>
      <c r="H55" s="88"/>
      <c r="I55" s="89"/>
    </row>
    <row r="56" spans="4:9" x14ac:dyDescent="0.35">
      <c r="D56" s="88"/>
      <c r="E56" s="88"/>
      <c r="F56" s="88"/>
      <c r="G56" s="88"/>
      <c r="H56" s="88"/>
      <c r="I56" s="89"/>
    </row>
    <row r="57" spans="4:9" x14ac:dyDescent="0.35">
      <c r="D57" s="88"/>
      <c r="E57" s="88"/>
      <c r="F57" s="88"/>
      <c r="G57" s="88"/>
      <c r="H57" s="88"/>
      <c r="I57" s="89"/>
    </row>
    <row r="58" spans="4:9" x14ac:dyDescent="0.35">
      <c r="D58" s="88"/>
      <c r="E58" s="88"/>
      <c r="F58" s="88"/>
      <c r="G58" s="88"/>
      <c r="H58" s="88"/>
      <c r="I58" s="89"/>
    </row>
    <row r="59" spans="4:9" x14ac:dyDescent="0.35">
      <c r="D59" s="88"/>
      <c r="E59" s="88"/>
      <c r="F59" s="88"/>
      <c r="G59" s="88"/>
      <c r="H59" s="88"/>
      <c r="I59" s="89"/>
    </row>
    <row r="60" spans="4:9" x14ac:dyDescent="0.35">
      <c r="D60" s="88"/>
      <c r="E60" s="88"/>
      <c r="F60" s="88"/>
      <c r="G60" s="88"/>
      <c r="H60" s="88"/>
      <c r="I60" s="89"/>
    </row>
    <row r="61" spans="4:9" x14ac:dyDescent="0.35">
      <c r="D61" s="88"/>
      <c r="E61" s="88"/>
      <c r="F61" s="88"/>
      <c r="G61" s="88"/>
      <c r="H61" s="88"/>
      <c r="I61" s="89"/>
    </row>
    <row r="62" spans="4:9" x14ac:dyDescent="0.35">
      <c r="D62" s="88"/>
      <c r="E62" s="88"/>
      <c r="F62" s="88"/>
      <c r="G62" s="88"/>
      <c r="H62" s="88"/>
      <c r="I62" s="89"/>
    </row>
    <row r="63" spans="4:9" x14ac:dyDescent="0.35">
      <c r="D63" s="88"/>
      <c r="E63" s="88"/>
      <c r="F63" s="88"/>
      <c r="G63" s="88"/>
      <c r="H63" s="88"/>
      <c r="I63" s="89"/>
    </row>
    <row r="64" spans="4:9" x14ac:dyDescent="0.35">
      <c r="D64" s="88"/>
      <c r="E64" s="88"/>
      <c r="F64" s="88"/>
      <c r="G64" s="88"/>
      <c r="H64" s="88"/>
      <c r="I64" s="89"/>
    </row>
    <row r="65" spans="4:9" x14ac:dyDescent="0.35">
      <c r="D65" s="88"/>
      <c r="E65" s="88"/>
      <c r="F65" s="88"/>
      <c r="G65" s="88"/>
      <c r="H65" s="88"/>
      <c r="I65" s="89"/>
    </row>
    <row r="66" spans="4:9" x14ac:dyDescent="0.35">
      <c r="D66" s="88"/>
      <c r="E66" s="88"/>
      <c r="F66" s="88"/>
      <c r="G66" s="88"/>
      <c r="H66" s="88"/>
      <c r="I66" s="89"/>
    </row>
    <row r="67" spans="4:9" x14ac:dyDescent="0.35">
      <c r="D67" s="88"/>
      <c r="E67" s="88"/>
      <c r="F67" s="88"/>
      <c r="G67" s="88"/>
      <c r="H67" s="88"/>
      <c r="I67" s="89"/>
    </row>
    <row r="68" spans="4:9" x14ac:dyDescent="0.35">
      <c r="D68" s="88"/>
      <c r="E68" s="88"/>
      <c r="F68" s="88"/>
      <c r="G68" s="88"/>
      <c r="H68" s="88"/>
      <c r="I68" s="89"/>
    </row>
    <row r="69" spans="4:9" x14ac:dyDescent="0.35">
      <c r="D69" s="88"/>
      <c r="E69" s="88"/>
      <c r="F69" s="88"/>
      <c r="G69" s="88"/>
      <c r="H69" s="88"/>
      <c r="I69" s="89"/>
    </row>
    <row r="70" spans="4:9" x14ac:dyDescent="0.35">
      <c r="D70" s="88"/>
      <c r="E70" s="88"/>
      <c r="F70" s="88"/>
      <c r="G70" s="88"/>
      <c r="H70" s="88"/>
      <c r="I70" s="89"/>
    </row>
    <row r="71" spans="4:9" x14ac:dyDescent="0.35">
      <c r="D71" s="88"/>
      <c r="E71" s="88"/>
      <c r="F71" s="88"/>
      <c r="G71" s="88"/>
      <c r="H71" s="88"/>
      <c r="I71" s="89"/>
    </row>
    <row r="72" spans="4:9" x14ac:dyDescent="0.35">
      <c r="D72" s="88"/>
      <c r="E72" s="88"/>
      <c r="F72" s="88"/>
      <c r="G72" s="88"/>
      <c r="H72" s="88"/>
      <c r="I72" s="89"/>
    </row>
    <row r="73" spans="4:9" x14ac:dyDescent="0.35">
      <c r="D73" s="88"/>
      <c r="E73" s="88"/>
      <c r="F73" s="88"/>
      <c r="G73" s="88"/>
      <c r="H73" s="88"/>
      <c r="I73" s="89"/>
    </row>
    <row r="74" spans="4:9" x14ac:dyDescent="0.35">
      <c r="D74" s="88"/>
      <c r="E74" s="88"/>
      <c r="F74" s="88"/>
      <c r="G74" s="88"/>
      <c r="H74" s="88"/>
      <c r="I74" s="89"/>
    </row>
    <row r="75" spans="4:9" x14ac:dyDescent="0.35">
      <c r="D75" s="88"/>
      <c r="E75" s="88"/>
      <c r="F75" s="88"/>
      <c r="G75" s="88"/>
      <c r="H75" s="88"/>
      <c r="I75" s="89"/>
    </row>
    <row r="76" spans="4:9" x14ac:dyDescent="0.35">
      <c r="D76" s="88"/>
      <c r="E76" s="88"/>
      <c r="F76" s="88"/>
      <c r="G76" s="88"/>
      <c r="H76" s="88"/>
      <c r="I76" s="89"/>
    </row>
    <row r="77" spans="4:9" x14ac:dyDescent="0.35">
      <c r="D77" s="88"/>
      <c r="E77" s="88"/>
      <c r="F77" s="88"/>
      <c r="G77" s="88"/>
      <c r="H77" s="88"/>
      <c r="I77" s="89"/>
    </row>
    <row r="78" spans="4:9" x14ac:dyDescent="0.35">
      <c r="D78" s="88"/>
      <c r="E78" s="88"/>
      <c r="F78" s="88"/>
      <c r="G78" s="88"/>
      <c r="H78" s="88"/>
      <c r="I78" s="89"/>
    </row>
    <row r="79" spans="4:9" x14ac:dyDescent="0.35">
      <c r="D79" s="88"/>
      <c r="E79" s="88"/>
      <c r="F79" s="88"/>
      <c r="G79" s="88"/>
      <c r="H79" s="88"/>
      <c r="I79" s="89"/>
    </row>
    <row r="80" spans="4:9" x14ac:dyDescent="0.35">
      <c r="D80" s="88"/>
      <c r="E80" s="88"/>
      <c r="F80" s="88"/>
      <c r="G80" s="88"/>
      <c r="H80" s="88"/>
      <c r="I80" s="89"/>
    </row>
    <row r="81" spans="4:9" x14ac:dyDescent="0.35">
      <c r="D81" s="88"/>
      <c r="E81" s="88"/>
      <c r="F81" s="88"/>
      <c r="G81" s="88"/>
      <c r="H81" s="88"/>
      <c r="I81" s="89"/>
    </row>
    <row r="82" spans="4:9" x14ac:dyDescent="0.35">
      <c r="D82" s="88"/>
      <c r="E82" s="88"/>
      <c r="F82" s="88"/>
      <c r="G82" s="88"/>
      <c r="H82" s="88"/>
      <c r="I82" s="89"/>
    </row>
    <row r="83" spans="4:9" x14ac:dyDescent="0.35">
      <c r="D83" s="88"/>
      <c r="E83" s="88"/>
      <c r="F83" s="88"/>
      <c r="G83" s="88"/>
      <c r="H83" s="88"/>
      <c r="I83" s="89"/>
    </row>
    <row r="84" spans="4:9" x14ac:dyDescent="0.35">
      <c r="D84" s="88"/>
      <c r="E84" s="88"/>
      <c r="F84" s="88"/>
      <c r="G84" s="88"/>
      <c r="H84" s="88"/>
      <c r="I84" s="89"/>
    </row>
    <row r="85" spans="4:9" x14ac:dyDescent="0.35">
      <c r="D85" s="88"/>
      <c r="E85" s="88"/>
      <c r="F85" s="88"/>
      <c r="G85" s="88"/>
      <c r="H85" s="88"/>
      <c r="I85" s="89"/>
    </row>
    <row r="86" spans="4:9" x14ac:dyDescent="0.35">
      <c r="D86" s="88"/>
      <c r="E86" s="88"/>
      <c r="F86" s="88"/>
      <c r="G86" s="88"/>
      <c r="H86" s="88"/>
      <c r="I86" s="89"/>
    </row>
    <row r="87" spans="4:9" x14ac:dyDescent="0.35">
      <c r="D87" s="88"/>
      <c r="E87" s="88"/>
      <c r="F87" s="88"/>
      <c r="G87" s="88"/>
      <c r="H87" s="88"/>
      <c r="I87" s="89"/>
    </row>
    <row r="88" spans="4:9" x14ac:dyDescent="0.35">
      <c r="D88" s="88"/>
      <c r="E88" s="88"/>
      <c r="F88" s="88"/>
      <c r="G88" s="88"/>
      <c r="H88" s="88"/>
      <c r="I88" s="89"/>
    </row>
    <row r="89" spans="4:9" x14ac:dyDescent="0.35">
      <c r="D89" s="88"/>
      <c r="E89" s="88"/>
      <c r="F89" s="88"/>
      <c r="G89" s="88"/>
      <c r="H89" s="88"/>
      <c r="I89" s="89"/>
    </row>
    <row r="90" spans="4:9" x14ac:dyDescent="0.35">
      <c r="D90" s="88"/>
      <c r="E90" s="88"/>
      <c r="F90" s="88"/>
      <c r="G90" s="88"/>
      <c r="H90" s="88"/>
      <c r="I90" s="89"/>
    </row>
    <row r="91" spans="4:9" x14ac:dyDescent="0.35">
      <c r="D91" s="88"/>
      <c r="E91" s="88"/>
      <c r="F91" s="88"/>
      <c r="G91" s="88"/>
      <c r="H91" s="88"/>
      <c r="I91" s="89"/>
    </row>
    <row r="92" spans="4:9" x14ac:dyDescent="0.35">
      <c r="D92" s="88"/>
      <c r="E92" s="88"/>
      <c r="F92" s="88"/>
      <c r="G92" s="88"/>
      <c r="H92" s="88"/>
      <c r="I92" s="89"/>
    </row>
    <row r="93" spans="4:9" x14ac:dyDescent="0.35">
      <c r="D93" s="88"/>
      <c r="E93" s="88"/>
      <c r="F93" s="88"/>
      <c r="G93" s="88"/>
      <c r="H93" s="88"/>
      <c r="I93" s="89"/>
    </row>
    <row r="94" spans="4:9" x14ac:dyDescent="0.35">
      <c r="D94" s="88"/>
      <c r="E94" s="88"/>
      <c r="F94" s="88"/>
      <c r="G94" s="88"/>
      <c r="H94" s="88"/>
      <c r="I94" s="89"/>
    </row>
    <row r="95" spans="4:9" x14ac:dyDescent="0.35">
      <c r="D95" s="88"/>
      <c r="E95" s="88"/>
      <c r="F95" s="88"/>
      <c r="G95" s="88"/>
      <c r="H95" s="88"/>
      <c r="I95" s="89"/>
    </row>
    <row r="96" spans="4:9" x14ac:dyDescent="0.35">
      <c r="D96" s="88"/>
      <c r="E96" s="88"/>
      <c r="F96" s="88"/>
      <c r="G96" s="88"/>
      <c r="H96" s="88"/>
      <c r="I96" s="89"/>
    </row>
    <row r="97" spans="4:9" x14ac:dyDescent="0.35">
      <c r="D97" s="88"/>
      <c r="E97" s="88"/>
      <c r="F97" s="88"/>
      <c r="G97" s="88"/>
      <c r="H97" s="88"/>
      <c r="I97" s="89"/>
    </row>
    <row r="98" spans="4:9" x14ac:dyDescent="0.35">
      <c r="D98" s="88"/>
      <c r="E98" s="88"/>
      <c r="F98" s="88"/>
      <c r="G98" s="88"/>
      <c r="H98" s="88"/>
      <c r="I98" s="89"/>
    </row>
    <row r="99" spans="4:9" x14ac:dyDescent="0.35">
      <c r="D99" s="88"/>
      <c r="E99" s="88"/>
      <c r="F99" s="88"/>
      <c r="G99" s="88"/>
      <c r="H99" s="88"/>
      <c r="I99" s="89"/>
    </row>
    <row r="100" spans="4:9" x14ac:dyDescent="0.35">
      <c r="D100" s="88"/>
      <c r="E100" s="88"/>
      <c r="F100" s="88"/>
      <c r="G100" s="88"/>
      <c r="H100" s="88"/>
      <c r="I100" s="89"/>
    </row>
    <row r="101" spans="4:9" x14ac:dyDescent="0.35">
      <c r="D101" s="88"/>
      <c r="E101" s="88"/>
      <c r="F101" s="88"/>
      <c r="G101" s="88"/>
      <c r="H101" s="88"/>
      <c r="I101" s="89"/>
    </row>
    <row r="102" spans="4:9" x14ac:dyDescent="0.35">
      <c r="D102" s="88"/>
      <c r="E102" s="88"/>
      <c r="F102" s="88"/>
      <c r="G102" s="88"/>
      <c r="H102" s="88"/>
      <c r="I102" s="89"/>
    </row>
    <row r="103" spans="4:9" x14ac:dyDescent="0.35">
      <c r="D103" s="88"/>
      <c r="E103" s="88"/>
      <c r="F103" s="88"/>
      <c r="G103" s="88"/>
      <c r="H103" s="88"/>
      <c r="I103" s="89"/>
    </row>
    <row r="104" spans="4:9" x14ac:dyDescent="0.35">
      <c r="D104" s="88"/>
      <c r="E104" s="88"/>
      <c r="F104" s="88"/>
      <c r="G104" s="88"/>
      <c r="H104" s="88"/>
      <c r="I104" s="89"/>
    </row>
    <row r="105" spans="4:9" x14ac:dyDescent="0.35">
      <c r="D105" s="88"/>
      <c r="E105" s="88"/>
      <c r="F105" s="88"/>
      <c r="G105" s="88"/>
      <c r="H105" s="88"/>
      <c r="I105" s="89"/>
    </row>
    <row r="106" spans="4:9" x14ac:dyDescent="0.35">
      <c r="D106" s="88"/>
      <c r="E106" s="88"/>
      <c r="F106" s="88"/>
      <c r="G106" s="88"/>
      <c r="H106" s="88"/>
      <c r="I106" s="89"/>
    </row>
    <row r="107" spans="4:9" x14ac:dyDescent="0.35">
      <c r="D107" s="88"/>
      <c r="E107" s="88"/>
      <c r="F107" s="88"/>
      <c r="G107" s="88"/>
      <c r="H107" s="88"/>
      <c r="I107" s="89"/>
    </row>
    <row r="108" spans="4:9" x14ac:dyDescent="0.35">
      <c r="D108" s="88"/>
      <c r="E108" s="88"/>
      <c r="F108" s="88"/>
      <c r="G108" s="88"/>
      <c r="H108" s="88"/>
      <c r="I108" s="89"/>
    </row>
    <row r="109" spans="4:9" x14ac:dyDescent="0.35">
      <c r="D109" s="88"/>
      <c r="E109" s="88"/>
      <c r="F109" s="88"/>
      <c r="G109" s="88"/>
      <c r="H109" s="88"/>
      <c r="I109" s="89"/>
    </row>
    <row r="110" spans="4:9" x14ac:dyDescent="0.35">
      <c r="D110" s="88"/>
      <c r="E110" s="88"/>
      <c r="F110" s="88"/>
      <c r="G110" s="88"/>
      <c r="H110" s="88"/>
      <c r="I110" s="89"/>
    </row>
    <row r="111" spans="4:9" x14ac:dyDescent="0.35">
      <c r="D111" s="88"/>
      <c r="E111" s="88"/>
      <c r="F111" s="88"/>
      <c r="G111" s="88"/>
      <c r="H111" s="88"/>
      <c r="I111" s="89"/>
    </row>
    <row r="112" spans="4:9" x14ac:dyDescent="0.35">
      <c r="D112" s="88"/>
      <c r="E112" s="88"/>
      <c r="F112" s="88"/>
      <c r="G112" s="88"/>
      <c r="H112" s="88"/>
      <c r="I112" s="89"/>
    </row>
    <row r="113" spans="4:9" x14ac:dyDescent="0.35">
      <c r="D113" s="88"/>
      <c r="E113" s="88"/>
      <c r="F113" s="88"/>
      <c r="G113" s="88"/>
      <c r="H113" s="88"/>
      <c r="I113" s="89"/>
    </row>
    <row r="114" spans="4:9" x14ac:dyDescent="0.35">
      <c r="D114" s="88"/>
      <c r="E114" s="88"/>
      <c r="F114" s="88"/>
      <c r="G114" s="88"/>
      <c r="H114" s="88"/>
      <c r="I114" s="89"/>
    </row>
    <row r="115" spans="4:9" x14ac:dyDescent="0.35">
      <c r="D115" s="88"/>
      <c r="E115" s="88"/>
      <c r="F115" s="88"/>
      <c r="G115" s="88"/>
      <c r="H115" s="88"/>
      <c r="I115" s="89"/>
    </row>
    <row r="116" spans="4:9" x14ac:dyDescent="0.35">
      <c r="D116" s="88"/>
      <c r="E116" s="88"/>
      <c r="F116" s="88"/>
      <c r="G116" s="88"/>
      <c r="H116" s="88"/>
      <c r="I116" s="89"/>
    </row>
    <row r="117" spans="4:9" x14ac:dyDescent="0.35">
      <c r="D117" s="88"/>
      <c r="E117" s="88"/>
      <c r="F117" s="88"/>
      <c r="G117" s="88"/>
      <c r="H117" s="88"/>
      <c r="I117" s="89"/>
    </row>
    <row r="118" spans="4:9" x14ac:dyDescent="0.35">
      <c r="D118" s="88"/>
      <c r="E118" s="88"/>
      <c r="F118" s="88"/>
      <c r="G118" s="88"/>
      <c r="H118" s="88"/>
      <c r="I118" s="89"/>
    </row>
    <row r="119" spans="4:9" x14ac:dyDescent="0.35">
      <c r="D119" s="88"/>
      <c r="E119" s="88"/>
      <c r="F119" s="88"/>
      <c r="G119" s="88"/>
      <c r="H119" s="88"/>
      <c r="I119" s="89"/>
    </row>
    <row r="120" spans="4:9" x14ac:dyDescent="0.35">
      <c r="D120" s="88"/>
      <c r="E120" s="88"/>
      <c r="F120" s="88"/>
      <c r="G120" s="88"/>
      <c r="H120" s="88"/>
      <c r="I120" s="89"/>
    </row>
    <row r="121" spans="4:9" x14ac:dyDescent="0.35">
      <c r="D121" s="88"/>
      <c r="E121" s="88"/>
      <c r="F121" s="88"/>
      <c r="G121" s="88"/>
      <c r="H121" s="88"/>
      <c r="I121" s="89"/>
    </row>
    <row r="122" spans="4:9" x14ac:dyDescent="0.35">
      <c r="D122" s="88"/>
      <c r="E122" s="88"/>
      <c r="F122" s="88"/>
      <c r="G122" s="88"/>
      <c r="H122" s="88"/>
      <c r="I122" s="89"/>
    </row>
    <row r="123" spans="4:9" x14ac:dyDescent="0.35">
      <c r="D123" s="88"/>
      <c r="E123" s="88"/>
      <c r="F123" s="88"/>
      <c r="G123" s="88"/>
      <c r="H123" s="88"/>
      <c r="I123" s="89"/>
    </row>
    <row r="124" spans="4:9" x14ac:dyDescent="0.35">
      <c r="D124" s="88"/>
      <c r="E124" s="88"/>
      <c r="F124" s="88"/>
      <c r="G124" s="88"/>
      <c r="H124" s="88"/>
      <c r="I124" s="8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4B16-05F2-4936-B97E-06DE603C903C}">
  <dimension ref="B1:I26"/>
  <sheetViews>
    <sheetView tabSelected="1" zoomScale="85" zoomScaleNormal="85" workbookViewId="0">
      <selection activeCell="D30" sqref="D30"/>
    </sheetView>
  </sheetViews>
  <sheetFormatPr defaultRowHeight="14.5" x14ac:dyDescent="0.35"/>
  <cols>
    <col min="2" max="2" width="14.36328125" style="2" bestFit="1" customWidth="1"/>
    <col min="3" max="3" width="8.7265625" style="1"/>
    <col min="4" max="8" width="8.7265625" style="88"/>
    <col min="9" max="9" width="8.7265625" style="89"/>
  </cols>
  <sheetData>
    <row r="1" spans="2:9" s="13" customFormat="1" ht="15" thickBot="1" x14ac:dyDescent="0.4">
      <c r="B1" s="16" t="s">
        <v>6</v>
      </c>
      <c r="C1" s="15" t="s">
        <v>5</v>
      </c>
      <c r="D1" s="17">
        <v>0.1</v>
      </c>
      <c r="E1" s="18" t="s">
        <v>1</v>
      </c>
      <c r="F1" s="57">
        <v>0.5</v>
      </c>
      <c r="G1" s="58" t="s">
        <v>1</v>
      </c>
      <c r="H1" s="43">
        <v>0.8</v>
      </c>
      <c r="I1" s="44" t="s">
        <v>1</v>
      </c>
    </row>
    <row r="2" spans="2:9" x14ac:dyDescent="0.35">
      <c r="B2" s="12">
        <v>1</v>
      </c>
      <c r="C2" s="11">
        <v>3256</v>
      </c>
      <c r="D2" s="19"/>
      <c r="E2" s="20"/>
      <c r="F2" s="59"/>
      <c r="G2" s="60"/>
      <c r="H2" s="45"/>
      <c r="I2" s="46"/>
    </row>
    <row r="3" spans="2:9" x14ac:dyDescent="0.35">
      <c r="B3" s="8">
        <v>2</v>
      </c>
      <c r="C3" s="7">
        <v>3315</v>
      </c>
      <c r="D3" s="21">
        <v>3256</v>
      </c>
      <c r="E3" s="22">
        <f>C3-D3</f>
        <v>59</v>
      </c>
      <c r="F3" s="61">
        <v>3256</v>
      </c>
      <c r="G3" s="62">
        <f>C3-F3</f>
        <v>59</v>
      </c>
      <c r="H3" s="47">
        <v>3256</v>
      </c>
      <c r="I3" s="48">
        <f>C3-H3</f>
        <v>59</v>
      </c>
    </row>
    <row r="4" spans="2:9" x14ac:dyDescent="0.35">
      <c r="B4" s="8">
        <v>3</v>
      </c>
      <c r="C4" s="7">
        <v>3006</v>
      </c>
      <c r="D4" s="23">
        <f>ROUNDUP(D3+$D$1*(C3-D3),4)</f>
        <v>3261.9</v>
      </c>
      <c r="E4" s="24">
        <f>ROUNDUP(C4-D4,3)</f>
        <v>-255.9</v>
      </c>
      <c r="F4" s="63">
        <f>ROUNDUP(F3+$F$1*(C3-F3),4)</f>
        <v>3285.5</v>
      </c>
      <c r="G4" s="64">
        <f>ROUNDUP(C4-F4,3)</f>
        <v>-279.5</v>
      </c>
      <c r="H4" s="67">
        <f>ROUNDUP(H3+$H$1*(C3-H3),4)</f>
        <v>3303.2</v>
      </c>
      <c r="I4" s="68">
        <f>ROUNDUP(C4-H4,3)</f>
        <v>-297.2</v>
      </c>
    </row>
    <row r="5" spans="2:9" x14ac:dyDescent="0.35">
      <c r="B5" s="8">
        <v>4</v>
      </c>
      <c r="C5" s="7">
        <v>3560</v>
      </c>
      <c r="D5" s="23">
        <f t="shared" ref="D5:D25" si="0">ROUNDUP(D4+$D$1*(C4-D4),4)</f>
        <v>3236.31</v>
      </c>
      <c r="E5" s="24">
        <f t="shared" ref="E5:E25" si="1">ROUNDUP(C5-D5,3)</f>
        <v>323.69</v>
      </c>
      <c r="F5" s="63">
        <f t="shared" ref="F5:F25" si="2">ROUNDUP(F4+$F$1*(C4-F4),4)</f>
        <v>3145.75</v>
      </c>
      <c r="G5" s="64">
        <f t="shared" ref="G5:G25" si="3">ROUNDUP(C5-F5,3)</f>
        <v>414.25</v>
      </c>
      <c r="H5" s="67">
        <f t="shared" ref="H5:H25" si="4">ROUNDUP(H4+$H$1*(C4-H4),4)</f>
        <v>3065.44</v>
      </c>
      <c r="I5" s="68">
        <f t="shared" ref="I5:I25" si="5">ROUNDUP(C5-H5,3)</f>
        <v>494.56</v>
      </c>
    </row>
    <row r="6" spans="2:9" x14ac:dyDescent="0.35">
      <c r="B6" s="8">
        <v>5</v>
      </c>
      <c r="C6" s="7">
        <v>3300</v>
      </c>
      <c r="D6" s="23">
        <f t="shared" si="0"/>
        <v>3268.6790000000001</v>
      </c>
      <c r="E6" s="24">
        <f t="shared" si="1"/>
        <v>31.321000000000002</v>
      </c>
      <c r="F6" s="63">
        <f t="shared" si="2"/>
        <v>3352.875</v>
      </c>
      <c r="G6" s="64">
        <f t="shared" si="3"/>
        <v>-52.875</v>
      </c>
      <c r="H6" s="67">
        <f t="shared" si="4"/>
        <v>3461.0880000000002</v>
      </c>
      <c r="I6" s="68">
        <f t="shared" si="5"/>
        <v>-161.08799999999999</v>
      </c>
    </row>
    <row r="7" spans="2:9" x14ac:dyDescent="0.35">
      <c r="B7" s="8">
        <v>6</v>
      </c>
      <c r="C7" s="7">
        <v>3051</v>
      </c>
      <c r="D7" s="23">
        <f t="shared" si="0"/>
        <v>3271.8110999999999</v>
      </c>
      <c r="E7" s="24">
        <f t="shared" si="1"/>
        <v>-220.81200000000001</v>
      </c>
      <c r="F7" s="63">
        <f t="shared" si="2"/>
        <v>3326.4375</v>
      </c>
      <c r="G7" s="64">
        <f t="shared" si="3"/>
        <v>-275.43799999999999</v>
      </c>
      <c r="H7" s="67">
        <f t="shared" si="4"/>
        <v>3332.2175999999999</v>
      </c>
      <c r="I7" s="68">
        <f t="shared" si="5"/>
        <v>-281.21799999999996</v>
      </c>
    </row>
    <row r="8" spans="2:9" x14ac:dyDescent="0.35">
      <c r="B8" s="8">
        <v>7</v>
      </c>
      <c r="C8" s="7">
        <v>3425</v>
      </c>
      <c r="D8" s="23">
        <f t="shared" si="0"/>
        <v>3249.73</v>
      </c>
      <c r="E8" s="24">
        <f t="shared" si="1"/>
        <v>175.27</v>
      </c>
      <c r="F8" s="63">
        <f t="shared" si="2"/>
        <v>3188.7188000000001</v>
      </c>
      <c r="G8" s="64">
        <f t="shared" si="3"/>
        <v>236.28200000000001</v>
      </c>
      <c r="H8" s="67">
        <f t="shared" si="4"/>
        <v>3107.2436000000002</v>
      </c>
      <c r="I8" s="68">
        <f t="shared" si="5"/>
        <v>317.75699999999995</v>
      </c>
    </row>
    <row r="9" spans="2:9" x14ac:dyDescent="0.35">
      <c r="B9" s="8">
        <v>8</v>
      </c>
      <c r="C9" s="7">
        <v>3703</v>
      </c>
      <c r="D9" s="23">
        <f t="shared" si="0"/>
        <v>3267.2570000000001</v>
      </c>
      <c r="E9" s="24">
        <f t="shared" si="1"/>
        <v>435.74299999999999</v>
      </c>
      <c r="F9" s="63">
        <f t="shared" si="2"/>
        <v>3306.8593999999998</v>
      </c>
      <c r="G9" s="64">
        <f t="shared" si="3"/>
        <v>396.14099999999996</v>
      </c>
      <c r="H9" s="67">
        <f t="shared" si="4"/>
        <v>3361.4488000000001</v>
      </c>
      <c r="I9" s="68">
        <f t="shared" si="5"/>
        <v>341.55199999999996</v>
      </c>
    </row>
    <row r="10" spans="2:9" x14ac:dyDescent="0.35">
      <c r="B10" s="8">
        <v>9</v>
      </c>
      <c r="C10" s="7">
        <v>3240</v>
      </c>
      <c r="D10" s="23">
        <f t="shared" si="0"/>
        <v>3310.8312999999998</v>
      </c>
      <c r="E10" s="24">
        <f t="shared" si="1"/>
        <v>-70.832000000000008</v>
      </c>
      <c r="F10" s="63">
        <f t="shared" si="2"/>
        <v>3504.9297000000001</v>
      </c>
      <c r="G10" s="64">
        <f t="shared" si="3"/>
        <v>-264.92999999999995</v>
      </c>
      <c r="H10" s="67">
        <f t="shared" si="4"/>
        <v>3634.6898000000001</v>
      </c>
      <c r="I10" s="68">
        <f t="shared" si="5"/>
        <v>-394.69</v>
      </c>
    </row>
    <row r="11" spans="2:9" x14ac:dyDescent="0.35">
      <c r="B11" s="8">
        <v>10</v>
      </c>
      <c r="C11" s="7">
        <v>3231</v>
      </c>
      <c r="D11" s="23">
        <f t="shared" si="0"/>
        <v>3303.7482</v>
      </c>
      <c r="E11" s="24">
        <f t="shared" si="1"/>
        <v>-72.749000000000009</v>
      </c>
      <c r="F11" s="63">
        <f t="shared" si="2"/>
        <v>3372.4649000000004</v>
      </c>
      <c r="G11" s="64">
        <f t="shared" si="3"/>
        <v>-141.465</v>
      </c>
      <c r="H11" s="67">
        <f t="shared" si="4"/>
        <v>3318.9380000000001</v>
      </c>
      <c r="I11" s="68">
        <f t="shared" si="5"/>
        <v>-87.939000000000007</v>
      </c>
    </row>
    <row r="12" spans="2:9" x14ac:dyDescent="0.35">
      <c r="B12" s="8">
        <v>11</v>
      </c>
      <c r="C12" s="7">
        <v>2887</v>
      </c>
      <c r="D12" s="23">
        <f t="shared" si="0"/>
        <v>3296.4734000000003</v>
      </c>
      <c r="E12" s="24">
        <f t="shared" si="1"/>
        <v>-409.47399999999999</v>
      </c>
      <c r="F12" s="63">
        <f t="shared" si="2"/>
        <v>3301.7325000000001</v>
      </c>
      <c r="G12" s="64">
        <f t="shared" si="3"/>
        <v>-414.733</v>
      </c>
      <c r="H12" s="67">
        <f t="shared" si="4"/>
        <v>3248.5875999999998</v>
      </c>
      <c r="I12" s="68">
        <f t="shared" si="5"/>
        <v>-361.58799999999997</v>
      </c>
    </row>
    <row r="13" spans="2:9" x14ac:dyDescent="0.35">
      <c r="B13" s="8">
        <v>12</v>
      </c>
      <c r="C13" s="7">
        <v>3918</v>
      </c>
      <c r="D13" s="23">
        <f t="shared" si="0"/>
        <v>3255.5261</v>
      </c>
      <c r="E13" s="24">
        <f t="shared" si="1"/>
        <v>662.47399999999993</v>
      </c>
      <c r="F13" s="63">
        <f t="shared" si="2"/>
        <v>3094.3663000000001</v>
      </c>
      <c r="G13" s="64">
        <f t="shared" si="3"/>
        <v>823.63400000000001</v>
      </c>
      <c r="H13" s="67">
        <f t="shared" si="4"/>
        <v>2959.3176000000003</v>
      </c>
      <c r="I13" s="68">
        <f t="shared" si="5"/>
        <v>958.68299999999999</v>
      </c>
    </row>
    <row r="14" spans="2:9" x14ac:dyDescent="0.35">
      <c r="B14" s="8">
        <v>13</v>
      </c>
      <c r="C14" s="7">
        <v>3271</v>
      </c>
      <c r="D14" s="23">
        <f t="shared" si="0"/>
        <v>3321.7735000000002</v>
      </c>
      <c r="E14" s="24">
        <f t="shared" si="1"/>
        <v>-50.774000000000001</v>
      </c>
      <c r="F14" s="63">
        <f t="shared" si="2"/>
        <v>3506.1832000000004</v>
      </c>
      <c r="G14" s="64">
        <f t="shared" si="3"/>
        <v>-235.184</v>
      </c>
      <c r="H14" s="67">
        <f t="shared" si="4"/>
        <v>3726.2636000000002</v>
      </c>
      <c r="I14" s="68">
        <f t="shared" si="5"/>
        <v>-455.26399999999995</v>
      </c>
    </row>
    <row r="15" spans="2:9" x14ac:dyDescent="0.35">
      <c r="B15" s="8">
        <v>14</v>
      </c>
      <c r="C15" s="7">
        <v>3073</v>
      </c>
      <c r="D15" s="23">
        <f t="shared" si="0"/>
        <v>3316.6962000000003</v>
      </c>
      <c r="E15" s="24">
        <f t="shared" si="1"/>
        <v>-243.697</v>
      </c>
      <c r="F15" s="63">
        <f t="shared" si="2"/>
        <v>3388.5916000000002</v>
      </c>
      <c r="G15" s="64">
        <f t="shared" si="3"/>
        <v>-315.59199999999998</v>
      </c>
      <c r="H15" s="67">
        <f t="shared" si="4"/>
        <v>3362.0528000000004</v>
      </c>
      <c r="I15" s="68">
        <f t="shared" si="5"/>
        <v>-289.053</v>
      </c>
    </row>
    <row r="16" spans="2:9" x14ac:dyDescent="0.35">
      <c r="B16" s="8">
        <v>15</v>
      </c>
      <c r="C16" s="7">
        <v>3396</v>
      </c>
      <c r="D16" s="23">
        <f t="shared" si="0"/>
        <v>3292.3266000000003</v>
      </c>
      <c r="E16" s="24">
        <f t="shared" si="1"/>
        <v>103.67400000000001</v>
      </c>
      <c r="F16" s="63">
        <f t="shared" si="2"/>
        <v>3230.7957999999999</v>
      </c>
      <c r="G16" s="64">
        <f t="shared" si="3"/>
        <v>165.20500000000001</v>
      </c>
      <c r="H16" s="67">
        <f t="shared" si="4"/>
        <v>3130.8106000000002</v>
      </c>
      <c r="I16" s="68">
        <f t="shared" si="5"/>
        <v>265.19</v>
      </c>
    </row>
    <row r="17" spans="2:9" x14ac:dyDescent="0.35">
      <c r="B17" s="8">
        <v>16</v>
      </c>
      <c r="C17" s="7">
        <v>3036</v>
      </c>
      <c r="D17" s="23">
        <f t="shared" si="0"/>
        <v>3302.6940000000004</v>
      </c>
      <c r="E17" s="24">
        <f t="shared" si="1"/>
        <v>-266.69400000000002</v>
      </c>
      <c r="F17" s="63">
        <f t="shared" si="2"/>
        <v>3313.3978999999999</v>
      </c>
      <c r="G17" s="64">
        <f t="shared" si="3"/>
        <v>-277.39799999999997</v>
      </c>
      <c r="H17" s="67">
        <f t="shared" si="4"/>
        <v>3342.9622000000004</v>
      </c>
      <c r="I17" s="68">
        <f t="shared" si="5"/>
        <v>-306.96299999999997</v>
      </c>
    </row>
    <row r="18" spans="2:9" x14ac:dyDescent="0.35">
      <c r="B18" s="8">
        <v>17</v>
      </c>
      <c r="C18" s="7">
        <v>3196</v>
      </c>
      <c r="D18" s="23">
        <f t="shared" si="0"/>
        <v>3276.0246000000002</v>
      </c>
      <c r="E18" s="24">
        <f t="shared" si="1"/>
        <v>-80.025000000000006</v>
      </c>
      <c r="F18" s="63">
        <f t="shared" si="2"/>
        <v>3174.6990000000001</v>
      </c>
      <c r="G18" s="64">
        <f t="shared" si="3"/>
        <v>21.301000000000002</v>
      </c>
      <c r="H18" s="67">
        <f t="shared" si="4"/>
        <v>3097.3925000000004</v>
      </c>
      <c r="I18" s="68">
        <f t="shared" si="5"/>
        <v>98.608000000000004</v>
      </c>
    </row>
    <row r="19" spans="2:9" x14ac:dyDescent="0.35">
      <c r="B19" s="8">
        <v>18</v>
      </c>
      <c r="C19" s="7">
        <v>4106</v>
      </c>
      <c r="D19" s="23">
        <f t="shared" si="0"/>
        <v>3268.0222000000003</v>
      </c>
      <c r="E19" s="24">
        <f t="shared" si="1"/>
        <v>837.97799999999995</v>
      </c>
      <c r="F19" s="63">
        <f t="shared" si="2"/>
        <v>3185.3494999999998</v>
      </c>
      <c r="G19" s="64">
        <f t="shared" si="3"/>
        <v>920.65099999999995</v>
      </c>
      <c r="H19" s="67">
        <f t="shared" si="4"/>
        <v>3176.2784999999999</v>
      </c>
      <c r="I19" s="68">
        <f t="shared" si="5"/>
        <v>929.72199999999998</v>
      </c>
    </row>
    <row r="20" spans="2:9" x14ac:dyDescent="0.35">
      <c r="B20" s="8">
        <v>19</v>
      </c>
      <c r="C20" s="7">
        <v>3449</v>
      </c>
      <c r="D20" s="23">
        <f t="shared" si="0"/>
        <v>3351.82</v>
      </c>
      <c r="E20" s="24">
        <f t="shared" si="1"/>
        <v>97.18</v>
      </c>
      <c r="F20" s="63">
        <f t="shared" si="2"/>
        <v>3645.6748000000002</v>
      </c>
      <c r="G20" s="64">
        <f t="shared" si="3"/>
        <v>-196.67500000000001</v>
      </c>
      <c r="H20" s="67">
        <f t="shared" si="4"/>
        <v>3920.0556999999999</v>
      </c>
      <c r="I20" s="68">
        <f t="shared" si="5"/>
        <v>-471.05599999999998</v>
      </c>
    </row>
    <row r="21" spans="2:9" x14ac:dyDescent="0.35">
      <c r="B21" s="8">
        <v>20</v>
      </c>
      <c r="C21" s="7">
        <v>3913</v>
      </c>
      <c r="D21" s="23">
        <f t="shared" si="0"/>
        <v>3361.538</v>
      </c>
      <c r="E21" s="24">
        <f t="shared" si="1"/>
        <v>551.46199999999999</v>
      </c>
      <c r="F21" s="63">
        <f t="shared" si="2"/>
        <v>3547.3373999999999</v>
      </c>
      <c r="G21" s="64">
        <f t="shared" si="3"/>
        <v>365.66299999999995</v>
      </c>
      <c r="H21" s="67">
        <f t="shared" si="4"/>
        <v>3543.2112000000002</v>
      </c>
      <c r="I21" s="68">
        <f t="shared" si="5"/>
        <v>369.78899999999999</v>
      </c>
    </row>
    <row r="22" spans="2:9" x14ac:dyDescent="0.35">
      <c r="B22" s="8">
        <v>21</v>
      </c>
      <c r="C22" s="7">
        <v>3324</v>
      </c>
      <c r="D22" s="23">
        <f t="shared" si="0"/>
        <v>3416.6842000000001</v>
      </c>
      <c r="E22" s="24">
        <f t="shared" si="1"/>
        <v>-92.685000000000002</v>
      </c>
      <c r="F22" s="63">
        <f t="shared" si="2"/>
        <v>3730.1687000000002</v>
      </c>
      <c r="G22" s="64">
        <f t="shared" si="3"/>
        <v>-406.16899999999998</v>
      </c>
      <c r="H22" s="67">
        <f t="shared" si="4"/>
        <v>3839.0423000000001</v>
      </c>
      <c r="I22" s="68">
        <f t="shared" si="5"/>
        <v>-515.04300000000001</v>
      </c>
    </row>
    <row r="23" spans="2:9" x14ac:dyDescent="0.35">
      <c r="B23" s="8">
        <v>22</v>
      </c>
      <c r="C23" s="7">
        <v>3277</v>
      </c>
      <c r="D23" s="23">
        <f t="shared" si="0"/>
        <v>3407.4158000000002</v>
      </c>
      <c r="E23" s="24">
        <f t="shared" si="1"/>
        <v>-130.416</v>
      </c>
      <c r="F23" s="63">
        <f t="shared" si="2"/>
        <v>3527.0844000000002</v>
      </c>
      <c r="G23" s="64">
        <f t="shared" si="3"/>
        <v>-250.08500000000001</v>
      </c>
      <c r="H23" s="67">
        <f t="shared" si="4"/>
        <v>3427.0085000000004</v>
      </c>
      <c r="I23" s="68">
        <f t="shared" si="5"/>
        <v>-150.00900000000001</v>
      </c>
    </row>
    <row r="24" spans="2:9" x14ac:dyDescent="0.35">
      <c r="B24" s="8">
        <v>23</v>
      </c>
      <c r="C24" s="7">
        <v>3204</v>
      </c>
      <c r="D24" s="23">
        <f t="shared" si="0"/>
        <v>3394.3743000000004</v>
      </c>
      <c r="E24" s="24">
        <f t="shared" si="1"/>
        <v>-190.375</v>
      </c>
      <c r="F24" s="63">
        <f t="shared" si="2"/>
        <v>3402.0421999999999</v>
      </c>
      <c r="G24" s="64">
        <f t="shared" si="3"/>
        <v>-198.04300000000001</v>
      </c>
      <c r="H24" s="67">
        <f t="shared" si="4"/>
        <v>3307.0016999999998</v>
      </c>
      <c r="I24" s="68">
        <f t="shared" si="5"/>
        <v>-103.00200000000001</v>
      </c>
    </row>
    <row r="25" spans="2:9" ht="15" thickBot="1" x14ac:dyDescent="0.4">
      <c r="B25" s="6">
        <v>24</v>
      </c>
      <c r="C25" s="5">
        <v>4079</v>
      </c>
      <c r="D25" s="23">
        <f t="shared" si="0"/>
        <v>3375.3369000000002</v>
      </c>
      <c r="E25" s="24">
        <f t="shared" si="1"/>
        <v>703.66399999999999</v>
      </c>
      <c r="F25" s="63">
        <f t="shared" si="2"/>
        <v>3303.0210999999999</v>
      </c>
      <c r="G25" s="64">
        <f t="shared" si="3"/>
        <v>775.97899999999993</v>
      </c>
      <c r="H25" s="67">
        <f t="shared" si="4"/>
        <v>3224.6004000000003</v>
      </c>
      <c r="I25" s="68">
        <f t="shared" si="5"/>
        <v>854.4</v>
      </c>
    </row>
    <row r="26" spans="2:9" ht="15" thickBot="1" x14ac:dyDescent="0.4">
      <c r="B26" s="4" t="s">
        <v>0</v>
      </c>
      <c r="C26" s="3"/>
      <c r="D26" s="27"/>
      <c r="E26" s="28">
        <f>SUM(E3:E25)</f>
        <v>1897.0229999999999</v>
      </c>
      <c r="F26" s="65"/>
      <c r="G26" s="66">
        <f>SUM(G3:G25)</f>
        <v>870.01900000000012</v>
      </c>
      <c r="H26" s="53"/>
      <c r="I26" s="54">
        <f>SUM(I3:I25)</f>
        <v>815.14799999999991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4010-BCF1-4110-ADA1-A9ACC449B4DC}">
  <dimension ref="B1:G30"/>
  <sheetViews>
    <sheetView zoomScale="85" zoomScaleNormal="85" workbookViewId="0">
      <selection activeCell="H32" sqref="H32"/>
    </sheetView>
  </sheetViews>
  <sheetFormatPr defaultRowHeight="14.5" x14ac:dyDescent="0.35"/>
  <cols>
    <col min="2" max="2" width="30.1796875" style="2" bestFit="1" customWidth="1"/>
    <col min="3" max="3" width="8.7265625" style="1"/>
    <col min="4" max="5" width="8.7265625" style="69"/>
  </cols>
  <sheetData>
    <row r="1" spans="2:7" s="13" customFormat="1" ht="15" thickBot="1" x14ac:dyDescent="0.4">
      <c r="B1" s="16" t="s">
        <v>6</v>
      </c>
      <c r="C1" s="70" t="s">
        <v>5</v>
      </c>
      <c r="D1" s="78" t="s">
        <v>7</v>
      </c>
      <c r="E1" s="14" t="s">
        <v>8</v>
      </c>
      <c r="F1" s="79" t="s">
        <v>12</v>
      </c>
      <c r="G1" s="81" t="s">
        <v>1</v>
      </c>
    </row>
    <row r="2" spans="2:7" x14ac:dyDescent="0.35">
      <c r="B2" s="12">
        <v>1</v>
      </c>
      <c r="C2" s="71">
        <v>3973</v>
      </c>
      <c r="D2" s="77">
        <f>B2*B2</f>
        <v>1</v>
      </c>
      <c r="E2" s="10">
        <f>B2*C2</f>
        <v>3973</v>
      </c>
      <c r="F2" s="80">
        <f>$D$29-$D$30*B2</f>
        <v>3859.7130000000002</v>
      </c>
      <c r="G2" s="80">
        <f>C2-F2</f>
        <v>113.28699999999981</v>
      </c>
    </row>
    <row r="3" spans="2:7" x14ac:dyDescent="0.35">
      <c r="B3" s="8">
        <v>2</v>
      </c>
      <c r="C3" s="72">
        <v>3531</v>
      </c>
      <c r="D3" s="74">
        <f t="shared" ref="D3:D25" si="0">B3*B3</f>
        <v>4</v>
      </c>
      <c r="E3" s="9">
        <f t="shared" ref="E3:E25" si="1">B3*C3</f>
        <v>7062</v>
      </c>
      <c r="F3" s="80">
        <f t="shared" ref="F3:F25" si="2">$D$29-$D$30*B3</f>
        <v>3784.4259999999999</v>
      </c>
      <c r="G3" s="80">
        <f t="shared" ref="G3:G25" si="3">C3-F3</f>
        <v>-253.42599999999993</v>
      </c>
    </row>
    <row r="4" spans="2:7" x14ac:dyDescent="0.35">
      <c r="B4" s="8">
        <v>3</v>
      </c>
      <c r="C4" s="72">
        <v>3523</v>
      </c>
      <c r="D4" s="74">
        <f t="shared" si="0"/>
        <v>9</v>
      </c>
      <c r="E4" s="9">
        <f t="shared" si="1"/>
        <v>10569</v>
      </c>
      <c r="F4" s="80">
        <f t="shared" si="2"/>
        <v>3709.1390000000001</v>
      </c>
      <c r="G4" s="80">
        <f t="shared" si="3"/>
        <v>-186.13900000000012</v>
      </c>
    </row>
    <row r="5" spans="2:7" x14ac:dyDescent="0.35">
      <c r="B5" s="8">
        <v>4</v>
      </c>
      <c r="C5" s="72">
        <v>3551</v>
      </c>
      <c r="D5" s="74">
        <f t="shared" si="0"/>
        <v>16</v>
      </c>
      <c r="E5" s="9">
        <f t="shared" si="1"/>
        <v>14204</v>
      </c>
      <c r="F5" s="80">
        <f t="shared" si="2"/>
        <v>3633.8519999999999</v>
      </c>
      <c r="G5" s="80">
        <f t="shared" si="3"/>
        <v>-82.851999999999862</v>
      </c>
    </row>
    <row r="6" spans="2:7" x14ac:dyDescent="0.35">
      <c r="B6" s="8">
        <v>5</v>
      </c>
      <c r="C6" s="72">
        <v>3524</v>
      </c>
      <c r="D6" s="74">
        <f t="shared" si="0"/>
        <v>25</v>
      </c>
      <c r="E6" s="9">
        <f t="shared" si="1"/>
        <v>17620</v>
      </c>
      <c r="F6" s="80">
        <f t="shared" si="2"/>
        <v>3558.5650000000001</v>
      </c>
      <c r="G6" s="80">
        <f t="shared" si="3"/>
        <v>-34.565000000000055</v>
      </c>
    </row>
    <row r="7" spans="2:7" x14ac:dyDescent="0.35">
      <c r="B7" s="8">
        <v>6</v>
      </c>
      <c r="C7" s="72">
        <v>3632</v>
      </c>
      <c r="D7" s="74">
        <f t="shared" si="0"/>
        <v>36</v>
      </c>
      <c r="E7" s="9">
        <f t="shared" si="1"/>
        <v>21792</v>
      </c>
      <c r="F7" s="80">
        <f t="shared" si="2"/>
        <v>3483.2779999999998</v>
      </c>
      <c r="G7" s="80">
        <f t="shared" si="3"/>
        <v>148.72200000000021</v>
      </c>
    </row>
    <row r="8" spans="2:7" x14ac:dyDescent="0.35">
      <c r="B8" s="8">
        <v>7</v>
      </c>
      <c r="C8" s="72">
        <v>3525</v>
      </c>
      <c r="D8" s="74">
        <f t="shared" si="0"/>
        <v>49</v>
      </c>
      <c r="E8" s="9">
        <f t="shared" si="1"/>
        <v>24675</v>
      </c>
      <c r="F8" s="80">
        <f t="shared" si="2"/>
        <v>3407.991</v>
      </c>
      <c r="G8" s="80">
        <f t="shared" si="3"/>
        <v>117.00900000000001</v>
      </c>
    </row>
    <row r="9" spans="2:7" x14ac:dyDescent="0.35">
      <c r="B9" s="8">
        <v>8</v>
      </c>
      <c r="C9" s="72">
        <v>3620</v>
      </c>
      <c r="D9" s="74">
        <f t="shared" si="0"/>
        <v>64</v>
      </c>
      <c r="E9" s="9">
        <f t="shared" si="1"/>
        <v>28960</v>
      </c>
      <c r="F9" s="80">
        <f t="shared" si="2"/>
        <v>3332.7039999999997</v>
      </c>
      <c r="G9" s="80">
        <f t="shared" si="3"/>
        <v>287.29600000000028</v>
      </c>
    </row>
    <row r="10" spans="2:7" x14ac:dyDescent="0.35">
      <c r="B10" s="8">
        <v>9</v>
      </c>
      <c r="C10" s="72">
        <v>3159</v>
      </c>
      <c r="D10" s="74">
        <f t="shared" si="0"/>
        <v>81</v>
      </c>
      <c r="E10" s="9">
        <f t="shared" si="1"/>
        <v>28431</v>
      </c>
      <c r="F10" s="80">
        <f t="shared" si="2"/>
        <v>3257.4169999999999</v>
      </c>
      <c r="G10" s="80">
        <f t="shared" si="3"/>
        <v>-98.416999999999916</v>
      </c>
    </row>
    <row r="11" spans="2:7" x14ac:dyDescent="0.35">
      <c r="B11" s="8">
        <v>10</v>
      </c>
      <c r="C11" s="72">
        <v>3084</v>
      </c>
      <c r="D11" s="74">
        <f t="shared" si="0"/>
        <v>100</v>
      </c>
      <c r="E11" s="9">
        <f t="shared" si="1"/>
        <v>30840</v>
      </c>
      <c r="F11" s="80">
        <f t="shared" si="2"/>
        <v>3182.13</v>
      </c>
      <c r="G11" s="80">
        <f t="shared" si="3"/>
        <v>-98.130000000000109</v>
      </c>
    </row>
    <row r="12" spans="2:7" x14ac:dyDescent="0.35">
      <c r="B12" s="8">
        <v>11</v>
      </c>
      <c r="C12" s="72">
        <v>3204</v>
      </c>
      <c r="D12" s="74">
        <f t="shared" si="0"/>
        <v>121</v>
      </c>
      <c r="E12" s="9">
        <f t="shared" si="1"/>
        <v>35244</v>
      </c>
      <c r="F12" s="80">
        <f t="shared" si="2"/>
        <v>3106.8429999999998</v>
      </c>
      <c r="G12" s="80">
        <f t="shared" si="3"/>
        <v>97.157000000000153</v>
      </c>
    </row>
    <row r="13" spans="2:7" x14ac:dyDescent="0.35">
      <c r="B13" s="8">
        <v>12</v>
      </c>
      <c r="C13" s="72">
        <v>2826</v>
      </c>
      <c r="D13" s="74">
        <f t="shared" si="0"/>
        <v>144</v>
      </c>
      <c r="E13" s="9">
        <f t="shared" si="1"/>
        <v>33912</v>
      </c>
      <c r="F13" s="80">
        <f t="shared" si="2"/>
        <v>3031.556</v>
      </c>
      <c r="G13" s="80">
        <f t="shared" si="3"/>
        <v>-205.55600000000004</v>
      </c>
    </row>
    <row r="14" spans="2:7" x14ac:dyDescent="0.35">
      <c r="B14" s="8">
        <v>13</v>
      </c>
      <c r="C14" s="72">
        <v>3188</v>
      </c>
      <c r="D14" s="74">
        <f t="shared" si="0"/>
        <v>169</v>
      </c>
      <c r="E14" s="9">
        <f t="shared" si="1"/>
        <v>41444</v>
      </c>
      <c r="F14" s="80">
        <f t="shared" si="2"/>
        <v>2956.2689999999998</v>
      </c>
      <c r="G14" s="80">
        <f t="shared" si="3"/>
        <v>231.73100000000022</v>
      </c>
    </row>
    <row r="15" spans="2:7" x14ac:dyDescent="0.35">
      <c r="B15" s="8">
        <v>14</v>
      </c>
      <c r="C15" s="72">
        <v>2991</v>
      </c>
      <c r="D15" s="74">
        <f t="shared" si="0"/>
        <v>196</v>
      </c>
      <c r="E15" s="9">
        <f t="shared" si="1"/>
        <v>41874</v>
      </c>
      <c r="F15" s="80">
        <f t="shared" si="2"/>
        <v>2880.982</v>
      </c>
      <c r="G15" s="80">
        <f t="shared" si="3"/>
        <v>110.01800000000003</v>
      </c>
    </row>
    <row r="16" spans="2:7" x14ac:dyDescent="0.35">
      <c r="B16" s="8">
        <v>15</v>
      </c>
      <c r="C16" s="72">
        <v>2633</v>
      </c>
      <c r="D16" s="74">
        <f t="shared" si="0"/>
        <v>225</v>
      </c>
      <c r="E16" s="9">
        <f t="shared" si="1"/>
        <v>39495</v>
      </c>
      <c r="F16" s="80">
        <f t="shared" si="2"/>
        <v>2805.6949999999997</v>
      </c>
      <c r="G16" s="80">
        <f t="shared" si="3"/>
        <v>-172.69499999999971</v>
      </c>
    </row>
    <row r="17" spans="2:7" x14ac:dyDescent="0.35">
      <c r="B17" s="8">
        <v>16</v>
      </c>
      <c r="C17" s="72">
        <v>2792</v>
      </c>
      <c r="D17" s="74">
        <f t="shared" si="0"/>
        <v>256</v>
      </c>
      <c r="E17" s="9">
        <f t="shared" si="1"/>
        <v>44672</v>
      </c>
      <c r="F17" s="80">
        <f t="shared" si="2"/>
        <v>2730.4079999999999</v>
      </c>
      <c r="G17" s="80">
        <f t="shared" si="3"/>
        <v>61.592000000000098</v>
      </c>
    </row>
    <row r="18" spans="2:7" x14ac:dyDescent="0.35">
      <c r="B18" s="8">
        <v>17</v>
      </c>
      <c r="C18" s="72">
        <v>2779</v>
      </c>
      <c r="D18" s="74">
        <f t="shared" si="0"/>
        <v>289</v>
      </c>
      <c r="E18" s="9">
        <f t="shared" si="1"/>
        <v>47243</v>
      </c>
      <c r="F18" s="80">
        <f t="shared" si="2"/>
        <v>2655.1210000000001</v>
      </c>
      <c r="G18" s="80">
        <f t="shared" si="3"/>
        <v>123.87899999999991</v>
      </c>
    </row>
    <row r="19" spans="2:7" x14ac:dyDescent="0.35">
      <c r="B19" s="8">
        <v>18</v>
      </c>
      <c r="C19" s="72">
        <v>2687</v>
      </c>
      <c r="D19" s="74">
        <f t="shared" si="0"/>
        <v>324</v>
      </c>
      <c r="E19" s="9">
        <f t="shared" si="1"/>
        <v>48366</v>
      </c>
      <c r="F19" s="80">
        <f t="shared" si="2"/>
        <v>2579.8339999999998</v>
      </c>
      <c r="G19" s="80">
        <f t="shared" si="3"/>
        <v>107.16600000000017</v>
      </c>
    </row>
    <row r="20" spans="2:7" x14ac:dyDescent="0.35">
      <c r="B20" s="8">
        <v>19</v>
      </c>
      <c r="C20" s="72">
        <v>2457</v>
      </c>
      <c r="D20" s="74">
        <f t="shared" si="0"/>
        <v>361</v>
      </c>
      <c r="E20" s="9">
        <f t="shared" si="1"/>
        <v>46683</v>
      </c>
      <c r="F20" s="80">
        <f t="shared" si="2"/>
        <v>2504.5469999999996</v>
      </c>
      <c r="G20" s="80">
        <f t="shared" si="3"/>
        <v>-47.546999999999571</v>
      </c>
    </row>
    <row r="21" spans="2:7" x14ac:dyDescent="0.35">
      <c r="B21" s="8">
        <v>20</v>
      </c>
      <c r="C21" s="72">
        <v>2361</v>
      </c>
      <c r="D21" s="74">
        <f t="shared" si="0"/>
        <v>400</v>
      </c>
      <c r="E21" s="9">
        <f t="shared" si="1"/>
        <v>47220</v>
      </c>
      <c r="F21" s="80">
        <f t="shared" si="2"/>
        <v>2429.2599999999998</v>
      </c>
      <c r="G21" s="80">
        <f t="shared" si="3"/>
        <v>-68.259999999999764</v>
      </c>
    </row>
    <row r="22" spans="2:7" x14ac:dyDescent="0.35">
      <c r="B22" s="8">
        <v>21</v>
      </c>
      <c r="C22" s="72">
        <v>2474</v>
      </c>
      <c r="D22" s="74">
        <f t="shared" si="0"/>
        <v>441</v>
      </c>
      <c r="E22" s="9">
        <f t="shared" si="1"/>
        <v>51954</v>
      </c>
      <c r="F22" s="80">
        <f t="shared" si="2"/>
        <v>2353.973</v>
      </c>
      <c r="G22" s="80">
        <f t="shared" si="3"/>
        <v>120.02700000000004</v>
      </c>
    </row>
    <row r="23" spans="2:7" x14ac:dyDescent="0.35">
      <c r="B23" s="8">
        <v>22</v>
      </c>
      <c r="C23" s="72">
        <v>2428</v>
      </c>
      <c r="D23" s="74">
        <f t="shared" si="0"/>
        <v>484</v>
      </c>
      <c r="E23" s="9">
        <f t="shared" si="1"/>
        <v>53416</v>
      </c>
      <c r="F23" s="80">
        <f t="shared" si="2"/>
        <v>2278.6859999999997</v>
      </c>
      <c r="G23" s="80">
        <f t="shared" si="3"/>
        <v>149.31400000000031</v>
      </c>
    </row>
    <row r="24" spans="2:7" x14ac:dyDescent="0.35">
      <c r="B24" s="8">
        <v>23</v>
      </c>
      <c r="C24" s="72">
        <v>1965</v>
      </c>
      <c r="D24" s="74">
        <f t="shared" si="0"/>
        <v>529</v>
      </c>
      <c r="E24" s="9">
        <f t="shared" si="1"/>
        <v>45195</v>
      </c>
      <c r="F24" s="80">
        <f t="shared" si="2"/>
        <v>2203.3989999999999</v>
      </c>
      <c r="G24" s="80">
        <f t="shared" si="3"/>
        <v>-238.39899999999989</v>
      </c>
    </row>
    <row r="25" spans="2:7" ht="15" thickBot="1" x14ac:dyDescent="0.4">
      <c r="B25" s="6">
        <v>24</v>
      </c>
      <c r="C25" s="73">
        <v>1949</v>
      </c>
      <c r="D25" s="75">
        <f t="shared" si="0"/>
        <v>576</v>
      </c>
      <c r="E25" s="76">
        <f t="shared" si="1"/>
        <v>46776</v>
      </c>
      <c r="F25" s="80">
        <f t="shared" si="2"/>
        <v>2128.1120000000001</v>
      </c>
      <c r="G25" s="80">
        <f t="shared" si="3"/>
        <v>-179.11200000000008</v>
      </c>
    </row>
    <row r="26" spans="2:7" ht="15" thickBot="1" x14ac:dyDescent="0.4">
      <c r="B26" s="82">
        <f>SUM(B2:B25)</f>
        <v>300</v>
      </c>
      <c r="C26" s="83">
        <f>SUM(C2:C25)</f>
        <v>71856</v>
      </c>
      <c r="D26" s="84">
        <f t="shared" ref="D26:E26" si="4">SUM(D2:D25)</f>
        <v>4900</v>
      </c>
      <c r="E26" s="85">
        <f t="shared" si="4"/>
        <v>811620</v>
      </c>
      <c r="F26" s="86">
        <f t="shared" ref="F26" si="5">SUM(F2:F25)</f>
        <v>71853.899999999994</v>
      </c>
      <c r="G26" s="87">
        <f t="shared" ref="G26" si="6">SUM(G2:G25)</f>
        <v>2.1000000000021828</v>
      </c>
    </row>
    <row r="28" spans="2:7" x14ac:dyDescent="0.35">
      <c r="B28" s="2" t="s">
        <v>9</v>
      </c>
    </row>
    <row r="29" spans="2:7" x14ac:dyDescent="0.35">
      <c r="B29" s="2" t="s">
        <v>10</v>
      </c>
      <c r="C29" s="1">
        <f>(C26-C30*B26)/B25</f>
        <v>3935.0869565217395</v>
      </c>
      <c r="D29" s="69">
        <v>3935</v>
      </c>
    </row>
    <row r="30" spans="2:7" x14ac:dyDescent="0.35">
      <c r="B30" s="2" t="s">
        <v>11</v>
      </c>
      <c r="C30" s="1">
        <f>(B25*E26-B26*C26)/(B25*D26-B26*B26)</f>
        <v>-75.286956521739128</v>
      </c>
      <c r="D30" s="69">
        <v>75.287000000000006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Média Móvel</vt:lpstr>
      <vt:lpstr>Média Exponencial Móvel</vt:lpstr>
      <vt:lpstr>Linha de Tendência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Medeiros</dc:creator>
  <cp:lastModifiedBy>Daniel Victor</cp:lastModifiedBy>
  <dcterms:created xsi:type="dcterms:W3CDTF">2015-06-05T18:19:34Z</dcterms:created>
  <dcterms:modified xsi:type="dcterms:W3CDTF">2020-05-27T19:53:38Z</dcterms:modified>
</cp:coreProperties>
</file>