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UFRN\Futuros Projetos e Ferramentas\"/>
    </mc:Choice>
  </mc:AlternateContent>
  <xr:revisionPtr revIDLastSave="0" documentId="13_ncr:1_{3A685A4C-C409-4DBD-A16E-BFD027551534}" xr6:coauthVersionLast="47" xr6:coauthVersionMax="47" xr10:uidLastSave="{00000000-0000-0000-0000-000000000000}"/>
  <bookViews>
    <workbookView xWindow="-120" yWindow="-120" windowWidth="20640" windowHeight="11160" tabRatio="821" activeTab="11" xr2:uid="{16C36A5D-5729-45F7-BE76-0332AD4787E1}"/>
  </bookViews>
  <sheets>
    <sheet name="Exemplo" sheetId="1" r:id="rId1"/>
    <sheet name="R" sheetId="2" r:id="rId2"/>
    <sheet name="S" sheetId="3" r:id="rId3"/>
    <sheet name="L" sheetId="4" r:id="rId4"/>
    <sheet name="Banco" sheetId="5" r:id="rId5"/>
    <sheet name="RR" sheetId="9" r:id="rId6"/>
    <sheet name="RS" sheetId="10" r:id="rId7"/>
    <sheet name="RL" sheetId="11" r:id="rId8"/>
    <sheet name="Minimização" sheetId="12" r:id="rId9"/>
    <sheet name="RV1" sheetId="13" r:id="rId10"/>
    <sheet name="RV2" sheetId="14" r:id="rId11"/>
    <sheet name="Exercício - Transportes" sheetId="15" r:id="rId12"/>
    <sheet name="RR1" sheetId="16" r:id="rId13"/>
    <sheet name="RS1" sheetId="17" r:id="rId14"/>
    <sheet name="RL1" sheetId="18" r:id="rId15"/>
  </sheets>
  <definedNames>
    <definedName name="solver_adj" localSheetId="4" hidden="1">Banco!$B$4:$G$4</definedName>
    <definedName name="solver_adj" localSheetId="0" hidden="1">Exemplo!$B$4:$C$4</definedName>
    <definedName name="solver_adj" localSheetId="11" hidden="1">'Exercício - Transportes'!$B$6:$D$7</definedName>
    <definedName name="solver_adj" localSheetId="8" hidden="1">Minimização!$B$5:$C$5</definedName>
    <definedName name="solver_cvg" localSheetId="4" hidden="1">0.0001</definedName>
    <definedName name="solver_cvg" localSheetId="0" hidden="1">0.0001</definedName>
    <definedName name="solver_cvg" localSheetId="11" hidden="1">0.0001</definedName>
    <definedName name="solver_cvg" localSheetId="8" hidden="1">0.0001</definedName>
    <definedName name="solver_drv" localSheetId="4" hidden="1">1</definedName>
    <definedName name="solver_drv" localSheetId="0" hidden="1">1</definedName>
    <definedName name="solver_drv" localSheetId="11" hidden="1">1</definedName>
    <definedName name="solver_drv" localSheetId="8" hidden="1">2</definedName>
    <definedName name="solver_eng" localSheetId="4" hidden="1">1</definedName>
    <definedName name="solver_eng" localSheetId="0" hidden="1">1</definedName>
    <definedName name="solver_eng" localSheetId="11" hidden="1">1</definedName>
    <definedName name="solver_eng" localSheetId="8" hidden="1">1</definedName>
    <definedName name="solver_est" localSheetId="4" hidden="1">1</definedName>
    <definedName name="solver_est" localSheetId="0" hidden="1">1</definedName>
    <definedName name="solver_est" localSheetId="11" hidden="1">1</definedName>
    <definedName name="solver_est" localSheetId="8" hidden="1">1</definedName>
    <definedName name="solver_itr" localSheetId="4" hidden="1">2147483647</definedName>
    <definedName name="solver_itr" localSheetId="0" hidden="1">2147483647</definedName>
    <definedName name="solver_itr" localSheetId="11" hidden="1">2147483647</definedName>
    <definedName name="solver_itr" localSheetId="8" hidden="1">2147483647</definedName>
    <definedName name="solver_lhs1" localSheetId="4" hidden="1">Banco!$C$10</definedName>
    <definedName name="solver_lhs1" localSheetId="0" hidden="1">Exemplo!$B$4:$C$4</definedName>
    <definedName name="solver_lhs1" localSheetId="11" hidden="1">'Exercício - Transportes'!$B$8</definedName>
    <definedName name="solver_lhs1" localSheetId="8" hidden="1">Minimização!$C$13</definedName>
    <definedName name="solver_lhs2" localSheetId="4" hidden="1">Banco!$C$10</definedName>
    <definedName name="solver_lhs2" localSheetId="0" hidden="1">Exemplo!$D$8</definedName>
    <definedName name="solver_lhs2" localSheetId="11" hidden="1">'Exercício - Transportes'!$C$8</definedName>
    <definedName name="solver_lhs2" localSheetId="8" hidden="1">Minimização!$D$10</definedName>
    <definedName name="solver_lhs3" localSheetId="4" hidden="1">Banco!$C$8</definedName>
    <definedName name="solver_lhs3" localSheetId="0" hidden="1">Exemplo!$D$9</definedName>
    <definedName name="solver_lhs3" localSheetId="11" hidden="1">'Exercício - Transportes'!$D$8</definedName>
    <definedName name="solver_lhs3" localSheetId="8" hidden="1">Minimização!$D$12</definedName>
    <definedName name="solver_lhs4" localSheetId="4" hidden="1">Banco!$C$8</definedName>
    <definedName name="solver_lhs4" localSheetId="11" hidden="1">'Exercício - Transportes'!$E$6</definedName>
    <definedName name="solver_lhs5" localSheetId="4" hidden="1">Banco!$C$9</definedName>
    <definedName name="solver_lhs5" localSheetId="11" hidden="1">'Exercício - Transportes'!$E$7</definedName>
    <definedName name="solver_lhs6" localSheetId="4" hidden="1">Banco!$H$4</definedName>
    <definedName name="solver_mip" localSheetId="4" hidden="1">2147483647</definedName>
    <definedName name="solver_mip" localSheetId="0" hidden="1">2147483647</definedName>
    <definedName name="solver_mip" localSheetId="11" hidden="1">2147483647</definedName>
    <definedName name="solver_mip" localSheetId="8" hidden="1">2147483647</definedName>
    <definedName name="solver_mni" localSheetId="4" hidden="1">30</definedName>
    <definedName name="solver_mni" localSheetId="0" hidden="1">30</definedName>
    <definedName name="solver_mni" localSheetId="11" hidden="1">30</definedName>
    <definedName name="solver_mni" localSheetId="8" hidden="1">30</definedName>
    <definedName name="solver_mrt" localSheetId="4" hidden="1">0.075</definedName>
    <definedName name="solver_mrt" localSheetId="0" hidden="1">0.075</definedName>
    <definedName name="solver_mrt" localSheetId="11" hidden="1">0.075</definedName>
    <definedName name="solver_mrt" localSheetId="8" hidden="1">0.075</definedName>
    <definedName name="solver_msl" localSheetId="4" hidden="1">2</definedName>
    <definedName name="solver_msl" localSheetId="0" hidden="1">2</definedName>
    <definedName name="solver_msl" localSheetId="11" hidden="1">2</definedName>
    <definedName name="solver_msl" localSheetId="8" hidden="1">2</definedName>
    <definedName name="solver_neg" localSheetId="4" hidden="1">1</definedName>
    <definedName name="solver_neg" localSheetId="0" hidden="1">1</definedName>
    <definedName name="solver_neg" localSheetId="11" hidden="1">1</definedName>
    <definedName name="solver_neg" localSheetId="8" hidden="1">1</definedName>
    <definedName name="solver_nod" localSheetId="4" hidden="1">2147483647</definedName>
    <definedName name="solver_nod" localSheetId="0" hidden="1">2147483647</definedName>
    <definedName name="solver_nod" localSheetId="11" hidden="1">2147483647</definedName>
    <definedName name="solver_nod" localSheetId="8" hidden="1">2147483647</definedName>
    <definedName name="solver_num" localSheetId="4" hidden="1">6</definedName>
    <definedName name="solver_num" localSheetId="0" hidden="1">3</definedName>
    <definedName name="solver_num" localSheetId="11" hidden="1">5</definedName>
    <definedName name="solver_num" localSheetId="8" hidden="1">3</definedName>
    <definedName name="solver_nwt" localSheetId="4" hidden="1">1</definedName>
    <definedName name="solver_nwt" localSheetId="0" hidden="1">1</definedName>
    <definedName name="solver_nwt" localSheetId="11" hidden="1">1</definedName>
    <definedName name="solver_nwt" localSheetId="8" hidden="1">1</definedName>
    <definedName name="solver_opt" localSheetId="4" hidden="1">Banco!$H$5</definedName>
    <definedName name="solver_opt" localSheetId="0" hidden="1">Exemplo!$D$5</definedName>
    <definedName name="solver_opt" localSheetId="11" hidden="1">'Exercício - Transportes'!$E$21</definedName>
    <definedName name="solver_opt" localSheetId="8" hidden="1">Minimização!$D$6</definedName>
    <definedName name="solver_pre" localSheetId="4" hidden="1">0.000001</definedName>
    <definedName name="solver_pre" localSheetId="0" hidden="1">0.000001</definedName>
    <definedName name="solver_pre" localSheetId="11" hidden="1">0.000001</definedName>
    <definedName name="solver_pre" localSheetId="8" hidden="1">0.000001</definedName>
    <definedName name="solver_rbv" localSheetId="4" hidden="1">1</definedName>
    <definedName name="solver_rbv" localSheetId="0" hidden="1">1</definedName>
    <definedName name="solver_rbv" localSheetId="11" hidden="1">1</definedName>
    <definedName name="solver_rbv" localSheetId="8" hidden="1">2</definedName>
    <definedName name="solver_rel1" localSheetId="4" hidden="1">1</definedName>
    <definedName name="solver_rel1" localSheetId="0" hidden="1">4</definedName>
    <definedName name="solver_rel1" localSheetId="11" hidden="1">1</definedName>
    <definedName name="solver_rel1" localSheetId="8" hidden="1">3</definedName>
    <definedName name="solver_rel2" localSheetId="4" hidden="1">3</definedName>
    <definedName name="solver_rel2" localSheetId="0" hidden="1">1</definedName>
    <definedName name="solver_rel2" localSheetId="11" hidden="1">1</definedName>
    <definedName name="solver_rel2" localSheetId="8" hidden="1">1</definedName>
    <definedName name="solver_rel3" localSheetId="4" hidden="1">1</definedName>
    <definedName name="solver_rel3" localSheetId="0" hidden="1">1</definedName>
    <definedName name="solver_rel3" localSheetId="11" hidden="1">1</definedName>
    <definedName name="solver_rel3" localSheetId="8" hidden="1">3</definedName>
    <definedName name="solver_rel4" localSheetId="4" hidden="1">3</definedName>
    <definedName name="solver_rel4" localSheetId="11" hidden="1">2</definedName>
    <definedName name="solver_rel5" localSheetId="4" hidden="1">1</definedName>
    <definedName name="solver_rel5" localSheetId="11" hidden="1">2</definedName>
    <definedName name="solver_rel6" localSheetId="4" hidden="1">2</definedName>
    <definedName name="solver_rhs1" localSheetId="4" hidden="1">Banco!$E$10</definedName>
    <definedName name="solver_rhs1" localSheetId="0" hidden="1">"número inteiro"</definedName>
    <definedName name="solver_rhs1" localSheetId="11" hidden="1">100</definedName>
    <definedName name="solver_rhs1" localSheetId="8" hidden="1">Minimização!$E$13</definedName>
    <definedName name="solver_rhs2" localSheetId="4" hidden="1">Banco!$D$10</definedName>
    <definedName name="solver_rhs2" localSheetId="0" hidden="1">Exemplo!$E$8</definedName>
    <definedName name="solver_rhs2" localSheetId="11" hidden="1">120</definedName>
    <definedName name="solver_rhs2" localSheetId="8" hidden="1">Minimização!$F$10</definedName>
    <definedName name="solver_rhs3" localSheetId="4" hidden="1">Banco!$E$8</definedName>
    <definedName name="solver_rhs3" localSheetId="0" hidden="1">Exemplo!$E$9</definedName>
    <definedName name="solver_rhs3" localSheetId="11" hidden="1">80</definedName>
    <definedName name="solver_rhs3" localSheetId="8" hidden="1">Minimização!$E$12</definedName>
    <definedName name="solver_rhs4" localSheetId="4" hidden="1">Banco!$D$8</definedName>
    <definedName name="solver_rhs4" localSheetId="11" hidden="1">160</definedName>
    <definedName name="solver_rhs5" localSheetId="4" hidden="1">Banco!$E$9</definedName>
    <definedName name="solver_rhs5" localSheetId="11" hidden="1">100</definedName>
    <definedName name="solver_rhs6" localSheetId="4" hidden="1">Banco!$I$4</definedName>
    <definedName name="solver_rlx" localSheetId="4" hidden="1">2</definedName>
    <definedName name="solver_rlx" localSheetId="0" hidden="1">2</definedName>
    <definedName name="solver_rlx" localSheetId="11" hidden="1">2</definedName>
    <definedName name="solver_rlx" localSheetId="8" hidden="1">2</definedName>
    <definedName name="solver_rsd" localSheetId="4" hidden="1">0</definedName>
    <definedName name="solver_rsd" localSheetId="0" hidden="1">0</definedName>
    <definedName name="solver_rsd" localSheetId="11" hidden="1">0</definedName>
    <definedName name="solver_rsd" localSheetId="8" hidden="1">0</definedName>
    <definedName name="solver_scl" localSheetId="4" hidden="1">1</definedName>
    <definedName name="solver_scl" localSheetId="0" hidden="1">1</definedName>
    <definedName name="solver_scl" localSheetId="11" hidden="1">1</definedName>
    <definedName name="solver_scl" localSheetId="8" hidden="1">2</definedName>
    <definedName name="solver_sho" localSheetId="4" hidden="1">2</definedName>
    <definedName name="solver_sho" localSheetId="0" hidden="1">2</definedName>
    <definedName name="solver_sho" localSheetId="11" hidden="1">2</definedName>
    <definedName name="solver_sho" localSheetId="3" hidden="1">2</definedName>
    <definedName name="solver_sho" localSheetId="8" hidden="1">2</definedName>
    <definedName name="solver_sho" localSheetId="7" hidden="1">2</definedName>
    <definedName name="solver_sho" localSheetId="14" hidden="1">2</definedName>
    <definedName name="solver_ssz" localSheetId="4" hidden="1">100</definedName>
    <definedName name="solver_ssz" localSheetId="0" hidden="1">100</definedName>
    <definedName name="solver_ssz" localSheetId="11" hidden="1">100</definedName>
    <definedName name="solver_ssz" localSheetId="8" hidden="1">100</definedName>
    <definedName name="solver_tim" localSheetId="4" hidden="1">2147483647</definedName>
    <definedName name="solver_tim" localSheetId="0" hidden="1">2147483647</definedName>
    <definedName name="solver_tim" localSheetId="11" hidden="1">2147483647</definedName>
    <definedName name="solver_tim" localSheetId="8" hidden="1">2147483647</definedName>
    <definedName name="solver_tol" localSheetId="4" hidden="1">0.01</definedName>
    <definedName name="solver_tol" localSheetId="0" hidden="1">0.01</definedName>
    <definedName name="solver_tol" localSheetId="11" hidden="1">0.01</definedName>
    <definedName name="solver_tol" localSheetId="8" hidden="1">0.01</definedName>
    <definedName name="solver_typ" localSheetId="4" hidden="1">1</definedName>
    <definedName name="solver_typ" localSheetId="0" hidden="1">1</definedName>
    <definedName name="solver_typ" localSheetId="11" hidden="1">2</definedName>
    <definedName name="solver_typ" localSheetId="8" hidden="1">2</definedName>
    <definedName name="solver_val" localSheetId="4" hidden="1">0</definedName>
    <definedName name="solver_val" localSheetId="0" hidden="1">0</definedName>
    <definedName name="solver_val" localSheetId="11" hidden="1">0</definedName>
    <definedName name="solver_val" localSheetId="8" hidden="1">0</definedName>
    <definedName name="solver_ver" localSheetId="4" hidden="1">3</definedName>
    <definedName name="solver_ver" localSheetId="0" hidden="1">3</definedName>
    <definedName name="solver_ver" localSheetId="11" hidden="1">3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5" l="1"/>
  <c r="C20" i="15"/>
  <c r="D20" i="15"/>
  <c r="D19" i="15"/>
  <c r="C19" i="15"/>
  <c r="B19" i="15"/>
  <c r="C8" i="15"/>
  <c r="D8" i="15"/>
  <c r="B8" i="15"/>
  <c r="E7" i="15"/>
  <c r="E6" i="15"/>
  <c r="B10" i="12"/>
  <c r="C12" i="12"/>
  <c r="B12" i="12"/>
  <c r="C10" i="12"/>
  <c r="C6" i="12"/>
  <c r="B6" i="12"/>
  <c r="C8" i="5"/>
  <c r="C10" i="5"/>
  <c r="C9" i="5"/>
  <c r="C5" i="5"/>
  <c r="D5" i="5"/>
  <c r="E5" i="5"/>
  <c r="F5" i="5"/>
  <c r="G5" i="5"/>
  <c r="B5" i="5"/>
  <c r="H4" i="5"/>
  <c r="D5" i="1"/>
  <c r="D9" i="1"/>
  <c r="D8" i="1"/>
  <c r="E20" i="15" l="1"/>
  <c r="E19" i="15"/>
  <c r="D6" i="12"/>
  <c r="D12" i="12"/>
  <c r="D10" i="12"/>
  <c r="H5" i="5"/>
  <c r="E21" i="15" l="1"/>
</calcChain>
</file>

<file path=xl/sharedStrings.xml><?xml version="1.0" encoding="utf-8"?>
<sst xmlns="http://schemas.openxmlformats.org/spreadsheetml/2006/main" count="483" uniqueCount="173">
  <si>
    <t>Quantidade a produzir</t>
  </si>
  <si>
    <t>Margem de contribuição</t>
  </si>
  <si>
    <t>Restrições</t>
  </si>
  <si>
    <t>Departamento de Montagem</t>
  </si>
  <si>
    <t>Departamento de Acabamento</t>
  </si>
  <si>
    <t>Empresa Maximóveis</t>
  </si>
  <si>
    <t>Cadeiras</t>
  </si>
  <si>
    <t>Mesas</t>
  </si>
  <si>
    <t>Total</t>
  </si>
  <si>
    <t>Horas Utilizadas</t>
  </si>
  <si>
    <t>Horas Disponíveis</t>
  </si>
  <si>
    <t>Microsoft Excel 16.0 Relatório de Respostas</t>
  </si>
  <si>
    <t>Planilha: [Programação Linear.xlsx]Planilha1</t>
  </si>
  <si>
    <t>Relatório Criado: 10/01/2022 17:35:39</t>
  </si>
  <si>
    <t>Resultado: O Solver encontrou uma solução.  Todas as Restrições e condições de adequação foram satisfeitas.</t>
  </si>
  <si>
    <t>Mecanismo do Solver</t>
  </si>
  <si>
    <t>Mecanismo: GRG Não Linear</t>
  </si>
  <si>
    <t>Tempo da Solução: 0,016 Segundos.</t>
  </si>
  <si>
    <t>Iterações: 3 Subproblemas: 0</t>
  </si>
  <si>
    <t>Opções do Solver</t>
  </si>
  <si>
    <t>Tempo Máx. Ilimitado,  Iterações Ilimitado, Precision 0,000001, Usar Escala Automática</t>
  </si>
  <si>
    <t xml:space="preserve"> Convergência 0,0001, Tamanho da População 100, Propagação Aleatória 0, Encaminhar Derivativos, Limites Necessários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</si>
  <si>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</si>
  <si>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</si>
  <si>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</si>
  <si>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</si>
  <si>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</si>
  <si>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</si>
  <si>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</si>
  <si>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</si>
  <si>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</si>
  <si>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</si>
  <si>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</si>
  <si>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</si>
  <si>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$D$5</t>
  </si>
  <si>
    <t>Margem de contribuição Total</t>
  </si>
  <si>
    <t>$B$4</t>
  </si>
  <si>
    <t>Quantidade a produzir Cadeiras</t>
  </si>
  <si>
    <t>Conting.</t>
  </si>
  <si>
    <t>$C$4</t>
  </si>
  <si>
    <t>Quantidade a produzir Mesas</t>
  </si>
  <si>
    <t>$D$8</t>
  </si>
  <si>
    <t>Departamento de Montagem Horas Utilizadas</t>
  </si>
  <si>
    <t>$D$8&lt;=$E$8</t>
  </si>
  <si>
    <t>Associação</t>
  </si>
  <si>
    <t>$D$9</t>
  </si>
  <si>
    <t>Departamento de Acabamento Horas Utilizadas</t>
  </si>
  <si>
    <t>$D$9&lt;=$E$9</t>
  </si>
  <si>
    <t>Microsoft Excel 16.0 Relatório de Sensibilidade</t>
  </si>
  <si>
    <t>Final</t>
  </si>
  <si>
    <t>Valor</t>
  </si>
  <si>
    <t>Reduzido</t>
  </si>
  <si>
    <t>Gradiente</t>
  </si>
  <si>
    <t>Lagrange</t>
  </si>
  <si>
    <t>Multiplicador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</si>
  <si>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</si>
  <si>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</si>
  <si>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</si>
  <si>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</si>
  <si>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</si>
  <si>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</si>
  <si>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</si>
  <si>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Fundabanc</t>
  </si>
  <si>
    <t>Ação</t>
  </si>
  <si>
    <t>COMG</t>
  </si>
  <si>
    <t>CESP</t>
  </si>
  <si>
    <t>ELP</t>
  </si>
  <si>
    <t>NES</t>
  </si>
  <si>
    <t>TPF</t>
  </si>
  <si>
    <t>TPM</t>
  </si>
  <si>
    <t>Taxa de Retorno</t>
  </si>
  <si>
    <t>Valor da Aplicação</t>
  </si>
  <si>
    <t>Retorno</t>
  </si>
  <si>
    <t>Disponível</t>
  </si>
  <si>
    <t>Títulos Públicos</t>
  </si>
  <si>
    <t>Ações Preferenciais</t>
  </si>
  <si>
    <t>Utilidade Pública</t>
  </si>
  <si>
    <t>Mínimo</t>
  </si>
  <si>
    <t>Máximo</t>
  </si>
  <si>
    <t>Planilha: [Programação Linear.xlsx]Exercício</t>
  </si>
  <si>
    <t>$H$5</t>
  </si>
  <si>
    <t>Retorno Total</t>
  </si>
  <si>
    <t>Valor da Aplicação COMG</t>
  </si>
  <si>
    <t>Valor da Aplicação CESP</t>
  </si>
  <si>
    <t>$D$4</t>
  </si>
  <si>
    <t>Valor da Aplicação ELP</t>
  </si>
  <si>
    <t>$E$4</t>
  </si>
  <si>
    <t>Valor da Aplicação NES</t>
  </si>
  <si>
    <t>$F$4</t>
  </si>
  <si>
    <t>Valor da Aplicação TPF</t>
  </si>
  <si>
    <t>$G$4</t>
  </si>
  <si>
    <t>Valor da Aplicação TPM</t>
  </si>
  <si>
    <t>$C$10</t>
  </si>
  <si>
    <t>Utilidade Pública CESP</t>
  </si>
  <si>
    <t>$C$10&lt;=$E$10</t>
  </si>
  <si>
    <t>$C$10&gt;=$D$10</t>
  </si>
  <si>
    <t>Não-associação</t>
  </si>
  <si>
    <t>$C$8</t>
  </si>
  <si>
    <t>Títulos Públicos CESP</t>
  </si>
  <si>
    <t>$C$8&lt;=$E$8</t>
  </si>
  <si>
    <t>$C$8&gt;=$D$8</t>
  </si>
  <si>
    <t>$C$9</t>
  </si>
  <si>
    <t>Ações Preferenciais CESP</t>
  </si>
  <si>
    <t>$C$9&lt;=$E$9</t>
  </si>
  <si>
    <t>$H$4</t>
  </si>
  <si>
    <t>Valor da Aplicação Total</t>
  </si>
  <si>
    <t>$H$4=$I$4</t>
  </si>
  <si>
    <t>Relatório Criado: 10/01/2022 17:51:58</t>
  </si>
  <si>
    <t>Tempo da Solução: 0,031 Segundos.</t>
  </si>
  <si>
    <t>Iterações: 4 Subproblemas: 0</t>
  </si>
  <si>
    <t>Consultoria Mínimo Risco</t>
  </si>
  <si>
    <t>Fundos</t>
  </si>
  <si>
    <t>Risco por unidade</t>
  </si>
  <si>
    <t>Quantidade Quotas</t>
  </si>
  <si>
    <t>Risco Total</t>
  </si>
  <si>
    <t>Ações</t>
  </si>
  <si>
    <t>Renda Fixa</t>
  </si>
  <si>
    <t>Valor Quota por unidade</t>
  </si>
  <si>
    <t>Valor Quota Total</t>
  </si>
  <si>
    <t>Retorno por Quota</t>
  </si>
  <si>
    <t>Quantidade Quotas Renda Fixa</t>
  </si>
  <si>
    <t>Microsoft Excel 16.0 Relatório de Viabilidade</t>
  </si>
  <si>
    <t>Planilha: [Programação Linear.xlsx]Minimização</t>
  </si>
  <si>
    <t>Relatório Criado: 10/01/2022 21:43:20</t>
  </si>
  <si>
    <t>Restrições que Tornam o Problema Inviável</t>
  </si>
  <si>
    <t>$C$13</t>
  </si>
  <si>
    <t>Quantidade Quotas Renda Fixa Renda Fixa</t>
  </si>
  <si>
    <t>$C$13&gt;=$E$13</t>
  </si>
  <si>
    <t>Violado</t>
  </si>
  <si>
    <t>Relatório Criado: 10/01/2022 21:43:21</t>
  </si>
  <si>
    <t>Restrições (sem incluir os Limites Variáveis) que Tornam o Problema Inviável</t>
  </si>
  <si>
    <t>Transportes Ótimos</t>
  </si>
  <si>
    <t>Número de caminhões das fábricas para depósitos</t>
  </si>
  <si>
    <t>Depósito 1</t>
  </si>
  <si>
    <t>Depósito 2</t>
  </si>
  <si>
    <t>Depósito 3</t>
  </si>
  <si>
    <t>Fábrica 1</t>
  </si>
  <si>
    <t>Fábrica 2</t>
  </si>
  <si>
    <t>Custo remessa (por caminhão, com carga total)</t>
  </si>
  <si>
    <t>Custo total de remessa fábricas para depósitos</t>
  </si>
  <si>
    <t>Custo Total</t>
  </si>
  <si>
    <t>Planilha: [Programação Linear.xlsx]Planilha4</t>
  </si>
  <si>
    <t>Relatório Criado: 10/01/2022 21:59:17</t>
  </si>
  <si>
    <t>Tempo da Solução: 0,047 Segundos.</t>
  </si>
  <si>
    <t>Iterações: 7 Subproblemas: 0</t>
  </si>
  <si>
    <t>Célula do Objetivo (Mín.)</t>
  </si>
  <si>
    <t>$E$21</t>
  </si>
  <si>
    <t>$B$6</t>
  </si>
  <si>
    <t>Fábrica 1 Depósito 1</t>
  </si>
  <si>
    <t>$C$6</t>
  </si>
  <si>
    <t>Fábrica 1 Depósito 2</t>
  </si>
  <si>
    <t>$D$6</t>
  </si>
  <si>
    <t>Fábrica 1 Depósito 3</t>
  </si>
  <si>
    <t>$B$7</t>
  </si>
  <si>
    <t>Fábrica 2 Depósito 1</t>
  </si>
  <si>
    <t>$C$7</t>
  </si>
  <si>
    <t>Fábrica 2 Depósito 2</t>
  </si>
  <si>
    <t>$D$7</t>
  </si>
  <si>
    <t>Fábrica 2 Depósito 3</t>
  </si>
  <si>
    <t>$B$8</t>
  </si>
  <si>
    <t>Total Depósito 1</t>
  </si>
  <si>
    <t>$B$8&lt;=100</t>
  </si>
  <si>
    <t>Total Depósito 2</t>
  </si>
  <si>
    <t>$C$8&lt;=120</t>
  </si>
  <si>
    <t>Total Depósito 3</t>
  </si>
  <si>
    <t>$D$8&lt;=80</t>
  </si>
  <si>
    <t>$E$6</t>
  </si>
  <si>
    <t>Fábrica 1 Total</t>
  </si>
  <si>
    <t>$E$6=160</t>
  </si>
  <si>
    <t>$E$7</t>
  </si>
  <si>
    <t>Fábrica 2 Total</t>
  </si>
  <si>
    <t>$E$7=100</t>
  </si>
  <si>
    <t>Relatório Criado: 10/01/2022 21:59:18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</si>
</sst>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0" borderId="6" xfId="0" applyNumberFormat="1" applyFill="1" applyBorder="1" applyAlignment="1"/>
    <xf numFmtId="44" fontId="0" fillId="0" borderId="5" xfId="0" applyNumberFormat="1" applyFill="1" applyBorder="1" applyAlignment="1"/>
    <xf numFmtId="7" fontId="0" fillId="0" borderId="6" xfId="0" applyNumberFormat="1" applyFill="1" applyBorder="1" applyAlignment="1"/>
    <xf numFmtId="44" fontId="0" fillId="2" borderId="1" xfId="1" applyFont="1" applyFill="1" applyBorder="1" applyAlignment="1">
      <alignment horizontal="center"/>
    </xf>
    <xf numFmtId="0" fontId="0" fillId="3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C64-834B-43F2-9253-3E0A5F77FF43}">
  <sheetPr>
    <tabColor rgb="FF92D050"/>
  </sheetPr>
  <dimension ref="A1:E9"/>
  <sheetViews>
    <sheetView workbookViewId="0">
      <selection activeCell="D18" sqref="D18"/>
    </sheetView>
  </sheetViews>
  <sheetFormatPr defaultRowHeight="15" x14ac:dyDescent="0.25"/>
  <cols>
    <col min="1" max="1" width="28.7109375" bestFit="1" customWidth="1"/>
    <col min="2" max="2" width="8.5703125" bestFit="1" customWidth="1"/>
    <col min="3" max="3" width="6.7109375" bestFit="1" customWidth="1"/>
    <col min="4" max="4" width="15.28515625" bestFit="1" customWidth="1"/>
    <col min="5" max="5" width="16.7109375" bestFit="1" customWidth="1"/>
  </cols>
  <sheetData>
    <row r="1" spans="1:5" x14ac:dyDescent="0.25">
      <c r="A1" s="4" t="s">
        <v>5</v>
      </c>
      <c r="B1" s="3"/>
      <c r="C1" s="3"/>
      <c r="D1" s="3"/>
      <c r="E1" s="3"/>
    </row>
    <row r="2" spans="1:5" x14ac:dyDescent="0.25">
      <c r="A2" s="2"/>
      <c r="B2" s="3"/>
      <c r="C2" s="3"/>
      <c r="D2" s="3"/>
      <c r="E2" s="3"/>
    </row>
    <row r="3" spans="1:5" x14ac:dyDescent="0.25">
      <c r="A3" s="4"/>
      <c r="B3" s="4" t="s">
        <v>6</v>
      </c>
      <c r="C3" s="4" t="s">
        <v>7</v>
      </c>
      <c r="D3" s="4" t="s">
        <v>8</v>
      </c>
      <c r="E3" s="3"/>
    </row>
    <row r="4" spans="1:5" x14ac:dyDescent="0.25">
      <c r="A4" s="4" t="s">
        <v>0</v>
      </c>
      <c r="B4" s="23">
        <v>6</v>
      </c>
      <c r="C4" s="23">
        <v>4</v>
      </c>
      <c r="D4" s="5"/>
      <c r="E4" s="3"/>
    </row>
    <row r="5" spans="1:5" x14ac:dyDescent="0.25">
      <c r="A5" s="4" t="s">
        <v>1</v>
      </c>
      <c r="B5" s="5">
        <v>10</v>
      </c>
      <c r="C5" s="5">
        <v>8</v>
      </c>
      <c r="D5" s="5">
        <f>B4*B5+C4*C5</f>
        <v>92</v>
      </c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4" t="s">
        <v>2</v>
      </c>
      <c r="B7" s="5"/>
      <c r="C7" s="5"/>
      <c r="D7" s="4" t="s">
        <v>9</v>
      </c>
      <c r="E7" s="4" t="s">
        <v>10</v>
      </c>
    </row>
    <row r="8" spans="1:5" x14ac:dyDescent="0.25">
      <c r="A8" s="4" t="s">
        <v>3</v>
      </c>
      <c r="B8" s="5">
        <v>3</v>
      </c>
      <c r="C8" s="5">
        <v>3</v>
      </c>
      <c r="D8" s="5">
        <f>B4*B8+(C4*C8)</f>
        <v>30</v>
      </c>
      <c r="E8" s="5">
        <v>30</v>
      </c>
    </row>
    <row r="9" spans="1:5" x14ac:dyDescent="0.25">
      <c r="A9" s="4" t="s">
        <v>4</v>
      </c>
      <c r="B9" s="5">
        <v>6</v>
      </c>
      <c r="C9" s="5">
        <v>3</v>
      </c>
      <c r="D9" s="5">
        <f>B4*B9+C4*C9</f>
        <v>48</v>
      </c>
      <c r="E9" s="5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5951-DA94-4679-85AD-9E61A24A4A3D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39.140625" bestFit="1" customWidth="1"/>
    <col min="4" max="4" width="14.42578125" bestFit="1" customWidth="1"/>
    <col min="5" max="5" width="13.28515625" bestFit="1" customWidth="1"/>
    <col min="6" max="6" width="7.85546875" bestFit="1" customWidth="1"/>
    <col min="7" max="7" width="17.5703125" bestFit="1" customWidth="1"/>
  </cols>
  <sheetData>
    <row r="1" spans="1:7" x14ac:dyDescent="0.25">
      <c r="A1" s="1" t="s">
        <v>121</v>
      </c>
    </row>
    <row r="2" spans="1:7" x14ac:dyDescent="0.25">
      <c r="A2" s="1" t="s">
        <v>122</v>
      </c>
    </row>
    <row r="3" spans="1:7" x14ac:dyDescent="0.25">
      <c r="A3" s="1" t="s">
        <v>123</v>
      </c>
    </row>
    <row r="6" spans="1:7" ht="15.75" thickBot="1" x14ac:dyDescent="0.3">
      <c r="A6" t="s">
        <v>124</v>
      </c>
    </row>
    <row r="7" spans="1:7" ht="15.75" thickBot="1" x14ac:dyDescent="0.3">
      <c r="B7" s="30" t="s">
        <v>24</v>
      </c>
      <c r="C7" s="30" t="s">
        <v>25</v>
      </c>
      <c r="D7" s="30" t="s">
        <v>30</v>
      </c>
      <c r="E7" s="30" t="s">
        <v>31</v>
      </c>
      <c r="F7" s="30" t="s">
        <v>32</v>
      </c>
      <c r="G7" s="30" t="s">
        <v>33</v>
      </c>
    </row>
    <row r="8" spans="1:7" x14ac:dyDescent="0.25">
      <c r="B8" t="s">
        <v>125</v>
      </c>
      <c r="C8" t="s">
        <v>126</v>
      </c>
      <c r="D8" s="31">
        <v>0</v>
      </c>
      <c r="E8" t="s">
        <v>127</v>
      </c>
      <c r="F8" t="s">
        <v>128</v>
      </c>
      <c r="G8">
        <v>-800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FD53-B5F8-48A3-8A9B-4AA5C0F32EC6}"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39.140625" bestFit="1" customWidth="1"/>
    <col min="4" max="4" width="14.42578125" bestFit="1" customWidth="1"/>
    <col min="5" max="5" width="13.28515625" bestFit="1" customWidth="1"/>
    <col min="6" max="6" width="7.85546875" bestFit="1" customWidth="1"/>
    <col min="7" max="7" width="17.5703125" bestFit="1" customWidth="1"/>
  </cols>
  <sheetData>
    <row r="1" spans="1:7" x14ac:dyDescent="0.25">
      <c r="A1" s="1" t="s">
        <v>121</v>
      </c>
    </row>
    <row r="2" spans="1:7" x14ac:dyDescent="0.25">
      <c r="A2" s="1" t="s">
        <v>122</v>
      </c>
    </row>
    <row r="3" spans="1:7" x14ac:dyDescent="0.25">
      <c r="A3" s="1" t="s">
        <v>129</v>
      </c>
    </row>
    <row r="6" spans="1:7" ht="15.75" thickBot="1" x14ac:dyDescent="0.3">
      <c r="A6" t="s">
        <v>130</v>
      </c>
    </row>
    <row r="7" spans="1:7" ht="15.75" thickBot="1" x14ac:dyDescent="0.3">
      <c r="B7" s="30" t="s">
        <v>24</v>
      </c>
      <c r="C7" s="30" t="s">
        <v>25</v>
      </c>
      <c r="D7" s="30" t="s">
        <v>30</v>
      </c>
      <c r="E7" s="30" t="s">
        <v>31</v>
      </c>
      <c r="F7" s="30" t="s">
        <v>32</v>
      </c>
      <c r="G7" s="30" t="s">
        <v>33</v>
      </c>
    </row>
    <row r="8" spans="1:7" x14ac:dyDescent="0.25">
      <c r="B8" t="s">
        <v>125</v>
      </c>
      <c r="C8" t="s">
        <v>126</v>
      </c>
      <c r="D8" s="31">
        <v>0</v>
      </c>
      <c r="E8" t="s">
        <v>127</v>
      </c>
      <c r="F8" t="s">
        <v>128</v>
      </c>
      <c r="G8">
        <v>-800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2C91-E844-43FD-9BE5-E4C87C8AAF8B}">
  <sheetPr>
    <tabColor rgb="FF92D050"/>
  </sheetPr>
  <dimension ref="A1:E21"/>
  <sheetViews>
    <sheetView tabSelected="1" workbookViewId="0">
      <selection activeCell="G13" sqref="G13"/>
    </sheetView>
  </sheetViews>
  <sheetFormatPr defaultRowHeight="15" x14ac:dyDescent="0.25"/>
  <cols>
    <col min="1" max="1" width="8.7109375" style="3" bestFit="1" customWidth="1"/>
    <col min="2" max="4" width="13.140625" style="3" bestFit="1" customWidth="1"/>
    <col min="5" max="5" width="14.140625" style="3" bestFit="1" customWidth="1"/>
  </cols>
  <sheetData>
    <row r="1" spans="1:5" x14ac:dyDescent="0.25">
      <c r="A1" s="32" t="s">
        <v>131</v>
      </c>
      <c r="B1" s="32"/>
      <c r="C1" s="32"/>
      <c r="D1" s="32"/>
      <c r="E1" s="32"/>
    </row>
    <row r="3" spans="1:5" x14ac:dyDescent="0.25">
      <c r="A3" s="27" t="s">
        <v>132</v>
      </c>
      <c r="B3" s="27"/>
      <c r="C3" s="27"/>
      <c r="D3" s="27"/>
      <c r="E3" s="27"/>
    </row>
    <row r="4" spans="1:5" x14ac:dyDescent="0.25">
      <c r="A4" s="5"/>
      <c r="B4" s="5"/>
      <c r="C4" s="5"/>
      <c r="D4" s="5"/>
      <c r="E4" s="5"/>
    </row>
    <row r="5" spans="1:5" x14ac:dyDescent="0.25">
      <c r="A5" s="4"/>
      <c r="B5" s="4" t="s">
        <v>133</v>
      </c>
      <c r="C5" s="4" t="s">
        <v>134</v>
      </c>
      <c r="D5" s="4" t="s">
        <v>135</v>
      </c>
      <c r="E5" s="4" t="s">
        <v>8</v>
      </c>
    </row>
    <row r="6" spans="1:5" x14ac:dyDescent="0.25">
      <c r="A6" s="4" t="s">
        <v>136</v>
      </c>
      <c r="B6" s="5">
        <v>100</v>
      </c>
      <c r="C6" s="36">
        <v>60.000000999999997</v>
      </c>
      <c r="D6" s="36">
        <v>0</v>
      </c>
      <c r="E6" s="36">
        <f>SUM(B6:D6)</f>
        <v>160.000001</v>
      </c>
    </row>
    <row r="7" spans="1:5" x14ac:dyDescent="0.25">
      <c r="A7" s="4" t="s">
        <v>137</v>
      </c>
      <c r="B7" s="5">
        <v>0</v>
      </c>
      <c r="C7" s="36">
        <v>20.000000199999988</v>
      </c>
      <c r="D7" s="36">
        <v>80.000000799999995</v>
      </c>
      <c r="E7" s="36">
        <f>SUM(B7:D7)</f>
        <v>100.00000099999998</v>
      </c>
    </row>
    <row r="8" spans="1:5" x14ac:dyDescent="0.25">
      <c r="A8" s="4" t="s">
        <v>8</v>
      </c>
      <c r="B8" s="5">
        <f>SUM(B6:B7)</f>
        <v>100</v>
      </c>
      <c r="C8" s="36">
        <f t="shared" ref="C8:D8" si="0">SUM(C6:C7)</f>
        <v>80.000001199999986</v>
      </c>
      <c r="D8" s="36">
        <f t="shared" si="0"/>
        <v>80.000000799999995</v>
      </c>
      <c r="E8" s="36"/>
    </row>
    <row r="10" spans="1:5" x14ac:dyDescent="0.25">
      <c r="A10" s="33" t="s">
        <v>138</v>
      </c>
      <c r="B10" s="33"/>
      <c r="C10" s="33"/>
      <c r="D10" s="33"/>
      <c r="E10" s="24"/>
    </row>
    <row r="11" spans="1:5" x14ac:dyDescent="0.25">
      <c r="A11" s="5"/>
      <c r="B11" s="5"/>
      <c r="C11" s="5"/>
      <c r="D11" s="5"/>
    </row>
    <row r="12" spans="1:5" x14ac:dyDescent="0.25">
      <c r="A12" s="4"/>
      <c r="B12" s="4" t="s">
        <v>133</v>
      </c>
      <c r="C12" s="4" t="s">
        <v>134</v>
      </c>
      <c r="D12" s="4" t="s">
        <v>135</v>
      </c>
    </row>
    <row r="13" spans="1:5" x14ac:dyDescent="0.25">
      <c r="A13" s="4" t="s">
        <v>136</v>
      </c>
      <c r="B13" s="14">
        <v>450</v>
      </c>
      <c r="C13" s="14">
        <v>580</v>
      </c>
      <c r="D13" s="14">
        <v>380</v>
      </c>
    </row>
    <row r="14" spans="1:5" x14ac:dyDescent="0.25">
      <c r="A14" s="4" t="s">
        <v>137</v>
      </c>
      <c r="B14" s="14">
        <v>630</v>
      </c>
      <c r="C14" s="14">
        <v>720</v>
      </c>
      <c r="D14" s="14">
        <v>410</v>
      </c>
    </row>
    <row r="16" spans="1:5" x14ac:dyDescent="0.25">
      <c r="A16" s="27" t="s">
        <v>139</v>
      </c>
      <c r="B16" s="27"/>
      <c r="C16" s="27"/>
      <c r="D16" s="27"/>
      <c r="E16" s="27"/>
    </row>
    <row r="17" spans="1:5" x14ac:dyDescent="0.25">
      <c r="A17" s="5"/>
      <c r="B17" s="5"/>
      <c r="C17" s="5"/>
      <c r="D17" s="5"/>
      <c r="E17" s="5"/>
    </row>
    <row r="18" spans="1:5" x14ac:dyDescent="0.25">
      <c r="A18" s="4"/>
      <c r="B18" s="4" t="s">
        <v>133</v>
      </c>
      <c r="C18" s="4" t="s">
        <v>134</v>
      </c>
      <c r="D18" s="4" t="s">
        <v>135</v>
      </c>
      <c r="E18" s="4" t="s">
        <v>140</v>
      </c>
    </row>
    <row r="19" spans="1:5" x14ac:dyDescent="0.25">
      <c r="A19" s="4" t="s">
        <v>136</v>
      </c>
      <c r="B19" s="14">
        <f>B6*B13</f>
        <v>45000</v>
      </c>
      <c r="C19" s="14">
        <f>C6*C13</f>
        <v>34800.00058</v>
      </c>
      <c r="D19" s="14">
        <f>D6*D13</f>
        <v>0</v>
      </c>
      <c r="E19" s="14">
        <f>SUM(B19:D19)</f>
        <v>79800.000579999993</v>
      </c>
    </row>
    <row r="20" spans="1:5" x14ac:dyDescent="0.25">
      <c r="A20" s="4" t="s">
        <v>137</v>
      </c>
      <c r="B20" s="14">
        <f>B7*B14</f>
        <v>0</v>
      </c>
      <c r="C20" s="14">
        <f>C7*C14</f>
        <v>14400.000143999991</v>
      </c>
      <c r="D20" s="14">
        <f>D7*D14</f>
        <v>32800.000327999995</v>
      </c>
      <c r="E20" s="14">
        <f>SUM(B20:D20)</f>
        <v>47200.000471999985</v>
      </c>
    </row>
    <row r="21" spans="1:5" x14ac:dyDescent="0.25">
      <c r="E21" s="21">
        <f>SUM(E19:E20)</f>
        <v>127000.00105199998</v>
      </c>
    </row>
  </sheetData>
  <mergeCells count="4">
    <mergeCell ref="A3:E3"/>
    <mergeCell ref="A1:E1"/>
    <mergeCell ref="A10:D10"/>
    <mergeCell ref="A16:E1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0E5-69BA-4692-8402-C45994D8993B}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8.85546875" bestFit="1" customWidth="1"/>
    <col min="4" max="4" width="14.42578125" bestFit="1" customWidth="1"/>
    <col min="5" max="5" width="14.140625" bestFit="1" customWidth="1"/>
    <col min="6" max="6" width="14.85546875" bestFit="1" customWidth="1"/>
    <col min="7" max="7" width="17.5703125" bestFit="1" customWidth="1"/>
  </cols>
  <sheetData>
    <row r="1" spans="1:5" x14ac:dyDescent="0.25">
      <c r="A1" s="1" t="s">
        <v>11</v>
      </c>
    </row>
    <row r="2" spans="1:5" x14ac:dyDescent="0.25">
      <c r="A2" s="1" t="s">
        <v>141</v>
      </c>
    </row>
    <row r="3" spans="1:5" x14ac:dyDescent="0.25">
      <c r="A3" s="1" t="s">
        <v>142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143</v>
      </c>
    </row>
    <row r="8" spans="1:5" x14ac:dyDescent="0.25">
      <c r="A8" s="1"/>
      <c r="B8" t="s">
        <v>144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145</v>
      </c>
    </row>
    <row r="15" spans="1:5" ht="15.75" thickBot="1" x14ac:dyDescent="0.3">
      <c r="B15" s="30" t="s">
        <v>24</v>
      </c>
      <c r="C15" s="30" t="s">
        <v>25</v>
      </c>
      <c r="D15" s="30" t="s">
        <v>26</v>
      </c>
      <c r="E15" s="30" t="s">
        <v>27</v>
      </c>
    </row>
    <row r="16" spans="1:5" ht="15.75" thickBot="1" x14ac:dyDescent="0.3">
      <c r="B16" s="6" t="s">
        <v>146</v>
      </c>
      <c r="C16" s="6" t="s">
        <v>140</v>
      </c>
      <c r="D16" s="19">
        <v>0</v>
      </c>
      <c r="E16" s="19">
        <v>127000.00109999999</v>
      </c>
    </row>
    <row r="19" spans="1:7" ht="15.75" thickBot="1" x14ac:dyDescent="0.3">
      <c r="A19" t="s">
        <v>28</v>
      </c>
    </row>
    <row r="20" spans="1:7" ht="15.75" thickBot="1" x14ac:dyDescent="0.3">
      <c r="B20" s="30" t="s">
        <v>24</v>
      </c>
      <c r="C20" s="30" t="s">
        <v>25</v>
      </c>
      <c r="D20" s="30" t="s">
        <v>26</v>
      </c>
      <c r="E20" s="30" t="s">
        <v>27</v>
      </c>
      <c r="F20" s="30" t="s">
        <v>29</v>
      </c>
    </row>
    <row r="21" spans="1:7" x14ac:dyDescent="0.25">
      <c r="B21" s="8" t="s">
        <v>147</v>
      </c>
      <c r="C21" s="8" t="s">
        <v>148</v>
      </c>
      <c r="D21" s="10">
        <v>0</v>
      </c>
      <c r="E21" s="10">
        <v>100</v>
      </c>
      <c r="F21" s="8" t="s">
        <v>38</v>
      </c>
    </row>
    <row r="22" spans="1:7" x14ac:dyDescent="0.25">
      <c r="B22" s="8" t="s">
        <v>149</v>
      </c>
      <c r="C22" s="8" t="s">
        <v>150</v>
      </c>
      <c r="D22" s="10">
        <v>0</v>
      </c>
      <c r="E22" s="10">
        <v>60.000000999999997</v>
      </c>
      <c r="F22" s="8" t="s">
        <v>38</v>
      </c>
    </row>
    <row r="23" spans="1:7" x14ac:dyDescent="0.25">
      <c r="B23" s="8" t="s">
        <v>151</v>
      </c>
      <c r="C23" s="8" t="s">
        <v>152</v>
      </c>
      <c r="D23" s="10">
        <v>0</v>
      </c>
      <c r="E23" s="10">
        <v>0</v>
      </c>
      <c r="F23" s="8" t="s">
        <v>38</v>
      </c>
    </row>
    <row r="24" spans="1:7" x14ac:dyDescent="0.25">
      <c r="B24" s="8" t="s">
        <v>153</v>
      </c>
      <c r="C24" s="8" t="s">
        <v>154</v>
      </c>
      <c r="D24" s="10">
        <v>0</v>
      </c>
      <c r="E24" s="10">
        <v>0</v>
      </c>
      <c r="F24" s="8" t="s">
        <v>38</v>
      </c>
    </row>
    <row r="25" spans="1:7" x14ac:dyDescent="0.25">
      <c r="B25" s="8" t="s">
        <v>155</v>
      </c>
      <c r="C25" s="8" t="s">
        <v>156</v>
      </c>
      <c r="D25" s="10">
        <v>0</v>
      </c>
      <c r="E25" s="10">
        <v>20.000000199999988</v>
      </c>
      <c r="F25" s="8" t="s">
        <v>38</v>
      </c>
    </row>
    <row r="26" spans="1:7" ht="15.75" thickBot="1" x14ac:dyDescent="0.3">
      <c r="B26" s="6" t="s">
        <v>157</v>
      </c>
      <c r="C26" s="6" t="s">
        <v>158</v>
      </c>
      <c r="D26" s="9">
        <v>0</v>
      </c>
      <c r="E26" s="9">
        <v>80.000000799999995</v>
      </c>
      <c r="F26" s="6" t="s">
        <v>38</v>
      </c>
    </row>
    <row r="29" spans="1:7" ht="15.75" thickBot="1" x14ac:dyDescent="0.3">
      <c r="A29" t="s">
        <v>2</v>
      </c>
    </row>
    <row r="30" spans="1:7" ht="15.75" thickBot="1" x14ac:dyDescent="0.3">
      <c r="B30" s="30" t="s">
        <v>24</v>
      </c>
      <c r="C30" s="30" t="s">
        <v>25</v>
      </c>
      <c r="D30" s="30" t="s">
        <v>30</v>
      </c>
      <c r="E30" s="30" t="s">
        <v>31</v>
      </c>
      <c r="F30" s="30" t="s">
        <v>32</v>
      </c>
      <c r="G30" s="30" t="s">
        <v>33</v>
      </c>
    </row>
    <row r="31" spans="1:7" x14ac:dyDescent="0.25">
      <c r="B31" s="8" t="s">
        <v>159</v>
      </c>
      <c r="C31" s="8" t="s">
        <v>160</v>
      </c>
      <c r="D31" s="10">
        <v>100</v>
      </c>
      <c r="E31" s="8" t="s">
        <v>161</v>
      </c>
      <c r="F31" s="8" t="s">
        <v>44</v>
      </c>
      <c r="G31" s="8">
        <v>0</v>
      </c>
    </row>
    <row r="32" spans="1:7" x14ac:dyDescent="0.25">
      <c r="B32" s="8" t="s">
        <v>97</v>
      </c>
      <c r="C32" s="8" t="s">
        <v>162</v>
      </c>
      <c r="D32" s="10">
        <v>80.000001199999986</v>
      </c>
      <c r="E32" s="8" t="s">
        <v>163</v>
      </c>
      <c r="F32" s="8" t="s">
        <v>96</v>
      </c>
      <c r="G32" s="8">
        <v>39.999998800000014</v>
      </c>
    </row>
    <row r="33" spans="2:7" x14ac:dyDescent="0.25">
      <c r="B33" s="8" t="s">
        <v>41</v>
      </c>
      <c r="C33" s="8" t="s">
        <v>164</v>
      </c>
      <c r="D33" s="10">
        <v>80.000000799999995</v>
      </c>
      <c r="E33" s="8" t="s">
        <v>165</v>
      </c>
      <c r="F33" s="8" t="s">
        <v>44</v>
      </c>
      <c r="G33" s="8">
        <v>0</v>
      </c>
    </row>
    <row r="34" spans="2:7" x14ac:dyDescent="0.25">
      <c r="B34" s="8" t="s">
        <v>166</v>
      </c>
      <c r="C34" s="8" t="s">
        <v>167</v>
      </c>
      <c r="D34" s="10">
        <v>160.000001</v>
      </c>
      <c r="E34" s="8" t="s">
        <v>168</v>
      </c>
      <c r="F34" s="8" t="s">
        <v>44</v>
      </c>
      <c r="G34" s="8">
        <v>0</v>
      </c>
    </row>
    <row r="35" spans="2:7" ht="15.75" thickBot="1" x14ac:dyDescent="0.3">
      <c r="B35" s="6" t="s">
        <v>169</v>
      </c>
      <c r="C35" s="6" t="s">
        <v>170</v>
      </c>
      <c r="D35" s="9">
        <v>100.00000099999998</v>
      </c>
      <c r="E35" s="6" t="s">
        <v>171</v>
      </c>
      <c r="F35" s="6" t="s">
        <v>44</v>
      </c>
      <c r="G35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8653-B960-4327-A5FB-13D384902555}">
  <dimension ref="A1:E23"/>
  <sheetViews>
    <sheetView showGridLines="0" workbookViewId="0">
      <selection activeCell="K13" sqref="K13"/>
    </sheetView>
  </sheetViews>
  <sheetFormatPr defaultRowHeight="15" x14ac:dyDescent="0.25"/>
  <cols>
    <col min="1" max="1" width="2.28515625" customWidth="1"/>
    <col min="2" max="2" width="6.5703125" bestFit="1" customWidth="1"/>
    <col min="3" max="3" width="18.85546875" bestFit="1" customWidth="1"/>
    <col min="4" max="4" width="11" bestFit="1" customWidth="1"/>
    <col min="5" max="5" width="13.140625" bestFit="1" customWidth="1"/>
  </cols>
  <sheetData>
    <row r="1" spans="1:5" x14ac:dyDescent="0.25">
      <c r="A1" s="1" t="s">
        <v>48</v>
      </c>
    </row>
    <row r="2" spans="1:5" x14ac:dyDescent="0.25">
      <c r="A2" s="1" t="s">
        <v>141</v>
      </c>
    </row>
    <row r="3" spans="1:5" x14ac:dyDescent="0.25">
      <c r="A3" s="1" t="s">
        <v>142</v>
      </c>
    </row>
    <row r="6" spans="1:5" ht="15.75" thickBot="1" x14ac:dyDescent="0.3">
      <c r="A6" t="s">
        <v>28</v>
      </c>
    </row>
    <row r="7" spans="1:5" x14ac:dyDescent="0.25">
      <c r="B7" s="34"/>
      <c r="C7" s="34"/>
      <c r="D7" s="34" t="s">
        <v>49</v>
      </c>
      <c r="E7" s="34" t="s">
        <v>51</v>
      </c>
    </row>
    <row r="8" spans="1:5" ht="15.75" thickBot="1" x14ac:dyDescent="0.3">
      <c r="B8" s="35" t="s">
        <v>24</v>
      </c>
      <c r="C8" s="35" t="s">
        <v>25</v>
      </c>
      <c r="D8" s="35" t="s">
        <v>50</v>
      </c>
      <c r="E8" s="35" t="s">
        <v>52</v>
      </c>
    </row>
    <row r="9" spans="1:5" x14ac:dyDescent="0.25">
      <c r="B9" s="8" t="s">
        <v>147</v>
      </c>
      <c r="C9" s="8" t="s">
        <v>148</v>
      </c>
      <c r="D9" s="8">
        <v>100</v>
      </c>
      <c r="E9" s="8">
        <v>0</v>
      </c>
    </row>
    <row r="10" spans="1:5" x14ac:dyDescent="0.25">
      <c r="B10" s="8" t="s">
        <v>149</v>
      </c>
      <c r="C10" s="8" t="s">
        <v>150</v>
      </c>
      <c r="D10" s="8">
        <v>60.000000999999997</v>
      </c>
      <c r="E10" s="8">
        <v>0</v>
      </c>
    </row>
    <row r="11" spans="1:5" x14ac:dyDescent="0.25">
      <c r="B11" s="8" t="s">
        <v>151</v>
      </c>
      <c r="C11" s="8" t="s">
        <v>152</v>
      </c>
      <c r="D11" s="8">
        <v>0</v>
      </c>
      <c r="E11" s="8">
        <v>110</v>
      </c>
    </row>
    <row r="12" spans="1:5" x14ac:dyDescent="0.25">
      <c r="B12" s="8" t="s">
        <v>153</v>
      </c>
      <c r="C12" s="8" t="s">
        <v>154</v>
      </c>
      <c r="D12" s="8">
        <v>0</v>
      </c>
      <c r="E12" s="8">
        <v>40</v>
      </c>
    </row>
    <row r="13" spans="1:5" x14ac:dyDescent="0.25">
      <c r="B13" s="8" t="s">
        <v>155</v>
      </c>
      <c r="C13" s="8" t="s">
        <v>156</v>
      </c>
      <c r="D13" s="8">
        <v>20.000000199999988</v>
      </c>
      <c r="E13" s="8">
        <v>0</v>
      </c>
    </row>
    <row r="14" spans="1:5" ht="15.75" thickBot="1" x14ac:dyDescent="0.3">
      <c r="B14" s="6" t="s">
        <v>157</v>
      </c>
      <c r="C14" s="6" t="s">
        <v>158</v>
      </c>
      <c r="D14" s="6">
        <v>80.000000799999995</v>
      </c>
      <c r="E14" s="6">
        <v>0</v>
      </c>
    </row>
    <row r="16" spans="1:5" ht="15.75" thickBot="1" x14ac:dyDescent="0.3">
      <c r="A16" t="s">
        <v>2</v>
      </c>
    </row>
    <row r="17" spans="2:5" x14ac:dyDescent="0.25">
      <c r="B17" s="34"/>
      <c r="C17" s="34"/>
      <c r="D17" s="34" t="s">
        <v>49</v>
      </c>
      <c r="E17" s="34" t="s">
        <v>53</v>
      </c>
    </row>
    <row r="18" spans="2:5" ht="15.75" thickBot="1" x14ac:dyDescent="0.3">
      <c r="B18" s="35" t="s">
        <v>24</v>
      </c>
      <c r="C18" s="35" t="s">
        <v>25</v>
      </c>
      <c r="D18" s="35" t="s">
        <v>50</v>
      </c>
      <c r="E18" s="35" t="s">
        <v>54</v>
      </c>
    </row>
    <row r="19" spans="2:5" x14ac:dyDescent="0.25">
      <c r="B19" s="8" t="s">
        <v>159</v>
      </c>
      <c r="C19" s="8" t="s">
        <v>160</v>
      </c>
      <c r="D19" s="8">
        <v>100</v>
      </c>
      <c r="E19" s="8">
        <v>-130</v>
      </c>
    </row>
    <row r="20" spans="2:5" x14ac:dyDescent="0.25">
      <c r="B20" s="8" t="s">
        <v>97</v>
      </c>
      <c r="C20" s="8" t="s">
        <v>162</v>
      </c>
      <c r="D20" s="8">
        <v>80.000001199999986</v>
      </c>
      <c r="E20" s="8">
        <v>0</v>
      </c>
    </row>
    <row r="21" spans="2:5" x14ac:dyDescent="0.25">
      <c r="B21" s="8" t="s">
        <v>41</v>
      </c>
      <c r="C21" s="8" t="s">
        <v>164</v>
      </c>
      <c r="D21" s="8">
        <v>80.000000799999995</v>
      </c>
      <c r="E21" s="8">
        <v>-310</v>
      </c>
    </row>
    <row r="22" spans="2:5" x14ac:dyDescent="0.25">
      <c r="B22" s="8" t="s">
        <v>166</v>
      </c>
      <c r="C22" s="8" t="s">
        <v>167</v>
      </c>
      <c r="D22" s="8">
        <v>160.000001</v>
      </c>
      <c r="E22" s="8">
        <v>580</v>
      </c>
    </row>
    <row r="23" spans="2:5" ht="15.75" thickBot="1" x14ac:dyDescent="0.3">
      <c r="B23" s="6" t="s">
        <v>169</v>
      </c>
      <c r="C23" s="6" t="s">
        <v>170</v>
      </c>
      <c r="D23" s="6">
        <v>100.00000099999998</v>
      </c>
      <c r="E23" s="6">
        <v>720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F747-C6DD-447F-9942-CB6D012996D5}">
  <dimension ref="A1:J18"/>
  <sheetViews>
    <sheetView showGridLines="0" workbookViewId="0">
      <selection activeCell="O13" sqref="O13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14.140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55</v>
      </c>
    </row>
    <row r="2" spans="1:10" x14ac:dyDescent="0.25">
      <c r="A2" s="1" t="s">
        <v>141</v>
      </c>
    </row>
    <row r="3" spans="1:10" x14ac:dyDescent="0.25">
      <c r="A3" s="1" t="s">
        <v>172</v>
      </c>
    </row>
    <row r="5" spans="1:10" ht="15.75" thickBot="1" x14ac:dyDescent="0.3"/>
    <row r="6" spans="1:10" x14ac:dyDescent="0.25">
      <c r="B6" s="34"/>
      <c r="C6" s="34" t="s">
        <v>56</v>
      </c>
      <c r="D6" s="34"/>
    </row>
    <row r="7" spans="1:10" ht="15.75" thickBot="1" x14ac:dyDescent="0.3">
      <c r="B7" s="35" t="s">
        <v>24</v>
      </c>
      <c r="C7" s="35" t="s">
        <v>25</v>
      </c>
      <c r="D7" s="35" t="s">
        <v>50</v>
      </c>
    </row>
    <row r="8" spans="1:10" ht="15.75" thickBot="1" x14ac:dyDescent="0.3">
      <c r="B8" s="6" t="s">
        <v>146</v>
      </c>
      <c r="C8" s="6" t="s">
        <v>140</v>
      </c>
      <c r="D8" s="19">
        <v>127000.00109999999</v>
      </c>
    </row>
    <row r="10" spans="1:10" ht="15.75" thickBot="1" x14ac:dyDescent="0.3"/>
    <row r="11" spans="1:10" x14ac:dyDescent="0.25">
      <c r="B11" s="34"/>
      <c r="C11" s="34" t="s">
        <v>57</v>
      </c>
      <c r="D11" s="34"/>
      <c r="F11" s="34" t="s">
        <v>58</v>
      </c>
      <c r="G11" s="34" t="s">
        <v>56</v>
      </c>
      <c r="I11" s="34" t="s">
        <v>61</v>
      </c>
      <c r="J11" s="34" t="s">
        <v>56</v>
      </c>
    </row>
    <row r="12" spans="1:10" ht="15.75" thickBot="1" x14ac:dyDescent="0.3">
      <c r="B12" s="35" t="s">
        <v>24</v>
      </c>
      <c r="C12" s="35" t="s">
        <v>25</v>
      </c>
      <c r="D12" s="35" t="s">
        <v>50</v>
      </c>
      <c r="F12" s="35" t="s">
        <v>59</v>
      </c>
      <c r="G12" s="35" t="s">
        <v>60</v>
      </c>
      <c r="I12" s="35" t="s">
        <v>59</v>
      </c>
      <c r="J12" s="35" t="s">
        <v>60</v>
      </c>
    </row>
    <row r="13" spans="1:10" x14ac:dyDescent="0.25">
      <c r="B13" s="8" t="s">
        <v>147</v>
      </c>
      <c r="C13" s="8" t="s">
        <v>148</v>
      </c>
      <c r="D13" s="10">
        <v>100</v>
      </c>
      <c r="F13" s="10">
        <v>100</v>
      </c>
      <c r="G13" s="10">
        <v>127000</v>
      </c>
      <c r="I13" s="10">
        <v>100</v>
      </c>
      <c r="J13" s="10">
        <v>127000</v>
      </c>
    </row>
    <row r="14" spans="1:10" x14ac:dyDescent="0.25">
      <c r="B14" s="8" t="s">
        <v>149</v>
      </c>
      <c r="C14" s="8" t="s">
        <v>150</v>
      </c>
      <c r="D14" s="10">
        <v>60.000000999999997</v>
      </c>
      <c r="F14" s="10">
        <v>60.000000999999997</v>
      </c>
      <c r="G14" s="10">
        <v>127000</v>
      </c>
      <c r="I14" s="10">
        <v>60.000000999999997</v>
      </c>
      <c r="J14" s="10">
        <v>127000</v>
      </c>
    </row>
    <row r="15" spans="1:10" x14ac:dyDescent="0.25">
      <c r="B15" s="8" t="s">
        <v>151</v>
      </c>
      <c r="C15" s="8" t="s">
        <v>152</v>
      </c>
      <c r="D15" s="10">
        <v>0</v>
      </c>
      <c r="F15" s="10">
        <v>0</v>
      </c>
      <c r="G15" s="10">
        <v>127000</v>
      </c>
      <c r="I15" s="10">
        <v>0</v>
      </c>
      <c r="J15" s="10">
        <v>127000</v>
      </c>
    </row>
    <row r="16" spans="1:10" x14ac:dyDescent="0.25">
      <c r="B16" s="8" t="s">
        <v>153</v>
      </c>
      <c r="C16" s="8" t="s">
        <v>154</v>
      </c>
      <c r="D16" s="10">
        <v>0</v>
      </c>
      <c r="F16" s="10">
        <v>0</v>
      </c>
      <c r="G16" s="10">
        <v>127000</v>
      </c>
      <c r="I16" s="10">
        <v>0</v>
      </c>
      <c r="J16" s="10">
        <v>127000</v>
      </c>
    </row>
    <row r="17" spans="2:10" x14ac:dyDescent="0.25">
      <c r="B17" s="8" t="s">
        <v>155</v>
      </c>
      <c r="C17" s="8" t="s">
        <v>156</v>
      </c>
      <c r="D17" s="10">
        <v>20.000000199999988</v>
      </c>
      <c r="F17" s="10">
        <v>20.000000199999988</v>
      </c>
      <c r="G17" s="10">
        <v>127000</v>
      </c>
      <c r="I17" s="10">
        <v>20.000000199999988</v>
      </c>
      <c r="J17" s="10">
        <v>127000</v>
      </c>
    </row>
    <row r="18" spans="2:10" ht="15.75" thickBot="1" x14ac:dyDescent="0.3">
      <c r="B18" s="6" t="s">
        <v>157</v>
      </c>
      <c r="C18" s="6" t="s">
        <v>158</v>
      </c>
      <c r="D18" s="9">
        <v>80.000000799999995</v>
      </c>
      <c r="F18" s="9">
        <v>80.000000799999995</v>
      </c>
      <c r="G18" s="9">
        <v>127000</v>
      </c>
      <c r="I18" s="9">
        <v>80.000000799999995</v>
      </c>
      <c r="J18" s="9">
        <v>127000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1D17-EEF0-4606-8FDB-7AB68A9C515B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43.7109375" bestFit="1" customWidth="1"/>
    <col min="4" max="4" width="14.42578125" bestFit="1" customWidth="1"/>
    <col min="5" max="5" width="11.28515625" bestFit="1" customWidth="1"/>
    <col min="6" max="6" width="14.85546875" bestFit="1" customWidth="1"/>
    <col min="7" max="7" width="17.5703125" bestFit="1" customWidth="1"/>
  </cols>
  <sheetData>
    <row r="1" spans="1:5" x14ac:dyDescent="0.25">
      <c r="A1" s="1" t="s">
        <v>11</v>
      </c>
    </row>
    <row r="2" spans="1:5" x14ac:dyDescent="0.25">
      <c r="A2" s="1" t="s">
        <v>12</v>
      </c>
    </row>
    <row r="3" spans="1:5" x14ac:dyDescent="0.25">
      <c r="A3" s="1" t="s">
        <v>13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17</v>
      </c>
    </row>
    <row r="8" spans="1:5" x14ac:dyDescent="0.25">
      <c r="A8" s="1"/>
      <c r="B8" t="s">
        <v>18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.75" thickBot="1" x14ac:dyDescent="0.3">
      <c r="B16" s="6" t="s">
        <v>34</v>
      </c>
      <c r="C16" s="6" t="s">
        <v>35</v>
      </c>
      <c r="D16" s="9">
        <v>0</v>
      </c>
      <c r="E16" s="9">
        <v>92</v>
      </c>
    </row>
    <row r="19" spans="1:7" ht="15.75" thickBot="1" x14ac:dyDescent="0.3">
      <c r="A19" t="s">
        <v>28</v>
      </c>
    </row>
    <row r="20" spans="1:7" ht="15.75" thickBot="1" x14ac:dyDescent="0.3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5">
      <c r="B21" s="8" t="s">
        <v>36</v>
      </c>
      <c r="C21" s="8" t="s">
        <v>37</v>
      </c>
      <c r="D21" s="10">
        <v>0</v>
      </c>
      <c r="E21" s="10">
        <v>6</v>
      </c>
      <c r="F21" s="8" t="s">
        <v>38</v>
      </c>
    </row>
    <row r="22" spans="1:7" ht="15.75" thickBot="1" x14ac:dyDescent="0.3">
      <c r="B22" s="6" t="s">
        <v>39</v>
      </c>
      <c r="C22" s="6" t="s">
        <v>40</v>
      </c>
      <c r="D22" s="9">
        <v>0</v>
      </c>
      <c r="E22" s="9">
        <v>4</v>
      </c>
      <c r="F22" s="6" t="s">
        <v>38</v>
      </c>
    </row>
    <row r="25" spans="1:7" ht="15.75" thickBot="1" x14ac:dyDescent="0.3">
      <c r="A25" t="s">
        <v>2</v>
      </c>
    </row>
    <row r="26" spans="1:7" ht="15.75" thickBot="1" x14ac:dyDescent="0.3">
      <c r="B26" s="7" t="s">
        <v>24</v>
      </c>
      <c r="C26" s="7" t="s">
        <v>25</v>
      </c>
      <c r="D26" s="7" t="s">
        <v>30</v>
      </c>
      <c r="E26" s="7" t="s">
        <v>31</v>
      </c>
      <c r="F26" s="7" t="s">
        <v>32</v>
      </c>
      <c r="G26" s="7" t="s">
        <v>33</v>
      </c>
    </row>
    <row r="27" spans="1:7" x14ac:dyDescent="0.25">
      <c r="B27" s="8" t="s">
        <v>41</v>
      </c>
      <c r="C27" s="8" t="s">
        <v>42</v>
      </c>
      <c r="D27" s="10">
        <v>30</v>
      </c>
      <c r="E27" s="8" t="s">
        <v>43</v>
      </c>
      <c r="F27" s="8" t="s">
        <v>44</v>
      </c>
      <c r="G27" s="8">
        <v>0</v>
      </c>
    </row>
    <row r="28" spans="1:7" ht="15.75" thickBot="1" x14ac:dyDescent="0.3">
      <c r="B28" s="6" t="s">
        <v>45</v>
      </c>
      <c r="C28" s="6" t="s">
        <v>46</v>
      </c>
      <c r="D28" s="9">
        <v>48</v>
      </c>
      <c r="E28" s="6" t="s">
        <v>47</v>
      </c>
      <c r="F28" s="6" t="s">
        <v>44</v>
      </c>
      <c r="G28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FD1-CE6E-46B3-A3F1-904F279E21F1}">
  <dimension ref="A1:E16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43.7109375" bestFit="1" customWidth="1"/>
    <col min="4" max="4" width="5.7109375" bestFit="1" customWidth="1"/>
    <col min="5" max="5" width="13.140625" bestFit="1" customWidth="1"/>
  </cols>
  <sheetData>
    <row r="1" spans="1:5" x14ac:dyDescent="0.25">
      <c r="A1" s="1" t="s">
        <v>48</v>
      </c>
    </row>
    <row r="2" spans="1:5" x14ac:dyDescent="0.25">
      <c r="A2" s="1" t="s">
        <v>12</v>
      </c>
    </row>
    <row r="3" spans="1:5" x14ac:dyDescent="0.25">
      <c r="A3" s="1" t="s">
        <v>13</v>
      </c>
    </row>
    <row r="6" spans="1:5" ht="15.75" thickBot="1" x14ac:dyDescent="0.3">
      <c r="A6" t="s">
        <v>28</v>
      </c>
    </row>
    <row r="7" spans="1:5" x14ac:dyDescent="0.25">
      <c r="B7" s="11"/>
      <c r="C7" s="11"/>
      <c r="D7" s="11" t="s">
        <v>49</v>
      </c>
      <c r="E7" s="11" t="s">
        <v>51</v>
      </c>
    </row>
    <row r="8" spans="1:5" ht="15.75" thickBot="1" x14ac:dyDescent="0.3">
      <c r="B8" s="12" t="s">
        <v>24</v>
      </c>
      <c r="C8" s="12" t="s">
        <v>25</v>
      </c>
      <c r="D8" s="12" t="s">
        <v>50</v>
      </c>
      <c r="E8" s="12" t="s">
        <v>52</v>
      </c>
    </row>
    <row r="9" spans="1:5" x14ac:dyDescent="0.25">
      <c r="B9" s="8" t="s">
        <v>36</v>
      </c>
      <c r="C9" s="8" t="s">
        <v>37</v>
      </c>
      <c r="D9" s="8">
        <v>6</v>
      </c>
      <c r="E9" s="8">
        <v>0</v>
      </c>
    </row>
    <row r="10" spans="1:5" ht="15.75" thickBot="1" x14ac:dyDescent="0.3">
      <c r="B10" s="6" t="s">
        <v>39</v>
      </c>
      <c r="C10" s="6" t="s">
        <v>40</v>
      </c>
      <c r="D10" s="6">
        <v>4</v>
      </c>
      <c r="E10" s="6">
        <v>0</v>
      </c>
    </row>
    <row r="12" spans="1:5" ht="15.75" thickBot="1" x14ac:dyDescent="0.3">
      <c r="A12" t="s">
        <v>2</v>
      </c>
    </row>
    <row r="13" spans="1:5" x14ac:dyDescent="0.25">
      <c r="B13" s="11"/>
      <c r="C13" s="11"/>
      <c r="D13" s="11" t="s">
        <v>49</v>
      </c>
      <c r="E13" s="11" t="s">
        <v>53</v>
      </c>
    </row>
    <row r="14" spans="1:5" ht="15.75" thickBot="1" x14ac:dyDescent="0.3">
      <c r="B14" s="12" t="s">
        <v>24</v>
      </c>
      <c r="C14" s="12" t="s">
        <v>25</v>
      </c>
      <c r="D14" s="12" t="s">
        <v>50</v>
      </c>
      <c r="E14" s="12" t="s">
        <v>54</v>
      </c>
    </row>
    <row r="15" spans="1:5" x14ac:dyDescent="0.25">
      <c r="B15" s="8" t="s">
        <v>41</v>
      </c>
      <c r="C15" s="8" t="s">
        <v>42</v>
      </c>
      <c r="D15" s="8">
        <v>30</v>
      </c>
      <c r="E15" s="8">
        <v>2</v>
      </c>
    </row>
    <row r="16" spans="1:5" ht="15.75" thickBot="1" x14ac:dyDescent="0.3">
      <c r="B16" s="6" t="s">
        <v>45</v>
      </c>
      <c r="C16" s="6" t="s">
        <v>46</v>
      </c>
      <c r="D16" s="6">
        <v>48</v>
      </c>
      <c r="E16" s="6">
        <v>0.66666666666666652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DD17-1178-46F4-A244-88269A107204}">
  <dimension ref="A1:J14"/>
  <sheetViews>
    <sheetView showGridLines="0" workbookViewId="0">
      <selection activeCell="J19" sqref="J19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55</v>
      </c>
    </row>
    <row r="2" spans="1:10" x14ac:dyDescent="0.25">
      <c r="A2" s="1" t="s">
        <v>12</v>
      </c>
    </row>
    <row r="3" spans="1:10" x14ac:dyDescent="0.25">
      <c r="A3" s="1" t="s">
        <v>13</v>
      </c>
    </row>
    <row r="5" spans="1:10" ht="15.75" thickBot="1" x14ac:dyDescent="0.3"/>
    <row r="6" spans="1:10" x14ac:dyDescent="0.25">
      <c r="B6" s="11"/>
      <c r="C6" s="11" t="s">
        <v>56</v>
      </c>
      <c r="D6" s="11"/>
    </row>
    <row r="7" spans="1:10" ht="15.75" thickBot="1" x14ac:dyDescent="0.3">
      <c r="B7" s="12" t="s">
        <v>24</v>
      </c>
      <c r="C7" s="12" t="s">
        <v>25</v>
      </c>
      <c r="D7" s="12" t="s">
        <v>50</v>
      </c>
    </row>
    <row r="8" spans="1:10" ht="15.75" thickBot="1" x14ac:dyDescent="0.3">
      <c r="B8" s="6" t="s">
        <v>34</v>
      </c>
      <c r="C8" s="6" t="s">
        <v>35</v>
      </c>
      <c r="D8" s="9">
        <v>92</v>
      </c>
    </row>
    <row r="10" spans="1:10" ht="15.75" thickBot="1" x14ac:dyDescent="0.3"/>
    <row r="11" spans="1:10" x14ac:dyDescent="0.25">
      <c r="B11" s="11"/>
      <c r="C11" s="11" t="s">
        <v>57</v>
      </c>
      <c r="D11" s="11"/>
      <c r="F11" s="11" t="s">
        <v>58</v>
      </c>
      <c r="G11" s="11" t="s">
        <v>56</v>
      </c>
      <c r="I11" s="11" t="s">
        <v>61</v>
      </c>
      <c r="J11" s="11" t="s">
        <v>56</v>
      </c>
    </row>
    <row r="12" spans="1:10" ht="15.75" thickBot="1" x14ac:dyDescent="0.3">
      <c r="B12" s="12" t="s">
        <v>24</v>
      </c>
      <c r="C12" s="12" t="s">
        <v>25</v>
      </c>
      <c r="D12" s="12" t="s">
        <v>50</v>
      </c>
      <c r="F12" s="12" t="s">
        <v>59</v>
      </c>
      <c r="G12" s="12" t="s">
        <v>60</v>
      </c>
      <c r="I12" s="12" t="s">
        <v>59</v>
      </c>
      <c r="J12" s="12" t="s">
        <v>60</v>
      </c>
    </row>
    <row r="13" spans="1:10" x14ac:dyDescent="0.25">
      <c r="B13" s="8" t="s">
        <v>36</v>
      </c>
      <c r="C13" s="8" t="s">
        <v>37</v>
      </c>
      <c r="D13" s="10">
        <v>6</v>
      </c>
      <c r="F13" s="10">
        <v>0</v>
      </c>
      <c r="G13" s="10">
        <v>32</v>
      </c>
      <c r="I13" s="10">
        <v>6</v>
      </c>
      <c r="J13" s="10">
        <v>92</v>
      </c>
    </row>
    <row r="14" spans="1:10" ht="15.75" thickBot="1" x14ac:dyDescent="0.3">
      <c r="B14" s="6" t="s">
        <v>39</v>
      </c>
      <c r="C14" s="6" t="s">
        <v>40</v>
      </c>
      <c r="D14" s="9">
        <v>4</v>
      </c>
      <c r="F14" s="9">
        <v>0</v>
      </c>
      <c r="G14" s="9">
        <v>60</v>
      </c>
      <c r="I14" s="9">
        <v>3.9999999999999996</v>
      </c>
      <c r="J14" s="9">
        <v>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0701-D155-41BA-88A5-A7052E3A431F}">
  <sheetPr>
    <tabColor rgb="FF92D050"/>
  </sheetPr>
  <dimension ref="A1:I10"/>
  <sheetViews>
    <sheetView workbookViewId="0">
      <selection activeCell="E20" sqref="E20"/>
    </sheetView>
  </sheetViews>
  <sheetFormatPr defaultRowHeight="15" x14ac:dyDescent="0.25"/>
  <cols>
    <col min="1" max="1" width="18.7109375" bestFit="1" customWidth="1"/>
    <col min="2" max="5" width="13.28515625" bestFit="1" customWidth="1"/>
    <col min="6" max="6" width="7.85546875" bestFit="1" customWidth="1"/>
    <col min="7" max="7" width="13.28515625" bestFit="1" customWidth="1"/>
    <col min="8" max="8" width="12" bestFit="1" customWidth="1"/>
    <col min="9" max="9" width="10.42578125" bestFit="1" customWidth="1"/>
  </cols>
  <sheetData>
    <row r="1" spans="1:9" x14ac:dyDescent="0.25">
      <c r="A1" s="4" t="s">
        <v>62</v>
      </c>
    </row>
    <row r="2" spans="1:9" x14ac:dyDescent="0.25">
      <c r="A2" s="4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8</v>
      </c>
    </row>
    <row r="3" spans="1:9" x14ac:dyDescent="0.25">
      <c r="A3" s="4" t="s">
        <v>70</v>
      </c>
      <c r="B3" s="16">
        <v>4.2999999999999997E-2</v>
      </c>
      <c r="C3" s="16">
        <v>3.6999999999999998E-2</v>
      </c>
      <c r="D3" s="16">
        <v>1.7999999999999999E-2</v>
      </c>
      <c r="E3" s="16">
        <v>2.8000000000000001E-2</v>
      </c>
      <c r="F3" s="16">
        <v>1.4999999999999999E-2</v>
      </c>
      <c r="G3" s="16">
        <v>2.4E-2</v>
      </c>
      <c r="H3" s="13"/>
      <c r="I3" s="4" t="s">
        <v>73</v>
      </c>
    </row>
    <row r="4" spans="1:9" x14ac:dyDescent="0.25">
      <c r="A4" s="4" t="s">
        <v>71</v>
      </c>
      <c r="B4" s="14">
        <v>50000</v>
      </c>
      <c r="C4" s="14">
        <v>0</v>
      </c>
      <c r="D4" s="14">
        <v>0</v>
      </c>
      <c r="E4" s="14">
        <v>20000</v>
      </c>
      <c r="F4" s="14">
        <v>0</v>
      </c>
      <c r="G4" s="14">
        <v>30000</v>
      </c>
      <c r="H4" s="22">
        <f>SUM(B4:G4)</f>
        <v>100000</v>
      </c>
      <c r="I4" s="15">
        <v>100000</v>
      </c>
    </row>
    <row r="5" spans="1:9" x14ac:dyDescent="0.25">
      <c r="A5" s="4" t="s">
        <v>72</v>
      </c>
      <c r="B5" s="14">
        <f>B3*B4</f>
        <v>2150</v>
      </c>
      <c r="C5" s="14">
        <f t="shared" ref="C5:G5" si="0">C3*C4</f>
        <v>0</v>
      </c>
      <c r="D5" s="14">
        <f t="shared" si="0"/>
        <v>0</v>
      </c>
      <c r="E5" s="14">
        <f t="shared" si="0"/>
        <v>560</v>
      </c>
      <c r="F5" s="14">
        <f t="shared" si="0"/>
        <v>0</v>
      </c>
      <c r="G5" s="14">
        <f t="shared" si="0"/>
        <v>720</v>
      </c>
      <c r="H5" s="21">
        <f>SUM(B5:G5)</f>
        <v>3430</v>
      </c>
    </row>
    <row r="7" spans="1:9" x14ac:dyDescent="0.25">
      <c r="A7" s="4" t="s">
        <v>2</v>
      </c>
      <c r="B7" s="5"/>
      <c r="C7" s="5"/>
      <c r="D7" s="4" t="s">
        <v>77</v>
      </c>
      <c r="E7" s="4" t="s">
        <v>78</v>
      </c>
    </row>
    <row r="8" spans="1:9" x14ac:dyDescent="0.25">
      <c r="A8" s="4" t="s">
        <v>74</v>
      </c>
      <c r="B8" s="5"/>
      <c r="C8" s="17">
        <f>F4+G4</f>
        <v>30000</v>
      </c>
      <c r="D8" s="14">
        <v>30000</v>
      </c>
      <c r="E8" s="14">
        <v>50000</v>
      </c>
    </row>
    <row r="9" spans="1:9" x14ac:dyDescent="0.25">
      <c r="A9" s="4" t="s">
        <v>75</v>
      </c>
      <c r="B9" s="5"/>
      <c r="C9" s="17">
        <f>E4</f>
        <v>20000</v>
      </c>
      <c r="D9" s="14"/>
      <c r="E9" s="14">
        <v>25000</v>
      </c>
    </row>
    <row r="10" spans="1:9" x14ac:dyDescent="0.25">
      <c r="A10" s="4" t="s">
        <v>76</v>
      </c>
      <c r="B10" s="5"/>
      <c r="C10" s="17">
        <f>B4+C4+D4</f>
        <v>50000</v>
      </c>
      <c r="D10" s="14">
        <v>30000</v>
      </c>
      <c r="E10" s="14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FE0D-54B6-49D8-A7C5-37B3334D573A}">
  <dimension ref="A1:G36"/>
  <sheetViews>
    <sheetView showGridLines="0" topLeftCell="A22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3.570312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1" t="s">
        <v>11</v>
      </c>
    </row>
    <row r="2" spans="1:5" x14ac:dyDescent="0.25">
      <c r="A2" s="1" t="s">
        <v>79</v>
      </c>
    </row>
    <row r="3" spans="1:5" x14ac:dyDescent="0.25">
      <c r="A3" s="1" t="s">
        <v>107</v>
      </c>
    </row>
    <row r="4" spans="1:5" x14ac:dyDescent="0.25">
      <c r="A4" s="1" t="s">
        <v>14</v>
      </c>
    </row>
    <row r="5" spans="1:5" x14ac:dyDescent="0.25">
      <c r="A5" s="1" t="s">
        <v>15</v>
      </c>
    </row>
    <row r="6" spans="1:5" x14ac:dyDescent="0.25">
      <c r="A6" s="1"/>
      <c r="B6" t="s">
        <v>16</v>
      </c>
    </row>
    <row r="7" spans="1:5" x14ac:dyDescent="0.25">
      <c r="A7" s="1"/>
      <c r="B7" t="s">
        <v>108</v>
      </c>
    </row>
    <row r="8" spans="1:5" x14ac:dyDescent="0.25">
      <c r="A8" s="1"/>
      <c r="B8" t="s">
        <v>109</v>
      </c>
    </row>
    <row r="9" spans="1:5" x14ac:dyDescent="0.25">
      <c r="A9" s="1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.75" thickBot="1" x14ac:dyDescent="0.3">
      <c r="B16" s="6" t="s">
        <v>80</v>
      </c>
      <c r="C16" s="6" t="s">
        <v>81</v>
      </c>
      <c r="D16" s="9">
        <v>3165.7635473999999</v>
      </c>
      <c r="E16" s="9">
        <v>3430.0000000000232</v>
      </c>
    </row>
    <row r="19" spans="1:7" ht="15.75" thickBot="1" x14ac:dyDescent="0.3">
      <c r="A19" t="s">
        <v>28</v>
      </c>
    </row>
    <row r="20" spans="1:7" ht="15.75" thickBot="1" x14ac:dyDescent="0.3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5">
      <c r="B21" s="8" t="s">
        <v>36</v>
      </c>
      <c r="C21" s="8" t="s">
        <v>82</v>
      </c>
      <c r="D21" s="18">
        <v>50000</v>
      </c>
      <c r="E21" s="18">
        <v>50000</v>
      </c>
      <c r="F21" s="8" t="s">
        <v>38</v>
      </c>
    </row>
    <row r="22" spans="1:7" x14ac:dyDescent="0.25">
      <c r="B22" s="8" t="s">
        <v>39</v>
      </c>
      <c r="C22" s="8" t="s">
        <v>83</v>
      </c>
      <c r="D22" s="18">
        <v>0</v>
      </c>
      <c r="E22" s="18">
        <v>0</v>
      </c>
      <c r="F22" s="8" t="s">
        <v>38</v>
      </c>
    </row>
    <row r="23" spans="1:7" x14ac:dyDescent="0.25">
      <c r="B23" s="8" t="s">
        <v>84</v>
      </c>
      <c r="C23" s="8" t="s">
        <v>85</v>
      </c>
      <c r="D23" s="18">
        <v>0</v>
      </c>
      <c r="E23" s="18">
        <v>0</v>
      </c>
      <c r="F23" s="8" t="s">
        <v>38</v>
      </c>
    </row>
    <row r="24" spans="1:7" x14ac:dyDescent="0.25">
      <c r="B24" s="8" t="s">
        <v>86</v>
      </c>
      <c r="C24" s="8" t="s">
        <v>87</v>
      </c>
      <c r="D24" s="18">
        <v>20443.3498</v>
      </c>
      <c r="E24" s="18">
        <v>20000</v>
      </c>
      <c r="F24" s="8" t="s">
        <v>38</v>
      </c>
    </row>
    <row r="25" spans="1:7" x14ac:dyDescent="0.25">
      <c r="B25" s="8" t="s">
        <v>88</v>
      </c>
      <c r="C25" s="8" t="s">
        <v>89</v>
      </c>
      <c r="D25" s="18">
        <v>29556.6502</v>
      </c>
      <c r="E25" s="18">
        <v>0</v>
      </c>
      <c r="F25" s="8" t="s">
        <v>38</v>
      </c>
    </row>
    <row r="26" spans="1:7" ht="15.75" thickBot="1" x14ac:dyDescent="0.3">
      <c r="B26" s="6" t="s">
        <v>90</v>
      </c>
      <c r="C26" s="6" t="s">
        <v>91</v>
      </c>
      <c r="D26" s="19">
        <v>0</v>
      </c>
      <c r="E26" s="19">
        <v>30000</v>
      </c>
      <c r="F26" s="6" t="s">
        <v>38</v>
      </c>
    </row>
    <row r="29" spans="1:7" ht="15.75" thickBot="1" x14ac:dyDescent="0.3">
      <c r="A29" t="s">
        <v>2</v>
      </c>
    </row>
    <row r="30" spans="1:7" ht="15.75" thickBot="1" x14ac:dyDescent="0.3">
      <c r="B30" s="7" t="s">
        <v>24</v>
      </c>
      <c r="C30" s="7" t="s">
        <v>25</v>
      </c>
      <c r="D30" s="7" t="s">
        <v>30</v>
      </c>
      <c r="E30" s="7" t="s">
        <v>31</v>
      </c>
      <c r="F30" s="7" t="s">
        <v>32</v>
      </c>
      <c r="G30" s="7" t="s">
        <v>33</v>
      </c>
    </row>
    <row r="31" spans="1:7" x14ac:dyDescent="0.25">
      <c r="B31" s="8" t="s">
        <v>92</v>
      </c>
      <c r="C31" s="8" t="s">
        <v>93</v>
      </c>
      <c r="D31" s="18">
        <v>50000</v>
      </c>
      <c r="E31" s="8" t="s">
        <v>94</v>
      </c>
      <c r="F31" s="8" t="s">
        <v>44</v>
      </c>
      <c r="G31" s="8">
        <v>0</v>
      </c>
    </row>
    <row r="32" spans="1:7" x14ac:dyDescent="0.25">
      <c r="B32" s="8" t="s">
        <v>92</v>
      </c>
      <c r="C32" s="8" t="s">
        <v>93</v>
      </c>
      <c r="D32" s="18">
        <v>50000</v>
      </c>
      <c r="E32" s="8" t="s">
        <v>95</v>
      </c>
      <c r="F32" s="8" t="s">
        <v>96</v>
      </c>
      <c r="G32" s="18">
        <v>20000</v>
      </c>
    </row>
    <row r="33" spans="2:7" x14ac:dyDescent="0.25">
      <c r="B33" s="8" t="s">
        <v>97</v>
      </c>
      <c r="C33" s="8" t="s">
        <v>98</v>
      </c>
      <c r="D33" s="18">
        <v>30000</v>
      </c>
      <c r="E33" s="8" t="s">
        <v>99</v>
      </c>
      <c r="F33" s="8" t="s">
        <v>96</v>
      </c>
      <c r="G33" s="8">
        <v>20000</v>
      </c>
    </row>
    <row r="34" spans="2:7" x14ac:dyDescent="0.25">
      <c r="B34" s="8" t="s">
        <v>97</v>
      </c>
      <c r="C34" s="8" t="s">
        <v>98</v>
      </c>
      <c r="D34" s="18">
        <v>30000</v>
      </c>
      <c r="E34" s="8" t="s">
        <v>100</v>
      </c>
      <c r="F34" s="8" t="s">
        <v>44</v>
      </c>
      <c r="G34" s="18">
        <v>0</v>
      </c>
    </row>
    <row r="35" spans="2:7" x14ac:dyDescent="0.25">
      <c r="B35" s="8" t="s">
        <v>101</v>
      </c>
      <c r="C35" s="8" t="s">
        <v>102</v>
      </c>
      <c r="D35" s="18">
        <v>20000</v>
      </c>
      <c r="E35" s="8" t="s">
        <v>103</v>
      </c>
      <c r="F35" s="8" t="s">
        <v>96</v>
      </c>
      <c r="G35" s="8">
        <v>4999.9999999991742</v>
      </c>
    </row>
    <row r="36" spans="2:7" ht="15.75" thickBot="1" x14ac:dyDescent="0.3">
      <c r="B36" s="6" t="s">
        <v>104</v>
      </c>
      <c r="C36" s="6" t="s">
        <v>105</v>
      </c>
      <c r="D36" s="9">
        <v>100000.00000000083</v>
      </c>
      <c r="E36" s="6" t="s">
        <v>106</v>
      </c>
      <c r="F36" s="6" t="s">
        <v>44</v>
      </c>
      <c r="G36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1ED8-62B2-4C43-87EE-8D5633A32450}">
  <dimension ref="A1:E24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3.5703125" bestFit="1" customWidth="1"/>
    <col min="4" max="4" width="11.5703125" bestFit="1" customWidth="1"/>
    <col min="5" max="5" width="13.140625" bestFit="1" customWidth="1"/>
  </cols>
  <sheetData>
    <row r="1" spans="1:5" x14ac:dyDescent="0.25">
      <c r="A1" s="1" t="s">
        <v>48</v>
      </c>
    </row>
    <row r="2" spans="1:5" x14ac:dyDescent="0.25">
      <c r="A2" s="1" t="s">
        <v>79</v>
      </c>
    </row>
    <row r="3" spans="1:5" x14ac:dyDescent="0.25">
      <c r="A3" s="1" t="s">
        <v>107</v>
      </c>
    </row>
    <row r="6" spans="1:5" ht="15.75" thickBot="1" x14ac:dyDescent="0.3">
      <c r="A6" t="s">
        <v>28</v>
      </c>
    </row>
    <row r="7" spans="1:5" x14ac:dyDescent="0.25">
      <c r="B7" s="11"/>
      <c r="C7" s="11"/>
      <c r="D7" s="11" t="s">
        <v>49</v>
      </c>
      <c r="E7" s="11" t="s">
        <v>51</v>
      </c>
    </row>
    <row r="8" spans="1:5" ht="15.75" thickBot="1" x14ac:dyDescent="0.3">
      <c r="B8" s="12" t="s">
        <v>24</v>
      </c>
      <c r="C8" s="12" t="s">
        <v>25</v>
      </c>
      <c r="D8" s="12" t="s">
        <v>50</v>
      </c>
      <c r="E8" s="12" t="s">
        <v>52</v>
      </c>
    </row>
    <row r="9" spans="1:5" x14ac:dyDescent="0.25">
      <c r="B9" s="8" t="s">
        <v>36</v>
      </c>
      <c r="C9" s="8" t="s">
        <v>82</v>
      </c>
      <c r="D9" s="8">
        <v>50000</v>
      </c>
      <c r="E9" s="8">
        <v>0</v>
      </c>
    </row>
    <row r="10" spans="1:5" x14ac:dyDescent="0.25">
      <c r="B10" s="8" t="s">
        <v>39</v>
      </c>
      <c r="C10" s="8" t="s">
        <v>83</v>
      </c>
      <c r="D10" s="8">
        <v>0</v>
      </c>
      <c r="E10" s="8">
        <v>-6.000014360171951E-3</v>
      </c>
    </row>
    <row r="11" spans="1:5" x14ac:dyDescent="0.25">
      <c r="B11" s="8" t="s">
        <v>84</v>
      </c>
      <c r="C11" s="8" t="s">
        <v>85</v>
      </c>
      <c r="D11" s="8">
        <v>0</v>
      </c>
      <c r="E11" s="8">
        <v>-2.5000501648277232E-2</v>
      </c>
    </row>
    <row r="12" spans="1:5" x14ac:dyDescent="0.25">
      <c r="B12" s="8" t="s">
        <v>86</v>
      </c>
      <c r="C12" s="8" t="s">
        <v>87</v>
      </c>
      <c r="D12" s="8">
        <v>20000</v>
      </c>
      <c r="E12" s="8">
        <v>0</v>
      </c>
    </row>
    <row r="13" spans="1:5" x14ac:dyDescent="0.25">
      <c r="B13" s="8" t="s">
        <v>88</v>
      </c>
      <c r="C13" s="8" t="s">
        <v>89</v>
      </c>
      <c r="D13" s="8">
        <v>0</v>
      </c>
      <c r="E13" s="8">
        <v>-9.0000009107411485E-3</v>
      </c>
    </row>
    <row r="14" spans="1:5" ht="15.75" thickBot="1" x14ac:dyDescent="0.3">
      <c r="B14" s="6" t="s">
        <v>90</v>
      </c>
      <c r="C14" s="6" t="s">
        <v>91</v>
      </c>
      <c r="D14" s="6">
        <v>30000</v>
      </c>
      <c r="E14" s="6">
        <v>0</v>
      </c>
    </row>
    <row r="16" spans="1:5" ht="15.75" thickBot="1" x14ac:dyDescent="0.3">
      <c r="A16" t="s">
        <v>2</v>
      </c>
    </row>
    <row r="17" spans="2:5" x14ac:dyDescent="0.25">
      <c r="B17" s="11"/>
      <c r="C17" s="11"/>
      <c r="D17" s="11" t="s">
        <v>49</v>
      </c>
      <c r="E17" s="11" t="s">
        <v>53</v>
      </c>
    </row>
    <row r="18" spans="2:5" ht="15.75" thickBot="1" x14ac:dyDescent="0.3">
      <c r="B18" s="12" t="s">
        <v>24</v>
      </c>
      <c r="C18" s="12" t="s">
        <v>25</v>
      </c>
      <c r="D18" s="12" t="s">
        <v>50</v>
      </c>
      <c r="E18" s="12" t="s">
        <v>54</v>
      </c>
    </row>
    <row r="19" spans="2:5" x14ac:dyDescent="0.25">
      <c r="B19" s="8" t="s">
        <v>92</v>
      </c>
      <c r="C19" s="8" t="s">
        <v>93</v>
      </c>
      <c r="D19" s="20">
        <v>50000</v>
      </c>
      <c r="E19" s="8">
        <v>1.4999999474495576E-2</v>
      </c>
    </row>
    <row r="20" spans="2:5" x14ac:dyDescent="0.25">
      <c r="B20" s="8" t="s">
        <v>92</v>
      </c>
      <c r="C20" s="8" t="s">
        <v>93</v>
      </c>
      <c r="D20" s="20">
        <v>50000</v>
      </c>
      <c r="E20" s="8">
        <v>0</v>
      </c>
    </row>
    <row r="21" spans="2:5" x14ac:dyDescent="0.25">
      <c r="B21" s="8" t="s">
        <v>97</v>
      </c>
      <c r="C21" s="8" t="s">
        <v>98</v>
      </c>
      <c r="D21" s="20">
        <v>30000</v>
      </c>
      <c r="E21" s="8">
        <v>0</v>
      </c>
    </row>
    <row r="22" spans="2:5" x14ac:dyDescent="0.25">
      <c r="B22" s="8" t="s">
        <v>97</v>
      </c>
      <c r="C22" s="8" t="s">
        <v>98</v>
      </c>
      <c r="D22" s="20">
        <v>30000</v>
      </c>
      <c r="E22" s="8">
        <v>-3.9999990429132994E-3</v>
      </c>
    </row>
    <row r="23" spans="2:5" x14ac:dyDescent="0.25">
      <c r="B23" s="8" t="s">
        <v>101</v>
      </c>
      <c r="C23" s="8" t="s">
        <v>102</v>
      </c>
      <c r="D23" s="20">
        <v>20000</v>
      </c>
      <c r="E23" s="8">
        <v>0</v>
      </c>
    </row>
    <row r="24" spans="2:5" ht="15.75" thickBot="1" x14ac:dyDescent="0.3">
      <c r="B24" s="6" t="s">
        <v>104</v>
      </c>
      <c r="C24" s="6" t="s">
        <v>105</v>
      </c>
      <c r="D24" s="6">
        <v>100000.00000000083</v>
      </c>
      <c r="E24" s="6">
        <v>2.7999999777318485E-2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7230-8163-4CC6-B005-F0A8A35CCAA7}">
  <dimension ref="A1:J18"/>
  <sheetViews>
    <sheetView showGridLines="0" workbookViewId="0">
      <selection activeCell="A45" sqref="A45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13.140625" bestFit="1" customWidth="1"/>
    <col min="5" max="5" width="2.28515625" customWidth="1"/>
    <col min="6" max="6" width="13.140625" bestFit="1" customWidth="1"/>
    <col min="7" max="7" width="12" bestFit="1" customWidth="1"/>
    <col min="8" max="8" width="2.28515625" customWidth="1"/>
    <col min="9" max="9" width="13.140625" bestFit="1" customWidth="1"/>
    <col min="10" max="10" width="12" bestFit="1" customWidth="1"/>
  </cols>
  <sheetData>
    <row r="1" spans="1:10" x14ac:dyDescent="0.25">
      <c r="A1" s="1" t="s">
        <v>55</v>
      </c>
    </row>
    <row r="2" spans="1:10" x14ac:dyDescent="0.25">
      <c r="A2" s="1" t="s">
        <v>79</v>
      </c>
    </row>
    <row r="3" spans="1:10" x14ac:dyDescent="0.25">
      <c r="A3" s="1" t="s">
        <v>107</v>
      </c>
    </row>
    <row r="5" spans="1:10" ht="15.75" thickBot="1" x14ac:dyDescent="0.3"/>
    <row r="6" spans="1:10" x14ac:dyDescent="0.25">
      <c r="B6" s="11"/>
      <c r="C6" s="11" t="s">
        <v>56</v>
      </c>
      <c r="D6" s="11"/>
    </row>
    <row r="7" spans="1:10" ht="15.75" thickBot="1" x14ac:dyDescent="0.3">
      <c r="B7" s="12" t="s">
        <v>24</v>
      </c>
      <c r="C7" s="12" t="s">
        <v>25</v>
      </c>
      <c r="D7" s="12" t="s">
        <v>50</v>
      </c>
    </row>
    <row r="8" spans="1:10" ht="15.75" thickBot="1" x14ac:dyDescent="0.3">
      <c r="B8" s="6" t="s">
        <v>80</v>
      </c>
      <c r="C8" s="6" t="s">
        <v>81</v>
      </c>
      <c r="D8" s="9">
        <v>3430.0000000000232</v>
      </c>
    </row>
    <row r="10" spans="1:10" ht="15.75" thickBot="1" x14ac:dyDescent="0.3"/>
    <row r="11" spans="1:10" x14ac:dyDescent="0.25">
      <c r="B11" s="11"/>
      <c r="C11" s="11" t="s">
        <v>57</v>
      </c>
      <c r="D11" s="11"/>
      <c r="F11" s="11" t="s">
        <v>58</v>
      </c>
      <c r="G11" s="11" t="s">
        <v>56</v>
      </c>
      <c r="I11" s="11" t="s">
        <v>61</v>
      </c>
      <c r="J11" s="11" t="s">
        <v>56</v>
      </c>
    </row>
    <row r="12" spans="1:10" ht="15.75" thickBot="1" x14ac:dyDescent="0.3">
      <c r="B12" s="12" t="s">
        <v>24</v>
      </c>
      <c r="C12" s="12" t="s">
        <v>25</v>
      </c>
      <c r="D12" s="12" t="s">
        <v>50</v>
      </c>
      <c r="F12" s="12" t="s">
        <v>59</v>
      </c>
      <c r="G12" s="12" t="s">
        <v>60</v>
      </c>
      <c r="I12" s="12" t="s">
        <v>59</v>
      </c>
      <c r="J12" s="12" t="s">
        <v>60</v>
      </c>
    </row>
    <row r="13" spans="1:10" x14ac:dyDescent="0.25">
      <c r="B13" s="8" t="s">
        <v>36</v>
      </c>
      <c r="C13" s="8" t="s">
        <v>82</v>
      </c>
      <c r="D13" s="18">
        <v>50000</v>
      </c>
      <c r="F13" s="18">
        <v>50000</v>
      </c>
      <c r="G13" s="18">
        <v>3430.0000000000232</v>
      </c>
      <c r="I13" s="18">
        <v>50000</v>
      </c>
      <c r="J13" s="18">
        <v>3430.0000000000232</v>
      </c>
    </row>
    <row r="14" spans="1:10" x14ac:dyDescent="0.25">
      <c r="B14" s="8" t="s">
        <v>39</v>
      </c>
      <c r="C14" s="8" t="s">
        <v>83</v>
      </c>
      <c r="D14" s="18">
        <v>0</v>
      </c>
      <c r="F14" s="18">
        <v>0</v>
      </c>
      <c r="G14" s="18">
        <v>3430.0000000000232</v>
      </c>
      <c r="I14" s="18">
        <v>0</v>
      </c>
      <c r="J14" s="18">
        <v>3430.0000000000232</v>
      </c>
    </row>
    <row r="15" spans="1:10" x14ac:dyDescent="0.25">
      <c r="B15" s="8" t="s">
        <v>84</v>
      </c>
      <c r="C15" s="8" t="s">
        <v>85</v>
      </c>
      <c r="D15" s="18">
        <v>0</v>
      </c>
      <c r="F15" s="18">
        <v>0</v>
      </c>
      <c r="G15" s="18">
        <v>3430.0000000000232</v>
      </c>
      <c r="I15" s="18">
        <v>0</v>
      </c>
      <c r="J15" s="18">
        <v>3430.0000000000232</v>
      </c>
    </row>
    <row r="16" spans="1:10" x14ac:dyDescent="0.25">
      <c r="B16" s="8" t="s">
        <v>86</v>
      </c>
      <c r="C16" s="8" t="s">
        <v>87</v>
      </c>
      <c r="D16" s="18">
        <v>20000</v>
      </c>
      <c r="F16" s="18">
        <v>20000</v>
      </c>
      <c r="G16" s="18">
        <v>3430.0000000000232</v>
      </c>
      <c r="I16" s="18">
        <v>20000</v>
      </c>
      <c r="J16" s="18">
        <v>3430.0000000000232</v>
      </c>
    </row>
    <row r="17" spans="2:10" x14ac:dyDescent="0.25">
      <c r="B17" s="8" t="s">
        <v>88</v>
      </c>
      <c r="C17" s="8" t="s">
        <v>89</v>
      </c>
      <c r="D17" s="18">
        <v>0</v>
      </c>
      <c r="F17" s="18">
        <v>0</v>
      </c>
      <c r="G17" s="18">
        <v>3430</v>
      </c>
      <c r="I17" s="18">
        <v>0</v>
      </c>
      <c r="J17" s="18">
        <v>3430</v>
      </c>
    </row>
    <row r="18" spans="2:10" ht="15.75" thickBot="1" x14ac:dyDescent="0.3">
      <c r="B18" s="6" t="s">
        <v>90</v>
      </c>
      <c r="C18" s="6" t="s">
        <v>91</v>
      </c>
      <c r="D18" s="19">
        <v>30000</v>
      </c>
      <c r="F18" s="19">
        <v>30000</v>
      </c>
      <c r="G18" s="19">
        <v>3430</v>
      </c>
      <c r="I18" s="19">
        <v>30000</v>
      </c>
      <c r="J18" s="19">
        <v>3430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89DD-39BE-46CD-8947-F06566BE9BB8}">
  <sheetPr>
    <tabColor rgb="FF92D050"/>
  </sheetPr>
  <dimension ref="A1:F13"/>
  <sheetViews>
    <sheetView workbookViewId="0">
      <selection activeCell="E21" sqref="E21"/>
    </sheetView>
  </sheetViews>
  <sheetFormatPr defaultRowHeight="15" x14ac:dyDescent="0.25"/>
  <cols>
    <col min="1" max="1" width="28.7109375" bestFit="1" customWidth="1"/>
    <col min="2" max="4" width="14.28515625" bestFit="1" customWidth="1"/>
    <col min="5" max="5" width="13.140625" bestFit="1" customWidth="1"/>
    <col min="6" max="6" width="14.140625" bestFit="1" customWidth="1"/>
  </cols>
  <sheetData>
    <row r="1" spans="1:6" x14ac:dyDescent="0.25">
      <c r="A1" s="27" t="s">
        <v>110</v>
      </c>
      <c r="B1" s="27"/>
      <c r="C1" s="27"/>
      <c r="D1" s="27"/>
    </row>
    <row r="2" spans="1:6" x14ac:dyDescent="0.25">
      <c r="A2" s="27" t="s">
        <v>111</v>
      </c>
      <c r="B2" s="27"/>
      <c r="C2" s="27"/>
      <c r="D2" s="27"/>
    </row>
    <row r="3" spans="1:6" x14ac:dyDescent="0.25">
      <c r="A3" s="4"/>
      <c r="B3" s="4" t="s">
        <v>115</v>
      </c>
      <c r="C3" s="4" t="s">
        <v>116</v>
      </c>
      <c r="D3" s="4" t="s">
        <v>8</v>
      </c>
    </row>
    <row r="4" spans="1:6" x14ac:dyDescent="0.25">
      <c r="A4" s="4" t="s">
        <v>112</v>
      </c>
      <c r="B4" s="5">
        <v>6</v>
      </c>
      <c r="C4" s="5">
        <v>2</v>
      </c>
      <c r="D4" s="5"/>
    </row>
    <row r="5" spans="1:6" x14ac:dyDescent="0.25">
      <c r="A5" s="4" t="s">
        <v>113</v>
      </c>
      <c r="B5" s="5">
        <v>2500</v>
      </c>
      <c r="C5" s="5">
        <v>1250</v>
      </c>
      <c r="D5" s="5"/>
    </row>
    <row r="6" spans="1:6" x14ac:dyDescent="0.25">
      <c r="A6" s="4" t="s">
        <v>114</v>
      </c>
      <c r="B6" s="5">
        <f>B4*B5</f>
        <v>15000</v>
      </c>
      <c r="C6" s="5">
        <f>C4*C5</f>
        <v>2500</v>
      </c>
      <c r="D6" s="23">
        <f>SUM(B6:C6)</f>
        <v>17500</v>
      </c>
    </row>
    <row r="8" spans="1:6" x14ac:dyDescent="0.25">
      <c r="A8" s="25" t="s">
        <v>2</v>
      </c>
      <c r="B8" s="5"/>
      <c r="C8" s="5"/>
      <c r="D8" s="4" t="s">
        <v>8</v>
      </c>
      <c r="E8" s="4" t="s">
        <v>77</v>
      </c>
      <c r="F8" s="4" t="s">
        <v>78</v>
      </c>
    </row>
    <row r="9" spans="1:6" x14ac:dyDescent="0.25">
      <c r="A9" s="25" t="s">
        <v>117</v>
      </c>
      <c r="B9" s="28">
        <v>100</v>
      </c>
      <c r="C9" s="28">
        <v>200</v>
      </c>
      <c r="D9" s="5"/>
      <c r="E9" s="5"/>
      <c r="F9" s="5"/>
    </row>
    <row r="10" spans="1:6" x14ac:dyDescent="0.25">
      <c r="A10" s="25" t="s">
        <v>118</v>
      </c>
      <c r="B10" s="28">
        <f>B5*B9</f>
        <v>250000</v>
      </c>
      <c r="C10" s="28">
        <f>C5*C9</f>
        <v>250000</v>
      </c>
      <c r="D10" s="14">
        <f>B10+C10</f>
        <v>500000</v>
      </c>
      <c r="E10" s="5"/>
      <c r="F10" s="14">
        <v>500000</v>
      </c>
    </row>
    <row r="11" spans="1:6" x14ac:dyDescent="0.25">
      <c r="A11" s="25" t="s">
        <v>119</v>
      </c>
      <c r="B11" s="29">
        <v>8</v>
      </c>
      <c r="C11" s="29">
        <v>4</v>
      </c>
      <c r="D11" s="5"/>
      <c r="E11" s="5"/>
      <c r="F11" s="5"/>
    </row>
    <row r="12" spans="1:6" x14ac:dyDescent="0.25">
      <c r="A12" s="25" t="s">
        <v>81</v>
      </c>
      <c r="B12" s="28">
        <f>B5*B11</f>
        <v>20000</v>
      </c>
      <c r="C12" s="28">
        <f>C5*C11</f>
        <v>5000</v>
      </c>
      <c r="D12" s="14">
        <f>B12+C12</f>
        <v>25000</v>
      </c>
      <c r="E12" s="14">
        <v>25000</v>
      </c>
      <c r="F12" s="5">
        <v>0</v>
      </c>
    </row>
    <row r="13" spans="1:6" x14ac:dyDescent="0.25">
      <c r="A13" s="25" t="s">
        <v>120</v>
      </c>
      <c r="B13" s="5"/>
      <c r="C13" s="26">
        <v>0</v>
      </c>
      <c r="D13" s="5"/>
      <c r="E13" s="5">
        <v>800</v>
      </c>
      <c r="F13" s="5"/>
    </row>
  </sheetData>
  <mergeCells count="2">
    <mergeCell ref="A2:D2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Exemplo</vt:lpstr>
      <vt:lpstr>R</vt:lpstr>
      <vt:lpstr>S</vt:lpstr>
      <vt:lpstr>L</vt:lpstr>
      <vt:lpstr>Banco</vt:lpstr>
      <vt:lpstr>RR</vt:lpstr>
      <vt:lpstr>RS</vt:lpstr>
      <vt:lpstr>RL</vt:lpstr>
      <vt:lpstr>Minimização</vt:lpstr>
      <vt:lpstr>RV1</vt:lpstr>
      <vt:lpstr>RV2</vt:lpstr>
      <vt:lpstr>Exercício - Transportes</vt:lpstr>
      <vt:lpstr>RR1</vt:lpstr>
      <vt:lpstr>RS1</vt:lpstr>
      <vt:lpstr>RL1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Daniel Victor</cp:lastModifiedBy>
  <dcterms:created xsi:type="dcterms:W3CDTF">2022-01-10T20:28:24Z</dcterms:created>
  <dcterms:modified xsi:type="dcterms:W3CDTF">2022-01-11T01:01:47Z</dcterms:modified>
</cp:coreProperties>
</file>