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05" windowWidth="19320" windowHeight="14085" activeTab="1"/>
  </bookViews>
  <sheets>
    <sheet name="Mapped" sheetId="1" r:id="rId1"/>
    <sheet name="Not Mapped" sheetId="2" r:id="rId2"/>
  </sheets>
  <externalReferences>
    <externalReference r:id="rId3"/>
  </externalReferences>
  <definedNames>
    <definedName name="_xlnm.Database">Mapped!$A$1:$N$129</definedName>
    <definedName name="_xlnm.Print_Area" localSheetId="0">Mapped!$A$1:$N$124</definedName>
  </definedNames>
  <calcPr calcId="145621"/>
</workbook>
</file>

<file path=xl/calcChain.xml><?xml version="1.0" encoding="utf-8"?>
<calcChain xmlns="http://schemas.openxmlformats.org/spreadsheetml/2006/main">
  <c r="M20" i="2" l="1"/>
  <c r="N20" i="2"/>
  <c r="O20" i="2"/>
  <c r="P20" i="2"/>
  <c r="M21" i="2"/>
  <c r="N21" i="2"/>
  <c r="O21" i="2"/>
  <c r="P21" i="2"/>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2" i="1"/>
  <c r="P2" i="2"/>
  <c r="P3" i="2"/>
  <c r="P4" i="2"/>
  <c r="P5" i="2"/>
  <c r="P6" i="2"/>
  <c r="P7" i="2"/>
  <c r="P8" i="2"/>
  <c r="P9" i="2"/>
  <c r="P10" i="2"/>
  <c r="P11" i="2"/>
  <c r="P12" i="2"/>
  <c r="P13" i="2"/>
  <c r="P14" i="2"/>
  <c r="P15" i="2"/>
  <c r="P17" i="2"/>
  <c r="M14" i="2" l="1"/>
  <c r="N14" i="2"/>
  <c r="O14" i="2"/>
  <c r="M15" i="2"/>
  <c r="N15" i="2"/>
  <c r="O15" i="2"/>
  <c r="M17" i="2"/>
  <c r="N17" i="2"/>
  <c r="O17" i="2"/>
  <c r="K19" i="2"/>
  <c r="P19" i="2" s="1"/>
  <c r="K18" i="2"/>
  <c r="P18" i="2" s="1"/>
  <c r="K16" i="2"/>
  <c r="P16" i="2" s="1"/>
  <c r="O18" i="2" l="1"/>
  <c r="O16" i="2"/>
  <c r="N18" i="2"/>
  <c r="N16" i="2"/>
  <c r="M18" i="2"/>
  <c r="O19" i="2"/>
  <c r="N19" i="2"/>
  <c r="M19" i="2"/>
  <c r="M16" i="2"/>
  <c r="M10" i="2"/>
  <c r="N10" i="2"/>
  <c r="O10" i="2"/>
  <c r="M11" i="2"/>
  <c r="N11" i="2"/>
  <c r="O11" i="2"/>
  <c r="M12" i="2"/>
  <c r="N12" i="2"/>
  <c r="O12" i="2"/>
  <c r="M13" i="2"/>
  <c r="N13" i="2"/>
  <c r="O13" i="2"/>
  <c r="M3" i="2"/>
  <c r="N3" i="2"/>
  <c r="O3" i="2"/>
  <c r="M4" i="2"/>
  <c r="N4" i="2"/>
  <c r="O4" i="2"/>
  <c r="M5" i="2"/>
  <c r="N5" i="2"/>
  <c r="O5" i="2"/>
  <c r="M6" i="2"/>
  <c r="N6" i="2"/>
  <c r="O6" i="2"/>
  <c r="M7" i="2"/>
  <c r="N7" i="2"/>
  <c r="O7" i="2"/>
  <c r="M8" i="2"/>
  <c r="N8" i="2"/>
  <c r="O8" i="2"/>
  <c r="M9" i="2"/>
  <c r="N9" i="2"/>
  <c r="O9" i="2"/>
  <c r="M2" i="2"/>
  <c r="O2" i="2"/>
  <c r="N2" i="2"/>
  <c r="O161"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119" i="1"/>
  <c r="O127" i="1"/>
  <c r="P3" i="1"/>
  <c r="Q3" i="1"/>
  <c r="R3" i="1"/>
  <c r="S3" i="1"/>
  <c r="T3" i="1"/>
  <c r="U3" i="1"/>
  <c r="V3" i="1"/>
  <c r="W3" i="1"/>
  <c r="X3" i="1"/>
  <c r="Y3" i="1"/>
  <c r="Z3" i="1"/>
  <c r="AA3" i="1"/>
  <c r="AB3" i="1"/>
  <c r="AC3" i="1"/>
  <c r="AD3" i="1"/>
  <c r="AE3" i="1"/>
  <c r="AF3" i="1"/>
  <c r="AG3" i="1"/>
  <c r="AH3" i="1"/>
  <c r="AI3" i="1"/>
  <c r="AJ3" i="1"/>
  <c r="AK3" i="1"/>
  <c r="P4" i="1"/>
  <c r="Q4" i="1"/>
  <c r="R4" i="1"/>
  <c r="S4" i="1"/>
  <c r="T4" i="1"/>
  <c r="U4" i="1"/>
  <c r="V4" i="1"/>
  <c r="W4" i="1"/>
  <c r="X4" i="1"/>
  <c r="Y4" i="1"/>
  <c r="Z4" i="1"/>
  <c r="AA4" i="1"/>
  <c r="AB4" i="1"/>
  <c r="AC4" i="1"/>
  <c r="AD4" i="1"/>
  <c r="AE4" i="1"/>
  <c r="AF4" i="1"/>
  <c r="AG4" i="1"/>
  <c r="AH4" i="1"/>
  <c r="AI4" i="1"/>
  <c r="AJ4" i="1"/>
  <c r="AK4" i="1"/>
  <c r="P5" i="1"/>
  <c r="Q5" i="1"/>
  <c r="R5" i="1"/>
  <c r="S5" i="1"/>
  <c r="T5" i="1"/>
  <c r="U5" i="1"/>
  <c r="V5" i="1"/>
  <c r="W5" i="1"/>
  <c r="X5" i="1"/>
  <c r="Y5" i="1"/>
  <c r="Z5" i="1"/>
  <c r="AA5" i="1"/>
  <c r="AB5" i="1"/>
  <c r="AC5" i="1"/>
  <c r="AD5" i="1"/>
  <c r="AE5" i="1"/>
  <c r="AF5" i="1"/>
  <c r="AG5" i="1"/>
  <c r="AH5" i="1"/>
  <c r="AI5" i="1"/>
  <c r="AJ5" i="1"/>
  <c r="AK5" i="1"/>
  <c r="P6" i="1"/>
  <c r="Q6" i="1"/>
  <c r="R6" i="1"/>
  <c r="S6" i="1"/>
  <c r="T6" i="1"/>
  <c r="U6" i="1"/>
  <c r="V6" i="1"/>
  <c r="W6" i="1"/>
  <c r="X6" i="1"/>
  <c r="Y6" i="1"/>
  <c r="Z6" i="1"/>
  <c r="AA6" i="1"/>
  <c r="AB6" i="1"/>
  <c r="AC6" i="1"/>
  <c r="AD6" i="1"/>
  <c r="AE6" i="1"/>
  <c r="AF6" i="1"/>
  <c r="AG6" i="1"/>
  <c r="AH6" i="1"/>
  <c r="AI6" i="1"/>
  <c r="AJ6" i="1"/>
  <c r="AK6" i="1"/>
  <c r="P7" i="1"/>
  <c r="Q7" i="1"/>
  <c r="R7" i="1"/>
  <c r="S7" i="1"/>
  <c r="T7" i="1"/>
  <c r="U7" i="1"/>
  <c r="V7" i="1"/>
  <c r="W7" i="1"/>
  <c r="X7" i="1"/>
  <c r="Y7" i="1"/>
  <c r="Z7" i="1"/>
  <c r="AA7" i="1"/>
  <c r="AB7" i="1"/>
  <c r="AC7" i="1"/>
  <c r="AD7" i="1"/>
  <c r="AE7" i="1"/>
  <c r="AF7" i="1"/>
  <c r="AG7" i="1"/>
  <c r="AH7" i="1"/>
  <c r="AI7" i="1"/>
  <c r="AJ7" i="1"/>
  <c r="AK7" i="1"/>
  <c r="P8" i="1"/>
  <c r="Q8" i="1"/>
  <c r="R8" i="1"/>
  <c r="S8" i="1"/>
  <c r="T8" i="1"/>
  <c r="U8" i="1"/>
  <c r="V8" i="1"/>
  <c r="W8" i="1"/>
  <c r="X8" i="1"/>
  <c r="Y8" i="1"/>
  <c r="Z8" i="1"/>
  <c r="AA8" i="1"/>
  <c r="AB8" i="1"/>
  <c r="AC8" i="1"/>
  <c r="AD8" i="1"/>
  <c r="AE8" i="1"/>
  <c r="AF8" i="1"/>
  <c r="AG8" i="1"/>
  <c r="AH8" i="1"/>
  <c r="AI8" i="1"/>
  <c r="AJ8" i="1"/>
  <c r="AK8" i="1"/>
  <c r="P9" i="1"/>
  <c r="Q9" i="1"/>
  <c r="R9" i="1"/>
  <c r="S9" i="1"/>
  <c r="T9" i="1"/>
  <c r="U9" i="1"/>
  <c r="V9" i="1"/>
  <c r="W9" i="1"/>
  <c r="X9" i="1"/>
  <c r="Y9" i="1"/>
  <c r="Z9" i="1"/>
  <c r="AA9" i="1"/>
  <c r="AB9" i="1"/>
  <c r="AC9" i="1"/>
  <c r="AD9" i="1"/>
  <c r="AE9" i="1"/>
  <c r="AF9" i="1"/>
  <c r="AG9" i="1"/>
  <c r="AH9" i="1"/>
  <c r="AI9" i="1"/>
  <c r="AJ9" i="1"/>
  <c r="AK9" i="1"/>
  <c r="P10" i="1"/>
  <c r="Q10" i="1"/>
  <c r="R10" i="1"/>
  <c r="S10" i="1"/>
  <c r="T10" i="1"/>
  <c r="U10" i="1"/>
  <c r="V10" i="1"/>
  <c r="W10" i="1"/>
  <c r="X10" i="1"/>
  <c r="Y10" i="1"/>
  <c r="Z10" i="1"/>
  <c r="AA10" i="1"/>
  <c r="AB10" i="1"/>
  <c r="AC10" i="1"/>
  <c r="AD10" i="1"/>
  <c r="AE10" i="1"/>
  <c r="AF10" i="1"/>
  <c r="AG10" i="1"/>
  <c r="AH10" i="1"/>
  <c r="AI10" i="1"/>
  <c r="AJ10" i="1"/>
  <c r="AK10" i="1"/>
  <c r="P11" i="1"/>
  <c r="Q11" i="1"/>
  <c r="R11" i="1"/>
  <c r="S11" i="1"/>
  <c r="T11" i="1"/>
  <c r="U11" i="1"/>
  <c r="V11" i="1"/>
  <c r="W11" i="1"/>
  <c r="X11" i="1"/>
  <c r="Y11" i="1"/>
  <c r="Z11" i="1"/>
  <c r="AA11" i="1"/>
  <c r="AB11" i="1"/>
  <c r="AC11" i="1"/>
  <c r="AD11" i="1"/>
  <c r="AE11" i="1"/>
  <c r="AF11" i="1"/>
  <c r="AG11" i="1"/>
  <c r="AH11" i="1"/>
  <c r="AI11" i="1"/>
  <c r="AJ11" i="1"/>
  <c r="AK11" i="1"/>
  <c r="P12" i="1"/>
  <c r="Q12" i="1"/>
  <c r="R12" i="1"/>
  <c r="S12" i="1"/>
  <c r="T12" i="1"/>
  <c r="U12" i="1"/>
  <c r="V12" i="1"/>
  <c r="W12" i="1"/>
  <c r="X12" i="1"/>
  <c r="Y12" i="1"/>
  <c r="Z12" i="1"/>
  <c r="AA12" i="1"/>
  <c r="AB12" i="1"/>
  <c r="AC12" i="1"/>
  <c r="AD12" i="1"/>
  <c r="AE12" i="1"/>
  <c r="AF12" i="1"/>
  <c r="AG12" i="1"/>
  <c r="AH12" i="1"/>
  <c r="AI12" i="1"/>
  <c r="AJ12" i="1"/>
  <c r="AK12" i="1"/>
  <c r="P13" i="1"/>
  <c r="Q13" i="1"/>
  <c r="R13" i="1"/>
  <c r="S13" i="1"/>
  <c r="T13" i="1"/>
  <c r="U13" i="1"/>
  <c r="V13" i="1"/>
  <c r="W13" i="1"/>
  <c r="X13" i="1"/>
  <c r="Y13" i="1"/>
  <c r="Z13" i="1"/>
  <c r="AA13" i="1"/>
  <c r="AB13" i="1"/>
  <c r="AC13" i="1"/>
  <c r="AD13" i="1"/>
  <c r="AE13" i="1"/>
  <c r="AF13" i="1"/>
  <c r="AG13" i="1"/>
  <c r="AH13" i="1"/>
  <c r="AI13" i="1"/>
  <c r="AJ13" i="1"/>
  <c r="AK13" i="1"/>
  <c r="P14" i="1"/>
  <c r="Q14" i="1"/>
  <c r="R14" i="1"/>
  <c r="S14" i="1"/>
  <c r="T14" i="1"/>
  <c r="U14" i="1"/>
  <c r="V14" i="1"/>
  <c r="W14" i="1"/>
  <c r="X14" i="1"/>
  <c r="Y14" i="1"/>
  <c r="Z14" i="1"/>
  <c r="AA14" i="1"/>
  <c r="AB14" i="1"/>
  <c r="AC14" i="1"/>
  <c r="AD14" i="1"/>
  <c r="AE14" i="1"/>
  <c r="AF14" i="1"/>
  <c r="AG14" i="1"/>
  <c r="AH14" i="1"/>
  <c r="AI14" i="1"/>
  <c r="AJ14" i="1"/>
  <c r="AK14" i="1"/>
  <c r="P15" i="1"/>
  <c r="Q15" i="1"/>
  <c r="R15" i="1"/>
  <c r="S15" i="1"/>
  <c r="T15" i="1"/>
  <c r="U15" i="1"/>
  <c r="V15" i="1"/>
  <c r="W15" i="1"/>
  <c r="X15" i="1"/>
  <c r="Y15" i="1"/>
  <c r="Z15" i="1"/>
  <c r="AA15" i="1"/>
  <c r="AB15" i="1"/>
  <c r="AC15" i="1"/>
  <c r="AD15" i="1"/>
  <c r="AE15" i="1"/>
  <c r="AF15" i="1"/>
  <c r="AG15" i="1"/>
  <c r="AH15" i="1"/>
  <c r="AI15" i="1"/>
  <c r="AJ15" i="1"/>
  <c r="AK15" i="1"/>
  <c r="P16" i="1"/>
  <c r="Q16" i="1"/>
  <c r="R16" i="1"/>
  <c r="S16" i="1"/>
  <c r="T16" i="1"/>
  <c r="U16" i="1"/>
  <c r="V16" i="1"/>
  <c r="W16" i="1"/>
  <c r="X16" i="1"/>
  <c r="Y16" i="1"/>
  <c r="Z16" i="1"/>
  <c r="AA16" i="1"/>
  <c r="AB16" i="1"/>
  <c r="AC16" i="1"/>
  <c r="AD16" i="1"/>
  <c r="AE16" i="1"/>
  <c r="AF16" i="1"/>
  <c r="AG16" i="1"/>
  <c r="AH16" i="1"/>
  <c r="AI16" i="1"/>
  <c r="AJ16" i="1"/>
  <c r="AK16" i="1"/>
  <c r="P17" i="1"/>
  <c r="Q17" i="1"/>
  <c r="R17" i="1"/>
  <c r="S17" i="1"/>
  <c r="T17" i="1"/>
  <c r="U17" i="1"/>
  <c r="V17" i="1"/>
  <c r="W17" i="1"/>
  <c r="X17" i="1"/>
  <c r="Y17" i="1"/>
  <c r="Z17" i="1"/>
  <c r="AA17" i="1"/>
  <c r="AB17" i="1"/>
  <c r="AC17" i="1"/>
  <c r="AD17" i="1"/>
  <c r="AE17" i="1"/>
  <c r="AF17" i="1"/>
  <c r="AG17" i="1"/>
  <c r="AH17" i="1"/>
  <c r="AI17" i="1"/>
  <c r="AJ17" i="1"/>
  <c r="AK17" i="1"/>
  <c r="P18" i="1"/>
  <c r="Q18" i="1"/>
  <c r="R18" i="1"/>
  <c r="S18" i="1"/>
  <c r="T18" i="1"/>
  <c r="U18" i="1"/>
  <c r="V18" i="1"/>
  <c r="W18" i="1"/>
  <c r="X18" i="1"/>
  <c r="Y18" i="1"/>
  <c r="Z18" i="1"/>
  <c r="AA18" i="1"/>
  <c r="AB18" i="1"/>
  <c r="AC18" i="1"/>
  <c r="AD18" i="1"/>
  <c r="AE18" i="1"/>
  <c r="AF18" i="1"/>
  <c r="AG18" i="1"/>
  <c r="AH18" i="1"/>
  <c r="AI18" i="1"/>
  <c r="AJ18" i="1"/>
  <c r="AK18" i="1"/>
  <c r="P19" i="1"/>
  <c r="Q19" i="1"/>
  <c r="R19" i="1"/>
  <c r="S19" i="1"/>
  <c r="T19" i="1"/>
  <c r="U19" i="1"/>
  <c r="V19" i="1"/>
  <c r="W19" i="1"/>
  <c r="X19" i="1"/>
  <c r="Y19" i="1"/>
  <c r="Z19" i="1"/>
  <c r="AA19" i="1"/>
  <c r="AB19" i="1"/>
  <c r="AC19" i="1"/>
  <c r="AD19" i="1"/>
  <c r="AE19" i="1"/>
  <c r="AF19" i="1"/>
  <c r="AG19" i="1"/>
  <c r="AH19" i="1"/>
  <c r="AI19" i="1"/>
  <c r="AJ19" i="1"/>
  <c r="AK19" i="1"/>
  <c r="P20" i="1"/>
  <c r="Q20" i="1"/>
  <c r="R20" i="1"/>
  <c r="S20" i="1"/>
  <c r="T20" i="1"/>
  <c r="U20" i="1"/>
  <c r="V20" i="1"/>
  <c r="W20" i="1"/>
  <c r="X20" i="1"/>
  <c r="Y20" i="1"/>
  <c r="Z20" i="1"/>
  <c r="AA20" i="1"/>
  <c r="AB20" i="1"/>
  <c r="AC20" i="1"/>
  <c r="AD20" i="1"/>
  <c r="AE20" i="1"/>
  <c r="AF20" i="1"/>
  <c r="AG20" i="1"/>
  <c r="AH20" i="1"/>
  <c r="AI20" i="1"/>
  <c r="AJ20" i="1"/>
  <c r="AK20" i="1"/>
  <c r="P21" i="1"/>
  <c r="Q21" i="1"/>
  <c r="R21" i="1"/>
  <c r="S21" i="1"/>
  <c r="T21" i="1"/>
  <c r="U21" i="1"/>
  <c r="V21" i="1"/>
  <c r="W21" i="1"/>
  <c r="X21" i="1"/>
  <c r="Y21" i="1"/>
  <c r="Z21" i="1"/>
  <c r="AA21" i="1"/>
  <c r="AB21" i="1"/>
  <c r="AC21" i="1"/>
  <c r="AD21" i="1"/>
  <c r="AE21" i="1"/>
  <c r="AF21" i="1"/>
  <c r="AG21" i="1"/>
  <c r="AH21" i="1"/>
  <c r="AI21" i="1"/>
  <c r="AJ21" i="1"/>
  <c r="AK21" i="1"/>
  <c r="P22" i="1"/>
  <c r="Q22" i="1"/>
  <c r="R22" i="1"/>
  <c r="S22" i="1"/>
  <c r="T22" i="1"/>
  <c r="U22" i="1"/>
  <c r="V22" i="1"/>
  <c r="W22" i="1"/>
  <c r="X22" i="1"/>
  <c r="Y22" i="1"/>
  <c r="Z22" i="1"/>
  <c r="AA22" i="1"/>
  <c r="AB22" i="1"/>
  <c r="AC22" i="1"/>
  <c r="AD22" i="1"/>
  <c r="AE22" i="1"/>
  <c r="AF22" i="1"/>
  <c r="AG22" i="1"/>
  <c r="AH22" i="1"/>
  <c r="AI22" i="1"/>
  <c r="AJ22" i="1"/>
  <c r="AK22" i="1"/>
  <c r="P23" i="1"/>
  <c r="Q23" i="1"/>
  <c r="R23" i="1"/>
  <c r="S23" i="1"/>
  <c r="T23" i="1"/>
  <c r="U23" i="1"/>
  <c r="V23" i="1"/>
  <c r="W23" i="1"/>
  <c r="X23" i="1"/>
  <c r="Y23" i="1"/>
  <c r="Z23" i="1"/>
  <c r="AA23" i="1"/>
  <c r="AB23" i="1"/>
  <c r="AC23" i="1"/>
  <c r="AD23" i="1"/>
  <c r="AE23" i="1"/>
  <c r="AF23" i="1"/>
  <c r="AG23" i="1"/>
  <c r="AH23" i="1"/>
  <c r="AI23" i="1"/>
  <c r="AJ23" i="1"/>
  <c r="AK23" i="1"/>
  <c r="P24" i="1"/>
  <c r="Q24" i="1"/>
  <c r="R24" i="1"/>
  <c r="S24" i="1"/>
  <c r="T24" i="1"/>
  <c r="U24" i="1"/>
  <c r="V24" i="1"/>
  <c r="W24" i="1"/>
  <c r="X24" i="1"/>
  <c r="Y24" i="1"/>
  <c r="Z24" i="1"/>
  <c r="AA24" i="1"/>
  <c r="AB24" i="1"/>
  <c r="AC24" i="1"/>
  <c r="AD24" i="1"/>
  <c r="AE24" i="1"/>
  <c r="AF24" i="1"/>
  <c r="AG24" i="1"/>
  <c r="AH24" i="1"/>
  <c r="AI24" i="1"/>
  <c r="AJ24" i="1"/>
  <c r="AK24" i="1"/>
  <c r="P25" i="1"/>
  <c r="Q25" i="1"/>
  <c r="R25" i="1"/>
  <c r="S25" i="1"/>
  <c r="T25" i="1"/>
  <c r="U25" i="1"/>
  <c r="V25" i="1"/>
  <c r="W25" i="1"/>
  <c r="X25" i="1"/>
  <c r="Y25" i="1"/>
  <c r="Z25" i="1"/>
  <c r="AA25" i="1"/>
  <c r="AB25" i="1"/>
  <c r="AC25" i="1"/>
  <c r="AD25" i="1"/>
  <c r="AE25" i="1"/>
  <c r="AF25" i="1"/>
  <c r="AG25" i="1"/>
  <c r="AH25" i="1"/>
  <c r="AI25" i="1"/>
  <c r="AJ25" i="1"/>
  <c r="AK25" i="1"/>
  <c r="P26" i="1"/>
  <c r="Q26" i="1"/>
  <c r="R26" i="1"/>
  <c r="S26" i="1"/>
  <c r="T26" i="1"/>
  <c r="U26" i="1"/>
  <c r="V26" i="1"/>
  <c r="W26" i="1"/>
  <c r="X26" i="1"/>
  <c r="Y26" i="1"/>
  <c r="Z26" i="1"/>
  <c r="AA26" i="1"/>
  <c r="AB26" i="1"/>
  <c r="AC26" i="1"/>
  <c r="AD26" i="1"/>
  <c r="AE26" i="1"/>
  <c r="AF26" i="1"/>
  <c r="AG26" i="1"/>
  <c r="AH26" i="1"/>
  <c r="AI26" i="1"/>
  <c r="AJ26" i="1"/>
  <c r="AK26" i="1"/>
  <c r="P27" i="1"/>
  <c r="Q27" i="1"/>
  <c r="R27" i="1"/>
  <c r="S27" i="1"/>
  <c r="T27" i="1"/>
  <c r="U27" i="1"/>
  <c r="V27" i="1"/>
  <c r="W27" i="1"/>
  <c r="X27" i="1"/>
  <c r="Y27" i="1"/>
  <c r="Z27" i="1"/>
  <c r="AA27" i="1"/>
  <c r="AB27" i="1"/>
  <c r="AC27" i="1"/>
  <c r="AD27" i="1"/>
  <c r="AE27" i="1"/>
  <c r="AF27" i="1"/>
  <c r="AG27" i="1"/>
  <c r="AH27" i="1"/>
  <c r="AI27" i="1"/>
  <c r="AJ27" i="1"/>
  <c r="AK27" i="1"/>
  <c r="P28" i="1"/>
  <c r="Q28" i="1"/>
  <c r="R28" i="1"/>
  <c r="S28" i="1"/>
  <c r="T28" i="1"/>
  <c r="U28" i="1"/>
  <c r="V28" i="1"/>
  <c r="W28" i="1"/>
  <c r="X28" i="1"/>
  <c r="Y28" i="1"/>
  <c r="Z28" i="1"/>
  <c r="AA28" i="1"/>
  <c r="AB28" i="1"/>
  <c r="AC28" i="1"/>
  <c r="AD28" i="1"/>
  <c r="AE28" i="1"/>
  <c r="AF28" i="1"/>
  <c r="AG28" i="1"/>
  <c r="AH28" i="1"/>
  <c r="AI28" i="1"/>
  <c r="AJ28" i="1"/>
  <c r="AK28" i="1"/>
  <c r="P29" i="1"/>
  <c r="Q29" i="1"/>
  <c r="R29" i="1"/>
  <c r="S29" i="1"/>
  <c r="T29" i="1"/>
  <c r="U29" i="1"/>
  <c r="V29" i="1"/>
  <c r="W29" i="1"/>
  <c r="X29" i="1"/>
  <c r="Y29" i="1"/>
  <c r="Z29" i="1"/>
  <c r="AA29" i="1"/>
  <c r="AB29" i="1"/>
  <c r="AC29" i="1"/>
  <c r="AD29" i="1"/>
  <c r="AE29" i="1"/>
  <c r="AF29" i="1"/>
  <c r="AG29" i="1"/>
  <c r="AH29" i="1"/>
  <c r="AI29" i="1"/>
  <c r="AJ29" i="1"/>
  <c r="AK29" i="1"/>
  <c r="P30" i="1"/>
  <c r="Q30" i="1"/>
  <c r="R30" i="1"/>
  <c r="S30" i="1"/>
  <c r="T30" i="1"/>
  <c r="U30" i="1"/>
  <c r="V30" i="1"/>
  <c r="W30" i="1"/>
  <c r="X30" i="1"/>
  <c r="Y30" i="1"/>
  <c r="Z30" i="1"/>
  <c r="AA30" i="1"/>
  <c r="AB30" i="1"/>
  <c r="AC30" i="1"/>
  <c r="AD30" i="1"/>
  <c r="AE30" i="1"/>
  <c r="AF30" i="1"/>
  <c r="AG30" i="1"/>
  <c r="AH30" i="1"/>
  <c r="AI30" i="1"/>
  <c r="AJ30" i="1"/>
  <c r="AK30" i="1"/>
  <c r="P31" i="1"/>
  <c r="Q31" i="1"/>
  <c r="R31" i="1"/>
  <c r="S31" i="1"/>
  <c r="T31" i="1"/>
  <c r="U31" i="1"/>
  <c r="V31" i="1"/>
  <c r="W31" i="1"/>
  <c r="X31" i="1"/>
  <c r="Y31" i="1"/>
  <c r="Z31" i="1"/>
  <c r="AA31" i="1"/>
  <c r="AB31" i="1"/>
  <c r="AC31" i="1"/>
  <c r="AD31" i="1"/>
  <c r="AE31" i="1"/>
  <c r="AF31" i="1"/>
  <c r="AG31" i="1"/>
  <c r="AH31" i="1"/>
  <c r="AI31" i="1"/>
  <c r="AJ31" i="1"/>
  <c r="AK31" i="1"/>
  <c r="P32" i="1"/>
  <c r="Q32" i="1"/>
  <c r="R32" i="1"/>
  <c r="S32" i="1"/>
  <c r="T32" i="1"/>
  <c r="U32" i="1"/>
  <c r="V32" i="1"/>
  <c r="W32" i="1"/>
  <c r="X32" i="1"/>
  <c r="Y32" i="1"/>
  <c r="Z32" i="1"/>
  <c r="AA32" i="1"/>
  <c r="AB32" i="1"/>
  <c r="AC32" i="1"/>
  <c r="AD32" i="1"/>
  <c r="AE32" i="1"/>
  <c r="AF32" i="1"/>
  <c r="AG32" i="1"/>
  <c r="AH32" i="1"/>
  <c r="AI32" i="1"/>
  <c r="AJ32" i="1"/>
  <c r="AK32" i="1"/>
  <c r="P33" i="1"/>
  <c r="Q33" i="1"/>
  <c r="R33" i="1"/>
  <c r="S33" i="1"/>
  <c r="T33" i="1"/>
  <c r="U33" i="1"/>
  <c r="V33" i="1"/>
  <c r="W33" i="1"/>
  <c r="X33" i="1"/>
  <c r="Y33" i="1"/>
  <c r="Z33" i="1"/>
  <c r="AA33" i="1"/>
  <c r="AB33" i="1"/>
  <c r="AC33" i="1"/>
  <c r="AD33" i="1"/>
  <c r="AE33" i="1"/>
  <c r="AF33" i="1"/>
  <c r="AG33" i="1"/>
  <c r="AH33" i="1"/>
  <c r="AI33" i="1"/>
  <c r="AJ33" i="1"/>
  <c r="AK33" i="1"/>
  <c r="P34" i="1"/>
  <c r="Q34" i="1"/>
  <c r="R34" i="1"/>
  <c r="S34" i="1"/>
  <c r="T34" i="1"/>
  <c r="U34" i="1"/>
  <c r="V34" i="1"/>
  <c r="W34" i="1"/>
  <c r="X34" i="1"/>
  <c r="Y34" i="1"/>
  <c r="Z34" i="1"/>
  <c r="AA34" i="1"/>
  <c r="AB34" i="1"/>
  <c r="AC34" i="1"/>
  <c r="AD34" i="1"/>
  <c r="AE34" i="1"/>
  <c r="AF34" i="1"/>
  <c r="AG34" i="1"/>
  <c r="AH34" i="1"/>
  <c r="AI34" i="1"/>
  <c r="AJ34" i="1"/>
  <c r="AK34" i="1"/>
  <c r="P35" i="1"/>
  <c r="Q35" i="1"/>
  <c r="R35" i="1"/>
  <c r="S35" i="1"/>
  <c r="T35" i="1"/>
  <c r="U35" i="1"/>
  <c r="V35" i="1"/>
  <c r="W35" i="1"/>
  <c r="X35" i="1"/>
  <c r="Y35" i="1"/>
  <c r="Z35" i="1"/>
  <c r="AA35" i="1"/>
  <c r="AB35" i="1"/>
  <c r="AC35" i="1"/>
  <c r="AD35" i="1"/>
  <c r="AE35" i="1"/>
  <c r="AF35" i="1"/>
  <c r="AG35" i="1"/>
  <c r="AH35" i="1"/>
  <c r="AI35" i="1"/>
  <c r="AJ35" i="1"/>
  <c r="AK35" i="1"/>
  <c r="P36" i="1"/>
  <c r="Q36" i="1"/>
  <c r="R36" i="1"/>
  <c r="S36" i="1"/>
  <c r="T36" i="1"/>
  <c r="U36" i="1"/>
  <c r="V36" i="1"/>
  <c r="W36" i="1"/>
  <c r="X36" i="1"/>
  <c r="Y36" i="1"/>
  <c r="Z36" i="1"/>
  <c r="AA36" i="1"/>
  <c r="AB36" i="1"/>
  <c r="AC36" i="1"/>
  <c r="AD36" i="1"/>
  <c r="AE36" i="1"/>
  <c r="AF36" i="1"/>
  <c r="AG36" i="1"/>
  <c r="AH36" i="1"/>
  <c r="AI36" i="1"/>
  <c r="AJ36" i="1"/>
  <c r="AK36" i="1"/>
  <c r="P37" i="1"/>
  <c r="Q37" i="1"/>
  <c r="R37" i="1"/>
  <c r="S37" i="1"/>
  <c r="T37" i="1"/>
  <c r="U37" i="1"/>
  <c r="V37" i="1"/>
  <c r="W37" i="1"/>
  <c r="X37" i="1"/>
  <c r="Y37" i="1"/>
  <c r="Z37" i="1"/>
  <c r="AA37" i="1"/>
  <c r="AB37" i="1"/>
  <c r="AC37" i="1"/>
  <c r="AD37" i="1"/>
  <c r="AE37" i="1"/>
  <c r="AF37" i="1"/>
  <c r="AG37" i="1"/>
  <c r="AH37" i="1"/>
  <c r="AI37" i="1"/>
  <c r="AJ37" i="1"/>
  <c r="AK37" i="1"/>
  <c r="P38" i="1"/>
  <c r="Q38" i="1"/>
  <c r="R38" i="1"/>
  <c r="S38" i="1"/>
  <c r="T38" i="1"/>
  <c r="U38" i="1"/>
  <c r="V38" i="1"/>
  <c r="W38" i="1"/>
  <c r="X38" i="1"/>
  <c r="Y38" i="1"/>
  <c r="Z38" i="1"/>
  <c r="AA38" i="1"/>
  <c r="AB38" i="1"/>
  <c r="AC38" i="1"/>
  <c r="AD38" i="1"/>
  <c r="AE38" i="1"/>
  <c r="AF38" i="1"/>
  <c r="AG38" i="1"/>
  <c r="AH38" i="1"/>
  <c r="AI38" i="1"/>
  <c r="AJ38" i="1"/>
  <c r="AK38" i="1"/>
  <c r="P39" i="1"/>
  <c r="Q39" i="1"/>
  <c r="R39" i="1"/>
  <c r="S39" i="1"/>
  <c r="T39" i="1"/>
  <c r="U39" i="1"/>
  <c r="V39" i="1"/>
  <c r="W39" i="1"/>
  <c r="X39" i="1"/>
  <c r="Y39" i="1"/>
  <c r="Z39" i="1"/>
  <c r="AA39" i="1"/>
  <c r="AB39" i="1"/>
  <c r="AC39" i="1"/>
  <c r="AD39" i="1"/>
  <c r="AE39" i="1"/>
  <c r="AF39" i="1"/>
  <c r="AG39" i="1"/>
  <c r="AH39" i="1"/>
  <c r="AI39" i="1"/>
  <c r="AJ39" i="1"/>
  <c r="AK39" i="1"/>
  <c r="P40" i="1"/>
  <c r="Q40" i="1"/>
  <c r="R40" i="1"/>
  <c r="S40" i="1"/>
  <c r="T40" i="1"/>
  <c r="U40" i="1"/>
  <c r="V40" i="1"/>
  <c r="W40" i="1"/>
  <c r="X40" i="1"/>
  <c r="Y40" i="1"/>
  <c r="Z40" i="1"/>
  <c r="AA40" i="1"/>
  <c r="AB40" i="1"/>
  <c r="AC40" i="1"/>
  <c r="AD40" i="1"/>
  <c r="AE40" i="1"/>
  <c r="AF40" i="1"/>
  <c r="AG40" i="1"/>
  <c r="AH40" i="1"/>
  <c r="AI40" i="1"/>
  <c r="AJ40" i="1"/>
  <c r="AK40" i="1"/>
  <c r="P41" i="1"/>
  <c r="Q41" i="1"/>
  <c r="R41" i="1"/>
  <c r="S41" i="1"/>
  <c r="T41" i="1"/>
  <c r="U41" i="1"/>
  <c r="V41" i="1"/>
  <c r="W41" i="1"/>
  <c r="X41" i="1"/>
  <c r="Y41" i="1"/>
  <c r="Z41" i="1"/>
  <c r="AA41" i="1"/>
  <c r="AB41" i="1"/>
  <c r="AC41" i="1"/>
  <c r="AD41" i="1"/>
  <c r="AE41" i="1"/>
  <c r="AF41" i="1"/>
  <c r="AG41" i="1"/>
  <c r="AH41" i="1"/>
  <c r="AI41" i="1"/>
  <c r="AJ41" i="1"/>
  <c r="AK41" i="1"/>
  <c r="P42" i="1"/>
  <c r="Q42" i="1"/>
  <c r="R42" i="1"/>
  <c r="S42" i="1"/>
  <c r="T42" i="1"/>
  <c r="U42" i="1"/>
  <c r="V42" i="1"/>
  <c r="W42" i="1"/>
  <c r="X42" i="1"/>
  <c r="Y42" i="1"/>
  <c r="Z42" i="1"/>
  <c r="AA42" i="1"/>
  <c r="AB42" i="1"/>
  <c r="AC42" i="1"/>
  <c r="AD42" i="1"/>
  <c r="AE42" i="1"/>
  <c r="AF42" i="1"/>
  <c r="AG42" i="1"/>
  <c r="AH42" i="1"/>
  <c r="AI42" i="1"/>
  <c r="AJ42" i="1"/>
  <c r="AK42" i="1"/>
  <c r="P43" i="1"/>
  <c r="Q43" i="1"/>
  <c r="R43" i="1"/>
  <c r="S43" i="1"/>
  <c r="T43" i="1"/>
  <c r="U43" i="1"/>
  <c r="V43" i="1"/>
  <c r="W43" i="1"/>
  <c r="X43" i="1"/>
  <c r="Y43" i="1"/>
  <c r="Z43" i="1"/>
  <c r="AA43" i="1"/>
  <c r="AB43" i="1"/>
  <c r="AC43" i="1"/>
  <c r="AD43" i="1"/>
  <c r="AE43" i="1"/>
  <c r="AF43" i="1"/>
  <c r="AG43" i="1"/>
  <c r="AH43" i="1"/>
  <c r="AI43" i="1"/>
  <c r="AJ43" i="1"/>
  <c r="AK43" i="1"/>
  <c r="P44" i="1"/>
  <c r="Q44" i="1"/>
  <c r="R44" i="1"/>
  <c r="S44" i="1"/>
  <c r="T44" i="1"/>
  <c r="U44" i="1"/>
  <c r="V44" i="1"/>
  <c r="W44" i="1"/>
  <c r="X44" i="1"/>
  <c r="Y44" i="1"/>
  <c r="Z44" i="1"/>
  <c r="AA44" i="1"/>
  <c r="AB44" i="1"/>
  <c r="AC44" i="1"/>
  <c r="AD44" i="1"/>
  <c r="AE44" i="1"/>
  <c r="AF44" i="1"/>
  <c r="AG44" i="1"/>
  <c r="AH44" i="1"/>
  <c r="AI44" i="1"/>
  <c r="AJ44" i="1"/>
  <c r="AK44" i="1"/>
  <c r="P45" i="1"/>
  <c r="Q45" i="1"/>
  <c r="R45" i="1"/>
  <c r="S45" i="1"/>
  <c r="T45" i="1"/>
  <c r="U45" i="1"/>
  <c r="V45" i="1"/>
  <c r="W45" i="1"/>
  <c r="X45" i="1"/>
  <c r="Y45" i="1"/>
  <c r="Z45" i="1"/>
  <c r="AA45" i="1"/>
  <c r="AB45" i="1"/>
  <c r="AC45" i="1"/>
  <c r="AD45" i="1"/>
  <c r="AE45" i="1"/>
  <c r="AF45" i="1"/>
  <c r="AG45" i="1"/>
  <c r="AH45" i="1"/>
  <c r="AI45" i="1"/>
  <c r="AJ45" i="1"/>
  <c r="AK45" i="1"/>
  <c r="P46" i="1"/>
  <c r="Q46" i="1"/>
  <c r="R46" i="1"/>
  <c r="S46" i="1"/>
  <c r="T46" i="1"/>
  <c r="U46" i="1"/>
  <c r="V46" i="1"/>
  <c r="W46" i="1"/>
  <c r="X46" i="1"/>
  <c r="Y46" i="1"/>
  <c r="Z46" i="1"/>
  <c r="AA46" i="1"/>
  <c r="AB46" i="1"/>
  <c r="AC46" i="1"/>
  <c r="AD46" i="1"/>
  <c r="AE46" i="1"/>
  <c r="AF46" i="1"/>
  <c r="AG46" i="1"/>
  <c r="AH46" i="1"/>
  <c r="AI46" i="1"/>
  <c r="AJ46" i="1"/>
  <c r="AK46" i="1"/>
  <c r="P47" i="1"/>
  <c r="Q47" i="1"/>
  <c r="R47" i="1"/>
  <c r="S47" i="1"/>
  <c r="T47" i="1"/>
  <c r="U47" i="1"/>
  <c r="V47" i="1"/>
  <c r="W47" i="1"/>
  <c r="X47" i="1"/>
  <c r="Y47" i="1"/>
  <c r="Z47" i="1"/>
  <c r="AA47" i="1"/>
  <c r="AB47" i="1"/>
  <c r="AC47" i="1"/>
  <c r="AD47" i="1"/>
  <c r="AE47" i="1"/>
  <c r="AF47" i="1"/>
  <c r="AG47" i="1"/>
  <c r="AH47" i="1"/>
  <c r="AI47" i="1"/>
  <c r="AJ47" i="1"/>
  <c r="AK47" i="1"/>
  <c r="P48" i="1"/>
  <c r="Q48" i="1"/>
  <c r="R48" i="1"/>
  <c r="S48" i="1"/>
  <c r="T48" i="1"/>
  <c r="U48" i="1"/>
  <c r="V48" i="1"/>
  <c r="W48" i="1"/>
  <c r="X48" i="1"/>
  <c r="Y48" i="1"/>
  <c r="Z48" i="1"/>
  <c r="AA48" i="1"/>
  <c r="AB48" i="1"/>
  <c r="AC48" i="1"/>
  <c r="AD48" i="1"/>
  <c r="AE48" i="1"/>
  <c r="AF48" i="1"/>
  <c r="AG48" i="1"/>
  <c r="AH48" i="1"/>
  <c r="AI48" i="1"/>
  <c r="AJ48" i="1"/>
  <c r="AK48" i="1"/>
  <c r="P49" i="1"/>
  <c r="Q49" i="1"/>
  <c r="R49" i="1"/>
  <c r="S49" i="1"/>
  <c r="T49" i="1"/>
  <c r="U49" i="1"/>
  <c r="V49" i="1"/>
  <c r="W49" i="1"/>
  <c r="X49" i="1"/>
  <c r="Y49" i="1"/>
  <c r="Z49" i="1"/>
  <c r="AA49" i="1"/>
  <c r="AB49" i="1"/>
  <c r="AC49" i="1"/>
  <c r="AD49" i="1"/>
  <c r="AE49" i="1"/>
  <c r="AF49" i="1"/>
  <c r="AG49" i="1"/>
  <c r="AH49" i="1"/>
  <c r="AI49" i="1"/>
  <c r="AJ49" i="1"/>
  <c r="AK49" i="1"/>
  <c r="P50" i="1"/>
  <c r="Q50" i="1"/>
  <c r="R50" i="1"/>
  <c r="S50" i="1"/>
  <c r="T50" i="1"/>
  <c r="U50" i="1"/>
  <c r="V50" i="1"/>
  <c r="W50" i="1"/>
  <c r="X50" i="1"/>
  <c r="Y50" i="1"/>
  <c r="Z50" i="1"/>
  <c r="AA50" i="1"/>
  <c r="AB50" i="1"/>
  <c r="AC50" i="1"/>
  <c r="AD50" i="1"/>
  <c r="AE50" i="1"/>
  <c r="AF50" i="1"/>
  <c r="AG50" i="1"/>
  <c r="AH50" i="1"/>
  <c r="AI50" i="1"/>
  <c r="AJ50" i="1"/>
  <c r="AK50" i="1"/>
  <c r="P51" i="1"/>
  <c r="Q51" i="1"/>
  <c r="R51" i="1"/>
  <c r="S51" i="1"/>
  <c r="T51" i="1"/>
  <c r="U51" i="1"/>
  <c r="V51" i="1"/>
  <c r="W51" i="1"/>
  <c r="X51" i="1"/>
  <c r="Y51" i="1"/>
  <c r="Z51" i="1"/>
  <c r="AA51" i="1"/>
  <c r="AB51" i="1"/>
  <c r="AC51" i="1"/>
  <c r="AD51" i="1"/>
  <c r="AE51" i="1"/>
  <c r="AF51" i="1"/>
  <c r="AG51" i="1"/>
  <c r="AH51" i="1"/>
  <c r="AI51" i="1"/>
  <c r="AJ51" i="1"/>
  <c r="AK51" i="1"/>
  <c r="P52" i="1"/>
  <c r="Q52" i="1"/>
  <c r="R52" i="1"/>
  <c r="S52" i="1"/>
  <c r="T52" i="1"/>
  <c r="U52" i="1"/>
  <c r="V52" i="1"/>
  <c r="W52" i="1"/>
  <c r="X52" i="1"/>
  <c r="Y52" i="1"/>
  <c r="Z52" i="1"/>
  <c r="AA52" i="1"/>
  <c r="AB52" i="1"/>
  <c r="AC52" i="1"/>
  <c r="AD52" i="1"/>
  <c r="AE52" i="1"/>
  <c r="AF52" i="1"/>
  <c r="AG52" i="1"/>
  <c r="AH52" i="1"/>
  <c r="AI52" i="1"/>
  <c r="AJ52" i="1"/>
  <c r="AK52" i="1"/>
  <c r="P53" i="1"/>
  <c r="Q53" i="1"/>
  <c r="R53" i="1"/>
  <c r="S53" i="1"/>
  <c r="T53" i="1"/>
  <c r="U53" i="1"/>
  <c r="V53" i="1"/>
  <c r="W53" i="1"/>
  <c r="X53" i="1"/>
  <c r="Y53" i="1"/>
  <c r="Z53" i="1"/>
  <c r="AA53" i="1"/>
  <c r="AB53" i="1"/>
  <c r="AC53" i="1"/>
  <c r="AD53" i="1"/>
  <c r="AE53" i="1"/>
  <c r="AF53" i="1"/>
  <c r="AG53" i="1"/>
  <c r="AH53" i="1"/>
  <c r="AI53" i="1"/>
  <c r="AJ53" i="1"/>
  <c r="AK53" i="1"/>
  <c r="P54" i="1"/>
  <c r="Q54" i="1"/>
  <c r="R54" i="1"/>
  <c r="S54" i="1"/>
  <c r="T54" i="1"/>
  <c r="U54" i="1"/>
  <c r="V54" i="1"/>
  <c r="W54" i="1"/>
  <c r="X54" i="1"/>
  <c r="Y54" i="1"/>
  <c r="Z54" i="1"/>
  <c r="AA54" i="1"/>
  <c r="AB54" i="1"/>
  <c r="AC54" i="1"/>
  <c r="AD54" i="1"/>
  <c r="AE54" i="1"/>
  <c r="AF54" i="1"/>
  <c r="AG54" i="1"/>
  <c r="AH54" i="1"/>
  <c r="AI54" i="1"/>
  <c r="AJ54" i="1"/>
  <c r="AK54" i="1"/>
  <c r="P55" i="1"/>
  <c r="Q55" i="1"/>
  <c r="R55" i="1"/>
  <c r="S55" i="1"/>
  <c r="T55" i="1"/>
  <c r="U55" i="1"/>
  <c r="V55" i="1"/>
  <c r="W55" i="1"/>
  <c r="X55" i="1"/>
  <c r="Y55" i="1"/>
  <c r="Z55" i="1"/>
  <c r="AA55" i="1"/>
  <c r="AB55" i="1"/>
  <c r="AC55" i="1"/>
  <c r="AD55" i="1"/>
  <c r="AE55" i="1"/>
  <c r="AF55" i="1"/>
  <c r="AG55" i="1"/>
  <c r="AH55" i="1"/>
  <c r="AI55" i="1"/>
  <c r="AJ55" i="1"/>
  <c r="AK55" i="1"/>
  <c r="P56" i="1"/>
  <c r="Q56" i="1"/>
  <c r="R56" i="1"/>
  <c r="S56" i="1"/>
  <c r="T56" i="1"/>
  <c r="U56" i="1"/>
  <c r="V56" i="1"/>
  <c r="W56" i="1"/>
  <c r="X56" i="1"/>
  <c r="Y56" i="1"/>
  <c r="Z56" i="1"/>
  <c r="AA56" i="1"/>
  <c r="AB56" i="1"/>
  <c r="AC56" i="1"/>
  <c r="AD56" i="1"/>
  <c r="AE56" i="1"/>
  <c r="AF56" i="1"/>
  <c r="AG56" i="1"/>
  <c r="AH56" i="1"/>
  <c r="AI56" i="1"/>
  <c r="AJ56" i="1"/>
  <c r="AK56" i="1"/>
  <c r="P57" i="1"/>
  <c r="Q57" i="1"/>
  <c r="R57" i="1"/>
  <c r="S57" i="1"/>
  <c r="T57" i="1"/>
  <c r="U57" i="1"/>
  <c r="V57" i="1"/>
  <c r="W57" i="1"/>
  <c r="X57" i="1"/>
  <c r="Y57" i="1"/>
  <c r="Z57" i="1"/>
  <c r="AA57" i="1"/>
  <c r="AB57" i="1"/>
  <c r="AC57" i="1"/>
  <c r="AD57" i="1"/>
  <c r="AE57" i="1"/>
  <c r="AF57" i="1"/>
  <c r="AG57" i="1"/>
  <c r="AH57" i="1"/>
  <c r="AI57" i="1"/>
  <c r="AJ57" i="1"/>
  <c r="AK57" i="1"/>
  <c r="P58" i="1"/>
  <c r="Q58" i="1"/>
  <c r="R58" i="1"/>
  <c r="S58" i="1"/>
  <c r="T58" i="1"/>
  <c r="U58" i="1"/>
  <c r="V58" i="1"/>
  <c r="W58" i="1"/>
  <c r="X58" i="1"/>
  <c r="Y58" i="1"/>
  <c r="Z58" i="1"/>
  <c r="AA58" i="1"/>
  <c r="AB58" i="1"/>
  <c r="AC58" i="1"/>
  <c r="AD58" i="1"/>
  <c r="AE58" i="1"/>
  <c r="AF58" i="1"/>
  <c r="AG58" i="1"/>
  <c r="AH58" i="1"/>
  <c r="AI58" i="1"/>
  <c r="AJ58" i="1"/>
  <c r="AK58" i="1"/>
  <c r="P127" i="1"/>
  <c r="Q127" i="1"/>
  <c r="R127" i="1"/>
  <c r="S127" i="1"/>
  <c r="T127" i="1"/>
  <c r="U127" i="1"/>
  <c r="V127" i="1"/>
  <c r="W127" i="1"/>
  <c r="X127" i="1"/>
  <c r="Y127" i="1"/>
  <c r="Z127" i="1"/>
  <c r="AA127" i="1"/>
  <c r="AB127" i="1"/>
  <c r="AC127" i="1"/>
  <c r="AD127" i="1"/>
  <c r="AE127" i="1"/>
  <c r="AF127" i="1"/>
  <c r="AG127" i="1"/>
  <c r="AH127" i="1"/>
  <c r="AI127" i="1"/>
  <c r="AJ127" i="1"/>
  <c r="AK127" i="1"/>
  <c r="AK2" i="1"/>
  <c r="AJ2" i="1"/>
  <c r="AI2" i="1"/>
  <c r="AH2" i="1"/>
  <c r="AG2" i="1"/>
  <c r="AF2" i="1"/>
  <c r="AE2" i="1"/>
  <c r="AD2" i="1"/>
  <c r="AC2" i="1"/>
  <c r="AB2" i="1"/>
  <c r="AA2" i="1"/>
  <c r="Z2" i="1"/>
  <c r="Y2" i="1"/>
  <c r="X2" i="1"/>
  <c r="W2" i="1"/>
  <c r="V2" i="1"/>
  <c r="U2" i="1"/>
  <c r="T2" i="1"/>
  <c r="S2" i="1"/>
  <c r="R2" i="1"/>
  <c r="Q2" i="1"/>
  <c r="P2" i="1"/>
  <c r="O2" i="1"/>
  <c r="M129" i="1" l="1"/>
  <c r="O129" i="1" s="1"/>
  <c r="M130" i="1"/>
  <c r="O130" i="1" s="1"/>
  <c r="M131" i="1"/>
  <c r="O131" i="1" s="1"/>
  <c r="M132" i="1"/>
  <c r="O132" i="1" s="1"/>
  <c r="M133" i="1"/>
  <c r="O133" i="1" s="1"/>
  <c r="M134" i="1"/>
  <c r="O134" i="1" s="1"/>
  <c r="M135" i="1"/>
  <c r="O135" i="1" s="1"/>
  <c r="M136" i="1"/>
  <c r="O136" i="1" s="1"/>
  <c r="M137" i="1"/>
  <c r="O137" i="1" s="1"/>
  <c r="M138" i="1"/>
  <c r="O138" i="1" s="1"/>
  <c r="M139" i="1"/>
  <c r="O139" i="1" s="1"/>
  <c r="M140" i="1"/>
  <c r="O140" i="1" s="1"/>
  <c r="M141" i="1"/>
  <c r="O141" i="1" s="1"/>
  <c r="M142" i="1"/>
  <c r="O142" i="1" s="1"/>
  <c r="M143" i="1"/>
  <c r="O143" i="1" s="1"/>
  <c r="M144" i="1"/>
  <c r="O144" i="1" s="1"/>
  <c r="M145" i="1"/>
  <c r="O145" i="1" s="1"/>
  <c r="M146" i="1"/>
  <c r="O146" i="1" s="1"/>
  <c r="M147" i="1"/>
  <c r="O147" i="1" s="1"/>
  <c r="M148" i="1"/>
  <c r="O148" i="1" s="1"/>
  <c r="M149" i="1"/>
  <c r="O149" i="1" s="1"/>
  <c r="M150" i="1"/>
  <c r="O150" i="1" s="1"/>
  <c r="M151" i="1"/>
  <c r="O151" i="1" s="1"/>
  <c r="M152" i="1"/>
  <c r="O152" i="1" s="1"/>
  <c r="M153" i="1"/>
  <c r="O153" i="1" s="1"/>
  <c r="M154" i="1"/>
  <c r="O154" i="1" s="1"/>
  <c r="M155" i="1"/>
  <c r="O155" i="1" s="1"/>
  <c r="M156" i="1"/>
  <c r="O156" i="1" s="1"/>
  <c r="M157" i="1"/>
  <c r="O157" i="1" s="1"/>
  <c r="M158" i="1"/>
  <c r="O158" i="1" s="1"/>
  <c r="M159" i="1"/>
  <c r="O159" i="1" s="1"/>
  <c r="M160" i="1"/>
  <c r="O160" i="1" s="1"/>
  <c r="M162" i="1"/>
  <c r="O162" i="1" s="1"/>
  <c r="M163" i="1"/>
  <c r="O163" i="1" s="1"/>
  <c r="M164" i="1"/>
  <c r="O164" i="1" s="1"/>
  <c r="M165" i="1"/>
  <c r="O165" i="1" s="1"/>
  <c r="M166" i="1"/>
  <c r="O166" i="1" s="1"/>
  <c r="M167" i="1"/>
  <c r="O167" i="1" s="1"/>
  <c r="M168" i="1"/>
  <c r="O168" i="1" s="1"/>
  <c r="M169" i="1"/>
  <c r="O169" i="1" s="1"/>
  <c r="M170" i="1"/>
  <c r="O170" i="1" s="1"/>
  <c r="M171" i="1"/>
  <c r="O171" i="1" s="1"/>
  <c r="M172" i="1"/>
  <c r="O172" i="1" s="1"/>
  <c r="M173" i="1"/>
  <c r="O173" i="1" s="1"/>
  <c r="M174" i="1"/>
  <c r="O174" i="1" s="1"/>
  <c r="M175" i="1"/>
  <c r="O175" i="1" s="1"/>
  <c r="M176" i="1"/>
  <c r="O176" i="1" s="1"/>
  <c r="M177" i="1"/>
  <c r="O177" i="1" s="1"/>
  <c r="M178" i="1"/>
  <c r="O178" i="1" s="1"/>
  <c r="M128" i="1"/>
  <c r="O128" i="1" s="1"/>
  <c r="M60" i="1"/>
  <c r="O60" i="1" s="1"/>
  <c r="M61" i="1"/>
  <c r="O61" i="1" s="1"/>
  <c r="M62" i="1"/>
  <c r="O62" i="1" s="1"/>
  <c r="M63" i="1"/>
  <c r="O63" i="1" s="1"/>
  <c r="M64" i="1"/>
  <c r="O64" i="1" s="1"/>
  <c r="M65" i="1"/>
  <c r="O65" i="1" s="1"/>
  <c r="M66" i="1"/>
  <c r="O66" i="1" s="1"/>
  <c r="M67" i="1"/>
  <c r="O67" i="1" s="1"/>
  <c r="M68" i="1"/>
  <c r="O68" i="1" s="1"/>
  <c r="M69" i="1"/>
  <c r="O69" i="1" s="1"/>
  <c r="M70" i="1"/>
  <c r="O70" i="1" s="1"/>
  <c r="M71" i="1"/>
  <c r="O71" i="1" s="1"/>
  <c r="M72" i="1"/>
  <c r="O72" i="1" s="1"/>
  <c r="M73" i="1"/>
  <c r="O73" i="1" s="1"/>
  <c r="M74" i="1"/>
  <c r="O74" i="1" s="1"/>
  <c r="M75" i="1"/>
  <c r="O75" i="1" s="1"/>
  <c r="M76" i="1"/>
  <c r="O76" i="1" s="1"/>
  <c r="M77" i="1"/>
  <c r="O77" i="1" s="1"/>
  <c r="M78" i="1"/>
  <c r="O78" i="1" s="1"/>
  <c r="M79" i="1"/>
  <c r="O79" i="1" s="1"/>
  <c r="M80" i="1"/>
  <c r="O80" i="1" s="1"/>
  <c r="M81" i="1"/>
  <c r="O81" i="1" s="1"/>
  <c r="M82" i="1"/>
  <c r="O82" i="1" s="1"/>
  <c r="M83" i="1"/>
  <c r="O83" i="1" s="1"/>
  <c r="M84" i="1"/>
  <c r="O84" i="1" s="1"/>
  <c r="M85" i="1"/>
  <c r="O85" i="1" s="1"/>
  <c r="M86" i="1"/>
  <c r="O86" i="1" s="1"/>
  <c r="M87" i="1"/>
  <c r="O87" i="1" s="1"/>
  <c r="M88" i="1"/>
  <c r="O88" i="1" s="1"/>
  <c r="M89" i="1"/>
  <c r="O89" i="1" s="1"/>
  <c r="M90" i="1"/>
  <c r="O90" i="1" s="1"/>
  <c r="M91" i="1"/>
  <c r="O91" i="1" s="1"/>
  <c r="M92" i="1"/>
  <c r="O92" i="1" s="1"/>
  <c r="M93" i="1"/>
  <c r="O93" i="1" s="1"/>
  <c r="M94" i="1"/>
  <c r="O94" i="1" s="1"/>
  <c r="M95" i="1"/>
  <c r="O95" i="1" s="1"/>
  <c r="M96" i="1"/>
  <c r="O96" i="1" s="1"/>
  <c r="M97" i="1"/>
  <c r="O97" i="1" s="1"/>
  <c r="M98" i="1"/>
  <c r="O98" i="1" s="1"/>
  <c r="M99" i="1"/>
  <c r="O99" i="1" s="1"/>
  <c r="M100" i="1"/>
  <c r="O100" i="1" s="1"/>
  <c r="M101" i="1"/>
  <c r="O101" i="1" s="1"/>
  <c r="M102" i="1"/>
  <c r="O102" i="1" s="1"/>
  <c r="M103" i="1"/>
  <c r="O103" i="1" s="1"/>
  <c r="M104" i="1"/>
  <c r="O104" i="1" s="1"/>
  <c r="M105" i="1"/>
  <c r="O105" i="1" s="1"/>
  <c r="M106" i="1"/>
  <c r="O106" i="1" s="1"/>
  <c r="M107" i="1"/>
  <c r="O107" i="1" s="1"/>
  <c r="M108" i="1"/>
  <c r="O108" i="1" s="1"/>
  <c r="M109" i="1"/>
  <c r="O109" i="1" s="1"/>
  <c r="M110" i="1"/>
  <c r="O110" i="1" s="1"/>
  <c r="M111" i="1"/>
  <c r="O111" i="1" s="1"/>
  <c r="M112" i="1"/>
  <c r="O112" i="1" s="1"/>
  <c r="M113" i="1"/>
  <c r="O113" i="1" s="1"/>
  <c r="M114" i="1"/>
  <c r="O114" i="1" s="1"/>
  <c r="M115" i="1"/>
  <c r="O115" i="1" s="1"/>
  <c r="M116" i="1"/>
  <c r="O116" i="1" s="1"/>
  <c r="M117" i="1"/>
  <c r="O117" i="1" s="1"/>
  <c r="M118" i="1"/>
  <c r="O118" i="1" s="1"/>
  <c r="M120" i="1"/>
  <c r="O120" i="1" s="1"/>
  <c r="M121" i="1"/>
  <c r="O121" i="1" s="1"/>
  <c r="M122" i="1"/>
  <c r="O122" i="1" s="1"/>
  <c r="M123" i="1"/>
  <c r="O123" i="1" s="1"/>
  <c r="M124" i="1"/>
  <c r="O124" i="1" s="1"/>
  <c r="M125" i="1"/>
  <c r="O125" i="1" s="1"/>
  <c r="M126" i="1"/>
  <c r="O126" i="1" s="1"/>
  <c r="M59" i="1"/>
  <c r="O59" i="1" s="1"/>
  <c r="Q125" i="1" l="1"/>
  <c r="U125" i="1"/>
  <c r="Y125" i="1"/>
  <c r="AC125" i="1"/>
  <c r="AG125" i="1"/>
  <c r="AK125" i="1"/>
  <c r="S125" i="1"/>
  <c r="X125" i="1"/>
  <c r="AD125" i="1"/>
  <c r="AI125" i="1"/>
  <c r="T125" i="1"/>
  <c r="Z125" i="1"/>
  <c r="AE125" i="1"/>
  <c r="AJ125" i="1"/>
  <c r="P125" i="1"/>
  <c r="V125" i="1"/>
  <c r="AA125" i="1"/>
  <c r="AF125" i="1"/>
  <c r="R125" i="1"/>
  <c r="W125" i="1"/>
  <c r="AB125" i="1"/>
  <c r="AH125" i="1"/>
  <c r="S116" i="1"/>
  <c r="W116" i="1"/>
  <c r="AA116" i="1"/>
  <c r="AE116" i="1"/>
  <c r="AI116" i="1"/>
  <c r="P116" i="1"/>
  <c r="T116" i="1"/>
  <c r="X116" i="1"/>
  <c r="AB116" i="1"/>
  <c r="AF116" i="1"/>
  <c r="AJ116" i="1"/>
  <c r="U116" i="1"/>
  <c r="AC116" i="1"/>
  <c r="AK116" i="1"/>
  <c r="V116" i="1"/>
  <c r="AD116" i="1"/>
  <c r="Q116" i="1"/>
  <c r="Y116" i="1"/>
  <c r="AG116" i="1"/>
  <c r="R116" i="1"/>
  <c r="Z116" i="1"/>
  <c r="AH116" i="1"/>
  <c r="R126" i="1"/>
  <c r="V126" i="1"/>
  <c r="Z126" i="1"/>
  <c r="AD126" i="1"/>
  <c r="AH126" i="1"/>
  <c r="Q126" i="1"/>
  <c r="W126" i="1"/>
  <c r="AB126" i="1"/>
  <c r="AG126" i="1"/>
  <c r="S126" i="1"/>
  <c r="X126" i="1"/>
  <c r="AC126" i="1"/>
  <c r="AI126" i="1"/>
  <c r="T126" i="1"/>
  <c r="Y126" i="1"/>
  <c r="AE126" i="1"/>
  <c r="AJ126" i="1"/>
  <c r="P126" i="1"/>
  <c r="U126" i="1"/>
  <c r="AA126" i="1"/>
  <c r="AF126" i="1"/>
  <c r="AK126" i="1"/>
  <c r="R122" i="1"/>
  <c r="V122" i="1"/>
  <c r="Z122" i="1"/>
  <c r="AD122" i="1"/>
  <c r="AH122" i="1"/>
  <c r="S122" i="1"/>
  <c r="X122" i="1"/>
  <c r="AC122" i="1"/>
  <c r="AI122" i="1"/>
  <c r="T122" i="1"/>
  <c r="Y122" i="1"/>
  <c r="AE122" i="1"/>
  <c r="AJ122" i="1"/>
  <c r="P122" i="1"/>
  <c r="U122" i="1"/>
  <c r="AA122" i="1"/>
  <c r="AF122" i="1"/>
  <c r="AK122" i="1"/>
  <c r="Q122" i="1"/>
  <c r="W122" i="1"/>
  <c r="AB122" i="1"/>
  <c r="AG122" i="1"/>
  <c r="Q118" i="1"/>
  <c r="U118" i="1"/>
  <c r="Y118" i="1"/>
  <c r="AC118" i="1"/>
  <c r="AG118" i="1"/>
  <c r="AK118" i="1"/>
  <c r="R118" i="1"/>
  <c r="V118" i="1"/>
  <c r="Z118" i="1"/>
  <c r="AD118" i="1"/>
  <c r="AH118" i="1"/>
  <c r="W118" i="1"/>
  <c r="AE118" i="1"/>
  <c r="P118" i="1"/>
  <c r="X118" i="1"/>
  <c r="AF118" i="1"/>
  <c r="S118" i="1"/>
  <c r="AA118" i="1"/>
  <c r="AI118" i="1"/>
  <c r="T118" i="1"/>
  <c r="AB118" i="1"/>
  <c r="AJ118" i="1"/>
  <c r="Q114" i="1"/>
  <c r="U114" i="1"/>
  <c r="Y114" i="1"/>
  <c r="AC114" i="1"/>
  <c r="AG114" i="1"/>
  <c r="AK114" i="1"/>
  <c r="R114" i="1"/>
  <c r="V114" i="1"/>
  <c r="Z114" i="1"/>
  <c r="AD114" i="1"/>
  <c r="AH114" i="1"/>
  <c r="P114" i="1"/>
  <c r="T114" i="1"/>
  <c r="X114" i="1"/>
  <c r="AB114" i="1"/>
  <c r="AF114" i="1"/>
  <c r="AJ114" i="1"/>
  <c r="AA114" i="1"/>
  <c r="AE114" i="1"/>
  <c r="S114" i="1"/>
  <c r="AI114" i="1"/>
  <c r="W114" i="1"/>
  <c r="Q110" i="1"/>
  <c r="U110" i="1"/>
  <c r="Y110" i="1"/>
  <c r="AC110" i="1"/>
  <c r="AG110" i="1"/>
  <c r="AK110" i="1"/>
  <c r="R110" i="1"/>
  <c r="V110" i="1"/>
  <c r="Z110" i="1"/>
  <c r="AD110" i="1"/>
  <c r="AH110" i="1"/>
  <c r="S110" i="1"/>
  <c r="W110" i="1"/>
  <c r="AA110" i="1"/>
  <c r="AE110" i="1"/>
  <c r="AI110" i="1"/>
  <c r="P110" i="1"/>
  <c r="T110" i="1"/>
  <c r="X110" i="1"/>
  <c r="AB110" i="1"/>
  <c r="AF110" i="1"/>
  <c r="AJ110" i="1"/>
  <c r="Q106" i="1"/>
  <c r="U106" i="1"/>
  <c r="Y106" i="1"/>
  <c r="AC106" i="1"/>
  <c r="AG106" i="1"/>
  <c r="AK106" i="1"/>
  <c r="R106" i="1"/>
  <c r="V106" i="1"/>
  <c r="Z106" i="1"/>
  <c r="AD106" i="1"/>
  <c r="AH106" i="1"/>
  <c r="S106" i="1"/>
  <c r="W106" i="1"/>
  <c r="AA106" i="1"/>
  <c r="AE106" i="1"/>
  <c r="AI106" i="1"/>
  <c r="P106" i="1"/>
  <c r="T106" i="1"/>
  <c r="X106" i="1"/>
  <c r="AB106" i="1"/>
  <c r="AF106" i="1"/>
  <c r="AJ106" i="1"/>
  <c r="Q102" i="1"/>
  <c r="U102" i="1"/>
  <c r="Y102" i="1"/>
  <c r="AC102" i="1"/>
  <c r="AG102" i="1"/>
  <c r="AK102" i="1"/>
  <c r="R102" i="1"/>
  <c r="V102" i="1"/>
  <c r="Z102" i="1"/>
  <c r="AD102" i="1"/>
  <c r="AH102" i="1"/>
  <c r="S102" i="1"/>
  <c r="W102" i="1"/>
  <c r="AA102" i="1"/>
  <c r="AE102" i="1"/>
  <c r="AI102" i="1"/>
  <c r="P102" i="1"/>
  <c r="T102" i="1"/>
  <c r="X102" i="1"/>
  <c r="AB102" i="1"/>
  <c r="AF102" i="1"/>
  <c r="AJ102" i="1"/>
  <c r="Q98" i="1"/>
  <c r="U98" i="1"/>
  <c r="Y98" i="1"/>
  <c r="AC98" i="1"/>
  <c r="AG98" i="1"/>
  <c r="AK98" i="1"/>
  <c r="R98" i="1"/>
  <c r="V98" i="1"/>
  <c r="Z98" i="1"/>
  <c r="AD98" i="1"/>
  <c r="AH98" i="1"/>
  <c r="S98" i="1"/>
  <c r="W98" i="1"/>
  <c r="AA98" i="1"/>
  <c r="AE98" i="1"/>
  <c r="AI98" i="1"/>
  <c r="P98" i="1"/>
  <c r="T98" i="1"/>
  <c r="X98" i="1"/>
  <c r="AB98" i="1"/>
  <c r="AF98" i="1"/>
  <c r="AJ98" i="1"/>
  <c r="S94" i="1"/>
  <c r="W94" i="1"/>
  <c r="AA94" i="1"/>
  <c r="AE94" i="1"/>
  <c r="AI94" i="1"/>
  <c r="R94" i="1"/>
  <c r="X94" i="1"/>
  <c r="AC94" i="1"/>
  <c r="AH94" i="1"/>
  <c r="T94" i="1"/>
  <c r="Y94" i="1"/>
  <c r="AD94" i="1"/>
  <c r="AJ94" i="1"/>
  <c r="P94" i="1"/>
  <c r="U94" i="1"/>
  <c r="Z94" i="1"/>
  <c r="AF94" i="1"/>
  <c r="AK94" i="1"/>
  <c r="Q94" i="1"/>
  <c r="V94" i="1"/>
  <c r="AB94" i="1"/>
  <c r="AG94" i="1"/>
  <c r="S90" i="1"/>
  <c r="W90" i="1"/>
  <c r="AA90" i="1"/>
  <c r="AE90" i="1"/>
  <c r="AI90" i="1"/>
  <c r="P90" i="1"/>
  <c r="T90" i="1"/>
  <c r="X90" i="1"/>
  <c r="AB90" i="1"/>
  <c r="AF90" i="1"/>
  <c r="U90" i="1"/>
  <c r="AC90" i="1"/>
  <c r="AJ90" i="1"/>
  <c r="V90" i="1"/>
  <c r="AD90" i="1"/>
  <c r="AK90" i="1"/>
  <c r="Q90" i="1"/>
  <c r="Y90" i="1"/>
  <c r="AG90" i="1"/>
  <c r="R90" i="1"/>
  <c r="Z90" i="1"/>
  <c r="AH90" i="1"/>
  <c r="S86" i="1"/>
  <c r="W86" i="1"/>
  <c r="AA86" i="1"/>
  <c r="AE86" i="1"/>
  <c r="AI86" i="1"/>
  <c r="P86" i="1"/>
  <c r="T86" i="1"/>
  <c r="X86" i="1"/>
  <c r="AB86" i="1"/>
  <c r="AF86" i="1"/>
  <c r="AJ86" i="1"/>
  <c r="R86" i="1"/>
  <c r="V86" i="1"/>
  <c r="Z86" i="1"/>
  <c r="AD86" i="1"/>
  <c r="AH86" i="1"/>
  <c r="Y86" i="1"/>
  <c r="AC86" i="1"/>
  <c r="Q86" i="1"/>
  <c r="AG86" i="1"/>
  <c r="U86" i="1"/>
  <c r="AK86" i="1"/>
  <c r="S82" i="1"/>
  <c r="W82" i="1"/>
  <c r="AA82" i="1"/>
  <c r="AE82" i="1"/>
  <c r="AI82" i="1"/>
  <c r="P82" i="1"/>
  <c r="T82" i="1"/>
  <c r="X82" i="1"/>
  <c r="AB82" i="1"/>
  <c r="AF82" i="1"/>
  <c r="AJ82" i="1"/>
  <c r="Q82" i="1"/>
  <c r="U82" i="1"/>
  <c r="Y82" i="1"/>
  <c r="AC82" i="1"/>
  <c r="AG82" i="1"/>
  <c r="AK82" i="1"/>
  <c r="R82" i="1"/>
  <c r="V82" i="1"/>
  <c r="Z82" i="1"/>
  <c r="AD82" i="1"/>
  <c r="AH82" i="1"/>
  <c r="S78" i="1"/>
  <c r="W78" i="1"/>
  <c r="AA78" i="1"/>
  <c r="AE78" i="1"/>
  <c r="AI78" i="1"/>
  <c r="P78" i="1"/>
  <c r="T78" i="1"/>
  <c r="X78" i="1"/>
  <c r="AB78" i="1"/>
  <c r="AF78" i="1"/>
  <c r="AJ78" i="1"/>
  <c r="Q78" i="1"/>
  <c r="U78" i="1"/>
  <c r="Y78" i="1"/>
  <c r="AC78" i="1"/>
  <c r="AG78" i="1"/>
  <c r="AK78" i="1"/>
  <c r="R78" i="1"/>
  <c r="V78" i="1"/>
  <c r="Z78" i="1"/>
  <c r="AD78" i="1"/>
  <c r="AH78" i="1"/>
  <c r="S74" i="1"/>
  <c r="W74" i="1"/>
  <c r="AA74" i="1"/>
  <c r="AE74" i="1"/>
  <c r="AI74" i="1"/>
  <c r="P74" i="1"/>
  <c r="T74" i="1"/>
  <c r="X74" i="1"/>
  <c r="AB74" i="1"/>
  <c r="AF74" i="1"/>
  <c r="AJ74" i="1"/>
  <c r="Q74" i="1"/>
  <c r="U74" i="1"/>
  <c r="Y74" i="1"/>
  <c r="AC74" i="1"/>
  <c r="AG74" i="1"/>
  <c r="AK74" i="1"/>
  <c r="R74" i="1"/>
  <c r="V74" i="1"/>
  <c r="Z74" i="1"/>
  <c r="AD74" i="1"/>
  <c r="AH74" i="1"/>
  <c r="S70" i="1"/>
  <c r="W70" i="1"/>
  <c r="AA70" i="1"/>
  <c r="AE70" i="1"/>
  <c r="AI70" i="1"/>
  <c r="Q70" i="1"/>
  <c r="V70" i="1"/>
  <c r="AB70" i="1"/>
  <c r="AG70" i="1"/>
  <c r="R70" i="1"/>
  <c r="X70" i="1"/>
  <c r="AC70" i="1"/>
  <c r="AH70" i="1"/>
  <c r="T70" i="1"/>
  <c r="Y70" i="1"/>
  <c r="AD70" i="1"/>
  <c r="AJ70" i="1"/>
  <c r="P70" i="1"/>
  <c r="U70" i="1"/>
  <c r="Z70" i="1"/>
  <c r="AF70" i="1"/>
  <c r="AK70" i="1"/>
  <c r="S66" i="1"/>
  <c r="W66" i="1"/>
  <c r="AA66" i="1"/>
  <c r="AE66" i="1"/>
  <c r="AI66" i="1"/>
  <c r="R66" i="1"/>
  <c r="V66" i="1"/>
  <c r="Z66" i="1"/>
  <c r="AD66" i="1"/>
  <c r="AH66" i="1"/>
  <c r="Q66" i="1"/>
  <c r="Y66" i="1"/>
  <c r="AG66" i="1"/>
  <c r="T66" i="1"/>
  <c r="AB66" i="1"/>
  <c r="AJ66" i="1"/>
  <c r="U66" i="1"/>
  <c r="AC66" i="1"/>
  <c r="AK66" i="1"/>
  <c r="P66" i="1"/>
  <c r="X66" i="1"/>
  <c r="AF66" i="1"/>
  <c r="S62" i="1"/>
  <c r="W62" i="1"/>
  <c r="AA62" i="1"/>
  <c r="AE62" i="1"/>
  <c r="AI62" i="1"/>
  <c r="P62" i="1"/>
  <c r="T62" i="1"/>
  <c r="X62" i="1"/>
  <c r="AB62" i="1"/>
  <c r="AF62" i="1"/>
  <c r="AJ62" i="1"/>
  <c r="Q62" i="1"/>
  <c r="U62" i="1"/>
  <c r="Y62" i="1"/>
  <c r="AC62" i="1"/>
  <c r="AG62" i="1"/>
  <c r="AK62" i="1"/>
  <c r="R62" i="1"/>
  <c r="V62" i="1"/>
  <c r="Z62" i="1"/>
  <c r="AD62" i="1"/>
  <c r="AH62" i="1"/>
  <c r="P178" i="1"/>
  <c r="T178" i="1"/>
  <c r="X178" i="1"/>
  <c r="AB178" i="1"/>
  <c r="AF178" i="1"/>
  <c r="AJ178" i="1"/>
  <c r="Q178" i="1"/>
  <c r="U178" i="1"/>
  <c r="Y178" i="1"/>
  <c r="AC178" i="1"/>
  <c r="AG178" i="1"/>
  <c r="AK178" i="1"/>
  <c r="R178" i="1"/>
  <c r="V178" i="1"/>
  <c r="Z178" i="1"/>
  <c r="AD178" i="1"/>
  <c r="AH178" i="1"/>
  <c r="S178" i="1"/>
  <c r="W178" i="1"/>
  <c r="AA178" i="1"/>
  <c r="AE178" i="1"/>
  <c r="AI178" i="1"/>
  <c r="P175" i="1"/>
  <c r="T175" i="1"/>
  <c r="X175" i="1"/>
  <c r="AB175" i="1"/>
  <c r="AF175" i="1"/>
  <c r="AJ175" i="1"/>
  <c r="Q175" i="1"/>
  <c r="U175" i="1"/>
  <c r="Y175" i="1"/>
  <c r="AC175" i="1"/>
  <c r="AG175" i="1"/>
  <c r="AK175" i="1"/>
  <c r="R175" i="1"/>
  <c r="V175" i="1"/>
  <c r="Z175" i="1"/>
  <c r="AD175" i="1"/>
  <c r="AH175" i="1"/>
  <c r="S175" i="1"/>
  <c r="W175" i="1"/>
  <c r="AA175" i="1"/>
  <c r="AE175" i="1"/>
  <c r="AI175" i="1"/>
  <c r="P171" i="1"/>
  <c r="T171" i="1"/>
  <c r="X171" i="1"/>
  <c r="AB171" i="1"/>
  <c r="AF171" i="1"/>
  <c r="AJ171" i="1"/>
  <c r="R171" i="1"/>
  <c r="W171" i="1"/>
  <c r="AC171" i="1"/>
  <c r="AH171" i="1"/>
  <c r="S171" i="1"/>
  <c r="Y171" i="1"/>
  <c r="AD171" i="1"/>
  <c r="AI171" i="1"/>
  <c r="U171" i="1"/>
  <c r="Z171" i="1"/>
  <c r="AE171" i="1"/>
  <c r="AK171" i="1"/>
  <c r="Q171" i="1"/>
  <c r="V171" i="1"/>
  <c r="AA171" i="1"/>
  <c r="AG171" i="1"/>
  <c r="P167" i="1"/>
  <c r="T167" i="1"/>
  <c r="X167" i="1"/>
  <c r="AB167" i="1"/>
  <c r="AF167" i="1"/>
  <c r="AJ167" i="1"/>
  <c r="Q167" i="1"/>
  <c r="U167" i="1"/>
  <c r="Y167" i="1"/>
  <c r="AC167" i="1"/>
  <c r="AG167" i="1"/>
  <c r="AK167" i="1"/>
  <c r="S167" i="1"/>
  <c r="W167" i="1"/>
  <c r="AA167" i="1"/>
  <c r="AE167" i="1"/>
  <c r="AI167" i="1"/>
  <c r="Z167" i="1"/>
  <c r="AD167" i="1"/>
  <c r="R167" i="1"/>
  <c r="AH167" i="1"/>
  <c r="V167" i="1"/>
  <c r="P163" i="1"/>
  <c r="T163" i="1"/>
  <c r="X163" i="1"/>
  <c r="AB163" i="1"/>
  <c r="AF163" i="1"/>
  <c r="AJ163" i="1"/>
  <c r="Q163" i="1"/>
  <c r="U163" i="1"/>
  <c r="Y163" i="1"/>
  <c r="AC163" i="1"/>
  <c r="AG163" i="1"/>
  <c r="AK163" i="1"/>
  <c r="R163" i="1"/>
  <c r="V163" i="1"/>
  <c r="Z163" i="1"/>
  <c r="AD163" i="1"/>
  <c r="AH163" i="1"/>
  <c r="S163" i="1"/>
  <c r="W163" i="1"/>
  <c r="AA163" i="1"/>
  <c r="AE163" i="1"/>
  <c r="AI163" i="1"/>
  <c r="P159" i="1"/>
  <c r="T159" i="1"/>
  <c r="X159" i="1"/>
  <c r="AB159" i="1"/>
  <c r="AF159" i="1"/>
  <c r="AJ159" i="1"/>
  <c r="Q159" i="1"/>
  <c r="U159" i="1"/>
  <c r="Y159" i="1"/>
  <c r="AC159" i="1"/>
  <c r="AG159" i="1"/>
  <c r="AK159" i="1"/>
  <c r="R159" i="1"/>
  <c r="V159" i="1"/>
  <c r="Z159" i="1"/>
  <c r="AD159" i="1"/>
  <c r="AH159" i="1"/>
  <c r="S159" i="1"/>
  <c r="W159" i="1"/>
  <c r="AA159" i="1"/>
  <c r="AE159" i="1"/>
  <c r="AI159" i="1"/>
  <c r="Q155" i="1"/>
  <c r="U155" i="1"/>
  <c r="Y155" i="1"/>
  <c r="AC155" i="1"/>
  <c r="AG155" i="1"/>
  <c r="AK155" i="1"/>
  <c r="R155" i="1"/>
  <c r="V155" i="1"/>
  <c r="Z155" i="1"/>
  <c r="AD155" i="1"/>
  <c r="S155" i="1"/>
  <c r="AA155" i="1"/>
  <c r="AH155" i="1"/>
  <c r="T155" i="1"/>
  <c r="AB155" i="1"/>
  <c r="AI155" i="1"/>
  <c r="W155" i="1"/>
  <c r="AE155" i="1"/>
  <c r="AJ155" i="1"/>
  <c r="P155" i="1"/>
  <c r="X155" i="1"/>
  <c r="AF155" i="1"/>
  <c r="Q151" i="1"/>
  <c r="U151" i="1"/>
  <c r="Y151" i="1"/>
  <c r="AC151" i="1"/>
  <c r="AG151" i="1"/>
  <c r="AK151" i="1"/>
  <c r="R151" i="1"/>
  <c r="V151" i="1"/>
  <c r="Z151" i="1"/>
  <c r="AD151" i="1"/>
  <c r="AH151" i="1"/>
  <c r="S151" i="1"/>
  <c r="W151" i="1"/>
  <c r="AA151" i="1"/>
  <c r="AE151" i="1"/>
  <c r="AI151" i="1"/>
  <c r="P151" i="1"/>
  <c r="T151" i="1"/>
  <c r="X151" i="1"/>
  <c r="AB151" i="1"/>
  <c r="AF151" i="1"/>
  <c r="AJ151" i="1"/>
  <c r="Q147" i="1"/>
  <c r="U147" i="1"/>
  <c r="Y147" i="1"/>
  <c r="AC147" i="1"/>
  <c r="AG147" i="1"/>
  <c r="AK147" i="1"/>
  <c r="R147" i="1"/>
  <c r="V147" i="1"/>
  <c r="Z147" i="1"/>
  <c r="AD147" i="1"/>
  <c r="AH147" i="1"/>
  <c r="S147" i="1"/>
  <c r="W147" i="1"/>
  <c r="AA147" i="1"/>
  <c r="AE147" i="1"/>
  <c r="AI147" i="1"/>
  <c r="P147" i="1"/>
  <c r="T147" i="1"/>
  <c r="X147" i="1"/>
  <c r="AB147" i="1"/>
  <c r="AF147" i="1"/>
  <c r="AJ147" i="1"/>
  <c r="Q143" i="1"/>
  <c r="U143" i="1"/>
  <c r="P143" i="1"/>
  <c r="T143" i="1"/>
  <c r="X143" i="1"/>
  <c r="AB143" i="1"/>
  <c r="AF143" i="1"/>
  <c r="AJ143" i="1"/>
  <c r="R143" i="1"/>
  <c r="Y143" i="1"/>
  <c r="AD143" i="1"/>
  <c r="AI143" i="1"/>
  <c r="S143" i="1"/>
  <c r="Z143" i="1"/>
  <c r="AE143" i="1"/>
  <c r="AK143" i="1"/>
  <c r="V143" i="1"/>
  <c r="AA143" i="1"/>
  <c r="AG143" i="1"/>
  <c r="W143" i="1"/>
  <c r="AC143" i="1"/>
  <c r="AH143" i="1"/>
  <c r="Q139" i="1"/>
  <c r="U139" i="1"/>
  <c r="Y139" i="1"/>
  <c r="AC139" i="1"/>
  <c r="AG139" i="1"/>
  <c r="AK139" i="1"/>
  <c r="R139" i="1"/>
  <c r="V139" i="1"/>
  <c r="Z139" i="1"/>
  <c r="AD139" i="1"/>
  <c r="AH139" i="1"/>
  <c r="S139" i="1"/>
  <c r="W139" i="1"/>
  <c r="AA139" i="1"/>
  <c r="AE139" i="1"/>
  <c r="AI139" i="1"/>
  <c r="P139" i="1"/>
  <c r="T139" i="1"/>
  <c r="X139" i="1"/>
  <c r="AB139" i="1"/>
  <c r="AF139" i="1"/>
  <c r="AJ139" i="1"/>
  <c r="Q135" i="1"/>
  <c r="U135" i="1"/>
  <c r="Y135" i="1"/>
  <c r="AC135" i="1"/>
  <c r="AG135" i="1"/>
  <c r="AK135" i="1"/>
  <c r="R135" i="1"/>
  <c r="V135" i="1"/>
  <c r="Z135" i="1"/>
  <c r="AD135" i="1"/>
  <c r="AH135" i="1"/>
  <c r="S135" i="1"/>
  <c r="W135" i="1"/>
  <c r="AA135" i="1"/>
  <c r="AE135" i="1"/>
  <c r="AI135" i="1"/>
  <c r="P135" i="1"/>
  <c r="T135" i="1"/>
  <c r="X135" i="1"/>
  <c r="AB135" i="1"/>
  <c r="AF135" i="1"/>
  <c r="AJ135" i="1"/>
  <c r="Q131" i="1"/>
  <c r="U131" i="1"/>
  <c r="Y131" i="1"/>
  <c r="AC131" i="1"/>
  <c r="AG131" i="1"/>
  <c r="AK131" i="1"/>
  <c r="R131" i="1"/>
  <c r="V131" i="1"/>
  <c r="Z131" i="1"/>
  <c r="AD131" i="1"/>
  <c r="AH131" i="1"/>
  <c r="S131" i="1"/>
  <c r="W131" i="1"/>
  <c r="AA131" i="1"/>
  <c r="AE131" i="1"/>
  <c r="AI131" i="1"/>
  <c r="P131" i="1"/>
  <c r="T131" i="1"/>
  <c r="X131" i="1"/>
  <c r="AB131" i="1"/>
  <c r="AF131" i="1"/>
  <c r="AJ131" i="1"/>
  <c r="Q121" i="1"/>
  <c r="U121" i="1"/>
  <c r="Y121" i="1"/>
  <c r="AC121" i="1"/>
  <c r="AG121" i="1"/>
  <c r="AK121" i="1"/>
  <c r="T121" i="1"/>
  <c r="Z121" i="1"/>
  <c r="AE121" i="1"/>
  <c r="AJ121" i="1"/>
  <c r="P121" i="1"/>
  <c r="V121" i="1"/>
  <c r="AA121" i="1"/>
  <c r="AF121" i="1"/>
  <c r="R121" i="1"/>
  <c r="W121" i="1"/>
  <c r="AB121" i="1"/>
  <c r="AH121" i="1"/>
  <c r="S121" i="1"/>
  <c r="X121" i="1"/>
  <c r="AD121" i="1"/>
  <c r="AI121" i="1"/>
  <c r="P117" i="1"/>
  <c r="T117" i="1"/>
  <c r="X117" i="1"/>
  <c r="AB117" i="1"/>
  <c r="AF117" i="1"/>
  <c r="AJ117" i="1"/>
  <c r="Q117" i="1"/>
  <c r="U117" i="1"/>
  <c r="Y117" i="1"/>
  <c r="AC117" i="1"/>
  <c r="AG117" i="1"/>
  <c r="AK117" i="1"/>
  <c r="V117" i="1"/>
  <c r="AD117" i="1"/>
  <c r="W117" i="1"/>
  <c r="AE117" i="1"/>
  <c r="R117" i="1"/>
  <c r="Z117" i="1"/>
  <c r="AH117" i="1"/>
  <c r="S117" i="1"/>
  <c r="AA117" i="1"/>
  <c r="AI117" i="1"/>
  <c r="P113" i="1"/>
  <c r="T113" i="1"/>
  <c r="X113" i="1"/>
  <c r="AB113" i="1"/>
  <c r="AF113" i="1"/>
  <c r="AJ113" i="1"/>
  <c r="Q113" i="1"/>
  <c r="U113" i="1"/>
  <c r="Y113" i="1"/>
  <c r="AC113" i="1"/>
  <c r="AG113" i="1"/>
  <c r="AK113" i="1"/>
  <c r="S113" i="1"/>
  <c r="W113" i="1"/>
  <c r="AA113" i="1"/>
  <c r="AE113" i="1"/>
  <c r="AI113" i="1"/>
  <c r="R113" i="1"/>
  <c r="AH113" i="1"/>
  <c r="V113" i="1"/>
  <c r="Z113" i="1"/>
  <c r="AD113" i="1"/>
  <c r="P109" i="1"/>
  <c r="T109" i="1"/>
  <c r="X109" i="1"/>
  <c r="AB109" i="1"/>
  <c r="AF109" i="1"/>
  <c r="AJ109" i="1"/>
  <c r="Q109" i="1"/>
  <c r="U109" i="1"/>
  <c r="Y109" i="1"/>
  <c r="AC109" i="1"/>
  <c r="AG109" i="1"/>
  <c r="AK109" i="1"/>
  <c r="R109" i="1"/>
  <c r="V109" i="1"/>
  <c r="Z109" i="1"/>
  <c r="AD109" i="1"/>
  <c r="AH109" i="1"/>
  <c r="S109" i="1"/>
  <c r="W109" i="1"/>
  <c r="AA109" i="1"/>
  <c r="AE109" i="1"/>
  <c r="AI109" i="1"/>
  <c r="P105" i="1"/>
  <c r="T105" i="1"/>
  <c r="X105" i="1"/>
  <c r="AB105" i="1"/>
  <c r="AF105" i="1"/>
  <c r="AJ105" i="1"/>
  <c r="Q105" i="1"/>
  <c r="U105" i="1"/>
  <c r="Y105" i="1"/>
  <c r="AC105" i="1"/>
  <c r="AG105" i="1"/>
  <c r="AK105" i="1"/>
  <c r="R105" i="1"/>
  <c r="V105" i="1"/>
  <c r="Z105" i="1"/>
  <c r="AD105" i="1"/>
  <c r="AH105" i="1"/>
  <c r="S105" i="1"/>
  <c r="W105" i="1"/>
  <c r="AA105" i="1"/>
  <c r="AE105" i="1"/>
  <c r="AI105" i="1"/>
  <c r="P101" i="1"/>
  <c r="T101" i="1"/>
  <c r="X101" i="1"/>
  <c r="AB101" i="1"/>
  <c r="AF101" i="1"/>
  <c r="AJ101" i="1"/>
  <c r="Q101" i="1"/>
  <c r="U101" i="1"/>
  <c r="Y101" i="1"/>
  <c r="AC101" i="1"/>
  <c r="AG101" i="1"/>
  <c r="AK101" i="1"/>
  <c r="R101" i="1"/>
  <c r="V101" i="1"/>
  <c r="Z101" i="1"/>
  <c r="AD101" i="1"/>
  <c r="AH101" i="1"/>
  <c r="S101" i="1"/>
  <c r="W101" i="1"/>
  <c r="AA101" i="1"/>
  <c r="AE101" i="1"/>
  <c r="AI101" i="1"/>
  <c r="P97" i="1"/>
  <c r="T97" i="1"/>
  <c r="X97" i="1"/>
  <c r="AB97" i="1"/>
  <c r="AF97" i="1"/>
  <c r="AJ97" i="1"/>
  <c r="Q97" i="1"/>
  <c r="U97" i="1"/>
  <c r="Y97" i="1"/>
  <c r="AC97" i="1"/>
  <c r="AG97" i="1"/>
  <c r="AK97" i="1"/>
  <c r="R97" i="1"/>
  <c r="V97" i="1"/>
  <c r="Z97" i="1"/>
  <c r="AD97" i="1"/>
  <c r="AH97" i="1"/>
  <c r="S97" i="1"/>
  <c r="W97" i="1"/>
  <c r="AA97" i="1"/>
  <c r="AE97" i="1"/>
  <c r="AI97" i="1"/>
  <c r="R93" i="1"/>
  <c r="V93" i="1"/>
  <c r="Z93" i="1"/>
  <c r="AD93" i="1"/>
  <c r="AH93" i="1"/>
  <c r="T93" i="1"/>
  <c r="Y93" i="1"/>
  <c r="AE93" i="1"/>
  <c r="AJ93" i="1"/>
  <c r="P93" i="1"/>
  <c r="U93" i="1"/>
  <c r="AA93" i="1"/>
  <c r="AF93" i="1"/>
  <c r="AK93" i="1"/>
  <c r="Q93" i="1"/>
  <c r="W93" i="1"/>
  <c r="AB93" i="1"/>
  <c r="AG93" i="1"/>
  <c r="S93" i="1"/>
  <c r="X93" i="1"/>
  <c r="AC93" i="1"/>
  <c r="AI93" i="1"/>
  <c r="R89" i="1"/>
  <c r="V89" i="1"/>
  <c r="Z89" i="1"/>
  <c r="AD89" i="1"/>
  <c r="AH89" i="1"/>
  <c r="S89" i="1"/>
  <c r="W89" i="1"/>
  <c r="AA89" i="1"/>
  <c r="AE89" i="1"/>
  <c r="AI89" i="1"/>
  <c r="T89" i="1"/>
  <c r="AB89" i="1"/>
  <c r="AJ89" i="1"/>
  <c r="U89" i="1"/>
  <c r="AC89" i="1"/>
  <c r="AK89" i="1"/>
  <c r="P89" i="1"/>
  <c r="X89" i="1"/>
  <c r="AF89" i="1"/>
  <c r="Q89" i="1"/>
  <c r="Y89" i="1"/>
  <c r="AG89" i="1"/>
  <c r="R85" i="1"/>
  <c r="V85" i="1"/>
  <c r="Z85" i="1"/>
  <c r="AD85" i="1"/>
  <c r="AH85" i="1"/>
  <c r="S85" i="1"/>
  <c r="W85" i="1"/>
  <c r="AA85" i="1"/>
  <c r="AE85" i="1"/>
  <c r="AI85" i="1"/>
  <c r="P85" i="1"/>
  <c r="T85" i="1"/>
  <c r="X85" i="1"/>
  <c r="AB85" i="1"/>
  <c r="Q85" i="1"/>
  <c r="U85" i="1"/>
  <c r="Y85" i="1"/>
  <c r="AC85" i="1"/>
  <c r="AG85" i="1"/>
  <c r="AK85" i="1"/>
  <c r="AF85" i="1"/>
  <c r="AJ85" i="1"/>
  <c r="R81" i="1"/>
  <c r="V81" i="1"/>
  <c r="Z81" i="1"/>
  <c r="AD81" i="1"/>
  <c r="AH81" i="1"/>
  <c r="S81" i="1"/>
  <c r="W81" i="1"/>
  <c r="AA81" i="1"/>
  <c r="AE81" i="1"/>
  <c r="AI81" i="1"/>
  <c r="P81" i="1"/>
  <c r="T81" i="1"/>
  <c r="X81" i="1"/>
  <c r="AB81" i="1"/>
  <c r="AF81" i="1"/>
  <c r="AJ81" i="1"/>
  <c r="Q81" i="1"/>
  <c r="U81" i="1"/>
  <c r="Y81" i="1"/>
  <c r="AC81" i="1"/>
  <c r="AG81" i="1"/>
  <c r="AK81" i="1"/>
  <c r="R77" i="1"/>
  <c r="V77" i="1"/>
  <c r="Z77" i="1"/>
  <c r="AD77" i="1"/>
  <c r="AH77" i="1"/>
  <c r="S77" i="1"/>
  <c r="W77" i="1"/>
  <c r="AA77" i="1"/>
  <c r="AE77" i="1"/>
  <c r="AI77" i="1"/>
  <c r="P77" i="1"/>
  <c r="T77" i="1"/>
  <c r="X77" i="1"/>
  <c r="AB77" i="1"/>
  <c r="AF77" i="1"/>
  <c r="AJ77" i="1"/>
  <c r="Q77" i="1"/>
  <c r="U77" i="1"/>
  <c r="Y77" i="1"/>
  <c r="AC77" i="1"/>
  <c r="AG77" i="1"/>
  <c r="AK77" i="1"/>
  <c r="R73" i="1"/>
  <c r="V73" i="1"/>
  <c r="Z73" i="1"/>
  <c r="AD73" i="1"/>
  <c r="AH73" i="1"/>
  <c r="S73" i="1"/>
  <c r="W73" i="1"/>
  <c r="AA73" i="1"/>
  <c r="AE73" i="1"/>
  <c r="AI73" i="1"/>
  <c r="P73" i="1"/>
  <c r="T73" i="1"/>
  <c r="X73" i="1"/>
  <c r="AB73" i="1"/>
  <c r="AF73" i="1"/>
  <c r="AJ73" i="1"/>
  <c r="Q73" i="1"/>
  <c r="U73" i="1"/>
  <c r="Y73" i="1"/>
  <c r="AC73" i="1"/>
  <c r="AG73" i="1"/>
  <c r="AK73" i="1"/>
  <c r="R69" i="1"/>
  <c r="V69" i="1"/>
  <c r="Z69" i="1"/>
  <c r="AD69" i="1"/>
  <c r="AH69" i="1"/>
  <c r="S69" i="1"/>
  <c r="X69" i="1"/>
  <c r="AC69" i="1"/>
  <c r="AI69" i="1"/>
  <c r="T69" i="1"/>
  <c r="Y69" i="1"/>
  <c r="AE69" i="1"/>
  <c r="AJ69" i="1"/>
  <c r="P69" i="1"/>
  <c r="U69" i="1"/>
  <c r="AA69" i="1"/>
  <c r="AF69" i="1"/>
  <c r="AK69" i="1"/>
  <c r="Q69" i="1"/>
  <c r="W69" i="1"/>
  <c r="AB69" i="1"/>
  <c r="AG69" i="1"/>
  <c r="R65" i="1"/>
  <c r="V65" i="1"/>
  <c r="Z65" i="1"/>
  <c r="AD65" i="1"/>
  <c r="AH65" i="1"/>
  <c r="S65" i="1"/>
  <c r="Q65" i="1"/>
  <c r="U65" i="1"/>
  <c r="Y65" i="1"/>
  <c r="AC65" i="1"/>
  <c r="AG65" i="1"/>
  <c r="AK65" i="1"/>
  <c r="X65" i="1"/>
  <c r="AF65" i="1"/>
  <c r="P65" i="1"/>
  <c r="AA65" i="1"/>
  <c r="AI65" i="1"/>
  <c r="T65" i="1"/>
  <c r="AB65" i="1"/>
  <c r="AJ65" i="1"/>
  <c r="W65" i="1"/>
  <c r="AE65" i="1"/>
  <c r="R61" i="1"/>
  <c r="V61" i="1"/>
  <c r="Z61" i="1"/>
  <c r="AD61" i="1"/>
  <c r="AH61" i="1"/>
  <c r="S61" i="1"/>
  <c r="W61" i="1"/>
  <c r="AA61" i="1"/>
  <c r="AE61" i="1"/>
  <c r="AI61" i="1"/>
  <c r="P61" i="1"/>
  <c r="T61" i="1"/>
  <c r="X61" i="1"/>
  <c r="AB61" i="1"/>
  <c r="AF61" i="1"/>
  <c r="AJ61" i="1"/>
  <c r="Q61" i="1"/>
  <c r="U61" i="1"/>
  <c r="Y61" i="1"/>
  <c r="AC61" i="1"/>
  <c r="AG61" i="1"/>
  <c r="AK61" i="1"/>
  <c r="S174" i="1"/>
  <c r="R174" i="1"/>
  <c r="W174" i="1"/>
  <c r="AA174" i="1"/>
  <c r="AE174" i="1"/>
  <c r="AI174" i="1"/>
  <c r="T174" i="1"/>
  <c r="X174" i="1"/>
  <c r="AB174" i="1"/>
  <c r="AF174" i="1"/>
  <c r="AJ174" i="1"/>
  <c r="P174" i="1"/>
  <c r="U174" i="1"/>
  <c r="Y174" i="1"/>
  <c r="AC174" i="1"/>
  <c r="AG174" i="1"/>
  <c r="AK174" i="1"/>
  <c r="Q174" i="1"/>
  <c r="V174" i="1"/>
  <c r="Z174" i="1"/>
  <c r="AD174" i="1"/>
  <c r="AH174" i="1"/>
  <c r="S170" i="1"/>
  <c r="W170" i="1"/>
  <c r="AA170" i="1"/>
  <c r="AE170" i="1"/>
  <c r="AI170" i="1"/>
  <c r="T170" i="1"/>
  <c r="Y170" i="1"/>
  <c r="AD170" i="1"/>
  <c r="AJ170" i="1"/>
  <c r="P170" i="1"/>
  <c r="U170" i="1"/>
  <c r="Z170" i="1"/>
  <c r="AF170" i="1"/>
  <c r="AK170" i="1"/>
  <c r="Q170" i="1"/>
  <c r="V170" i="1"/>
  <c r="AB170" i="1"/>
  <c r="AG170" i="1"/>
  <c r="R170" i="1"/>
  <c r="X170" i="1"/>
  <c r="AC170" i="1"/>
  <c r="AH170" i="1"/>
  <c r="S166" i="1"/>
  <c r="W166" i="1"/>
  <c r="AA166" i="1"/>
  <c r="AE166" i="1"/>
  <c r="AI166" i="1"/>
  <c r="P166" i="1"/>
  <c r="T166" i="1"/>
  <c r="X166" i="1"/>
  <c r="AB166" i="1"/>
  <c r="AF166" i="1"/>
  <c r="AJ166" i="1"/>
  <c r="Q166" i="1"/>
  <c r="U166" i="1"/>
  <c r="Y166" i="1"/>
  <c r="AC166" i="1"/>
  <c r="R166" i="1"/>
  <c r="V166" i="1"/>
  <c r="Z166" i="1"/>
  <c r="AD166" i="1"/>
  <c r="AH166" i="1"/>
  <c r="AG166" i="1"/>
  <c r="AK166" i="1"/>
  <c r="S162" i="1"/>
  <c r="W162" i="1"/>
  <c r="AA162" i="1"/>
  <c r="AE162" i="1"/>
  <c r="AI162" i="1"/>
  <c r="P162" i="1"/>
  <c r="T162" i="1"/>
  <c r="X162" i="1"/>
  <c r="AB162" i="1"/>
  <c r="AF162" i="1"/>
  <c r="AJ162" i="1"/>
  <c r="Q162" i="1"/>
  <c r="U162" i="1"/>
  <c r="Y162" i="1"/>
  <c r="AC162" i="1"/>
  <c r="AG162" i="1"/>
  <c r="AK162" i="1"/>
  <c r="R162" i="1"/>
  <c r="V162" i="1"/>
  <c r="Z162" i="1"/>
  <c r="AD162" i="1"/>
  <c r="AH162" i="1"/>
  <c r="P158" i="1"/>
  <c r="T158" i="1"/>
  <c r="R158" i="1"/>
  <c r="W158" i="1"/>
  <c r="AA158" i="1"/>
  <c r="AE158" i="1"/>
  <c r="AI158" i="1"/>
  <c r="S158" i="1"/>
  <c r="X158" i="1"/>
  <c r="AB158" i="1"/>
  <c r="AF158" i="1"/>
  <c r="AJ158" i="1"/>
  <c r="U158" i="1"/>
  <c r="Y158" i="1"/>
  <c r="AC158" i="1"/>
  <c r="AG158" i="1"/>
  <c r="AK158" i="1"/>
  <c r="Q158" i="1"/>
  <c r="V158" i="1"/>
  <c r="Z158" i="1"/>
  <c r="AD158" i="1"/>
  <c r="AH158" i="1"/>
  <c r="P154" i="1"/>
  <c r="T154" i="1"/>
  <c r="X154" i="1"/>
  <c r="AB154" i="1"/>
  <c r="AF154" i="1"/>
  <c r="AJ154" i="1"/>
  <c r="Q154" i="1"/>
  <c r="U154" i="1"/>
  <c r="Y154" i="1"/>
  <c r="AC154" i="1"/>
  <c r="AG154" i="1"/>
  <c r="AK154" i="1"/>
  <c r="R154" i="1"/>
  <c r="Z154" i="1"/>
  <c r="AH154" i="1"/>
  <c r="S154" i="1"/>
  <c r="AA154" i="1"/>
  <c r="AI154" i="1"/>
  <c r="V154" i="1"/>
  <c r="AD154" i="1"/>
  <c r="W154" i="1"/>
  <c r="AE154" i="1"/>
  <c r="P150" i="1"/>
  <c r="T150" i="1"/>
  <c r="X150" i="1"/>
  <c r="AB150" i="1"/>
  <c r="AF150" i="1"/>
  <c r="AJ150" i="1"/>
  <c r="Q150" i="1"/>
  <c r="U150" i="1"/>
  <c r="Y150" i="1"/>
  <c r="AC150" i="1"/>
  <c r="AG150" i="1"/>
  <c r="AK150" i="1"/>
  <c r="R150" i="1"/>
  <c r="V150" i="1"/>
  <c r="Z150" i="1"/>
  <c r="AD150" i="1"/>
  <c r="AH150" i="1"/>
  <c r="S150" i="1"/>
  <c r="W150" i="1"/>
  <c r="AA150" i="1"/>
  <c r="AE150" i="1"/>
  <c r="AI150" i="1"/>
  <c r="P146" i="1"/>
  <c r="T146" i="1"/>
  <c r="X146" i="1"/>
  <c r="AB146" i="1"/>
  <c r="AF146" i="1"/>
  <c r="AJ146" i="1"/>
  <c r="Q146" i="1"/>
  <c r="U146" i="1"/>
  <c r="Y146" i="1"/>
  <c r="AC146" i="1"/>
  <c r="AG146" i="1"/>
  <c r="AK146" i="1"/>
  <c r="R146" i="1"/>
  <c r="V146" i="1"/>
  <c r="Z146" i="1"/>
  <c r="AD146" i="1"/>
  <c r="AH146" i="1"/>
  <c r="S146" i="1"/>
  <c r="W146" i="1"/>
  <c r="AA146" i="1"/>
  <c r="AE146" i="1"/>
  <c r="AI146" i="1"/>
  <c r="P142" i="1"/>
  <c r="T142" i="1"/>
  <c r="X142" i="1"/>
  <c r="AB142" i="1"/>
  <c r="AF142" i="1"/>
  <c r="AJ142" i="1"/>
  <c r="Q142" i="1"/>
  <c r="U142" i="1"/>
  <c r="Y142" i="1"/>
  <c r="AC142" i="1"/>
  <c r="AG142" i="1"/>
  <c r="AK142" i="1"/>
  <c r="R142" i="1"/>
  <c r="V142" i="1"/>
  <c r="Z142" i="1"/>
  <c r="AD142" i="1"/>
  <c r="AH142" i="1"/>
  <c r="S142" i="1"/>
  <c r="W142" i="1"/>
  <c r="AA142" i="1"/>
  <c r="AE142" i="1"/>
  <c r="AI142" i="1"/>
  <c r="P138" i="1"/>
  <c r="T138" i="1"/>
  <c r="X138" i="1"/>
  <c r="AB138" i="1"/>
  <c r="AF138" i="1"/>
  <c r="AJ138" i="1"/>
  <c r="Q138" i="1"/>
  <c r="U138" i="1"/>
  <c r="Y138" i="1"/>
  <c r="AC138" i="1"/>
  <c r="AG138" i="1"/>
  <c r="AK138" i="1"/>
  <c r="R138" i="1"/>
  <c r="V138" i="1"/>
  <c r="Z138" i="1"/>
  <c r="AD138" i="1"/>
  <c r="AH138" i="1"/>
  <c r="S138" i="1"/>
  <c r="W138" i="1"/>
  <c r="AA138" i="1"/>
  <c r="AE138" i="1"/>
  <c r="AI138" i="1"/>
  <c r="P134" i="1"/>
  <c r="T134" i="1"/>
  <c r="X134" i="1"/>
  <c r="AB134" i="1"/>
  <c r="AF134" i="1"/>
  <c r="AJ134" i="1"/>
  <c r="Q134" i="1"/>
  <c r="U134" i="1"/>
  <c r="Y134" i="1"/>
  <c r="AC134" i="1"/>
  <c r="AG134" i="1"/>
  <c r="AK134" i="1"/>
  <c r="R134" i="1"/>
  <c r="V134" i="1"/>
  <c r="Z134" i="1"/>
  <c r="AD134" i="1"/>
  <c r="AH134" i="1"/>
  <c r="S134" i="1"/>
  <c r="W134" i="1"/>
  <c r="AA134" i="1"/>
  <c r="AE134" i="1"/>
  <c r="AI134" i="1"/>
  <c r="P130" i="1"/>
  <c r="T130" i="1"/>
  <c r="X130" i="1"/>
  <c r="AB130" i="1"/>
  <c r="AF130" i="1"/>
  <c r="AJ130" i="1"/>
  <c r="Q130" i="1"/>
  <c r="U130" i="1"/>
  <c r="Y130" i="1"/>
  <c r="AC130" i="1"/>
  <c r="AG130" i="1"/>
  <c r="AK130" i="1"/>
  <c r="R130" i="1"/>
  <c r="V130" i="1"/>
  <c r="Z130" i="1"/>
  <c r="AD130" i="1"/>
  <c r="AH130" i="1"/>
  <c r="S130" i="1"/>
  <c r="W130" i="1"/>
  <c r="AA130" i="1"/>
  <c r="AE130" i="1"/>
  <c r="AI130" i="1"/>
  <c r="P120" i="1"/>
  <c r="T120" i="1"/>
  <c r="X120" i="1"/>
  <c r="AB120" i="1"/>
  <c r="AF120" i="1"/>
  <c r="AJ120" i="1"/>
  <c r="Q120" i="1"/>
  <c r="V120" i="1"/>
  <c r="AA120" i="1"/>
  <c r="AG120" i="1"/>
  <c r="R120" i="1"/>
  <c r="W120" i="1"/>
  <c r="AC120" i="1"/>
  <c r="AH120" i="1"/>
  <c r="S120" i="1"/>
  <c r="Y120" i="1"/>
  <c r="AD120" i="1"/>
  <c r="AI120" i="1"/>
  <c r="U120" i="1"/>
  <c r="Z120" i="1"/>
  <c r="AE120" i="1"/>
  <c r="AK120" i="1"/>
  <c r="S112" i="1"/>
  <c r="W112" i="1"/>
  <c r="AA112" i="1"/>
  <c r="AE112" i="1"/>
  <c r="AI112" i="1"/>
  <c r="P112" i="1"/>
  <c r="T112" i="1"/>
  <c r="X112" i="1"/>
  <c r="AB112" i="1"/>
  <c r="AF112" i="1"/>
  <c r="AJ112" i="1"/>
  <c r="Q112" i="1"/>
  <c r="U112" i="1"/>
  <c r="Y112" i="1"/>
  <c r="AC112" i="1"/>
  <c r="AG112" i="1"/>
  <c r="AK112" i="1"/>
  <c r="R112" i="1"/>
  <c r="V112" i="1"/>
  <c r="Z112" i="1"/>
  <c r="AD112" i="1"/>
  <c r="AH112" i="1"/>
  <c r="S108" i="1"/>
  <c r="W108" i="1"/>
  <c r="AA108" i="1"/>
  <c r="AE108" i="1"/>
  <c r="AI108" i="1"/>
  <c r="P108" i="1"/>
  <c r="T108" i="1"/>
  <c r="X108" i="1"/>
  <c r="AB108" i="1"/>
  <c r="AF108" i="1"/>
  <c r="AJ108" i="1"/>
  <c r="Q108" i="1"/>
  <c r="U108" i="1"/>
  <c r="Y108" i="1"/>
  <c r="AC108" i="1"/>
  <c r="AG108" i="1"/>
  <c r="AK108" i="1"/>
  <c r="R108" i="1"/>
  <c r="V108" i="1"/>
  <c r="Z108" i="1"/>
  <c r="AD108" i="1"/>
  <c r="AH108" i="1"/>
  <c r="S104" i="1"/>
  <c r="W104" i="1"/>
  <c r="AA104" i="1"/>
  <c r="AE104" i="1"/>
  <c r="AI104" i="1"/>
  <c r="P104" i="1"/>
  <c r="T104" i="1"/>
  <c r="X104" i="1"/>
  <c r="AB104" i="1"/>
  <c r="AF104" i="1"/>
  <c r="AJ104" i="1"/>
  <c r="Q104" i="1"/>
  <c r="U104" i="1"/>
  <c r="Y104" i="1"/>
  <c r="AC104" i="1"/>
  <c r="AG104" i="1"/>
  <c r="AK104" i="1"/>
  <c r="R104" i="1"/>
  <c r="V104" i="1"/>
  <c r="Z104" i="1"/>
  <c r="AD104" i="1"/>
  <c r="AH104" i="1"/>
  <c r="S100" i="1"/>
  <c r="W100" i="1"/>
  <c r="AA100" i="1"/>
  <c r="AE100" i="1"/>
  <c r="AI100" i="1"/>
  <c r="P100" i="1"/>
  <c r="T100" i="1"/>
  <c r="X100" i="1"/>
  <c r="AB100" i="1"/>
  <c r="AF100" i="1"/>
  <c r="AJ100" i="1"/>
  <c r="Q100" i="1"/>
  <c r="U100" i="1"/>
  <c r="Y100" i="1"/>
  <c r="AC100" i="1"/>
  <c r="AG100" i="1"/>
  <c r="AK100" i="1"/>
  <c r="R100" i="1"/>
  <c r="V100" i="1"/>
  <c r="Z100" i="1"/>
  <c r="AD100" i="1"/>
  <c r="AH100" i="1"/>
  <c r="Q96" i="1"/>
  <c r="U96" i="1"/>
  <c r="Y96" i="1"/>
  <c r="AC96" i="1"/>
  <c r="T96" i="1"/>
  <c r="Z96" i="1"/>
  <c r="AE96" i="1"/>
  <c r="AI96" i="1"/>
  <c r="P96" i="1"/>
  <c r="V96" i="1"/>
  <c r="AA96" i="1"/>
  <c r="AF96" i="1"/>
  <c r="AJ96" i="1"/>
  <c r="R96" i="1"/>
  <c r="W96" i="1"/>
  <c r="AB96" i="1"/>
  <c r="AG96" i="1"/>
  <c r="AK96" i="1"/>
  <c r="S96" i="1"/>
  <c r="X96" i="1"/>
  <c r="AD96" i="1"/>
  <c r="AH96" i="1"/>
  <c r="Q92" i="1"/>
  <c r="U92" i="1"/>
  <c r="Y92" i="1"/>
  <c r="AC92" i="1"/>
  <c r="AG92" i="1"/>
  <c r="AK92" i="1"/>
  <c r="P92" i="1"/>
  <c r="V92" i="1"/>
  <c r="AA92" i="1"/>
  <c r="AF92" i="1"/>
  <c r="R92" i="1"/>
  <c r="W92" i="1"/>
  <c r="AB92" i="1"/>
  <c r="AH92" i="1"/>
  <c r="S92" i="1"/>
  <c r="X92" i="1"/>
  <c r="AD92" i="1"/>
  <c r="AI92" i="1"/>
  <c r="T92" i="1"/>
  <c r="Z92" i="1"/>
  <c r="AE92" i="1"/>
  <c r="AJ92" i="1"/>
  <c r="Q88" i="1"/>
  <c r="U88" i="1"/>
  <c r="Y88" i="1"/>
  <c r="AC88" i="1"/>
  <c r="AG88" i="1"/>
  <c r="AK88" i="1"/>
  <c r="R88" i="1"/>
  <c r="V88" i="1"/>
  <c r="Z88" i="1"/>
  <c r="AD88" i="1"/>
  <c r="AH88" i="1"/>
  <c r="P88" i="1"/>
  <c r="T88" i="1"/>
  <c r="X88" i="1"/>
  <c r="AA88" i="1"/>
  <c r="AI88" i="1"/>
  <c r="AB88" i="1"/>
  <c r="AJ88" i="1"/>
  <c r="S88" i="1"/>
  <c r="AE88" i="1"/>
  <c r="W88" i="1"/>
  <c r="AF88" i="1"/>
  <c r="Q84" i="1"/>
  <c r="U84" i="1"/>
  <c r="Y84" i="1"/>
  <c r="AC84" i="1"/>
  <c r="AG84" i="1"/>
  <c r="AK84" i="1"/>
  <c r="R84" i="1"/>
  <c r="V84" i="1"/>
  <c r="Z84" i="1"/>
  <c r="AD84" i="1"/>
  <c r="AH84" i="1"/>
  <c r="S84" i="1"/>
  <c r="W84" i="1"/>
  <c r="AA84" i="1"/>
  <c r="AE84" i="1"/>
  <c r="AI84" i="1"/>
  <c r="P84" i="1"/>
  <c r="T84" i="1"/>
  <c r="X84" i="1"/>
  <c r="AB84" i="1"/>
  <c r="AF84" i="1"/>
  <c r="AJ84" i="1"/>
  <c r="Q80" i="1"/>
  <c r="U80" i="1"/>
  <c r="Y80" i="1"/>
  <c r="AC80" i="1"/>
  <c r="AG80" i="1"/>
  <c r="AK80" i="1"/>
  <c r="R80" i="1"/>
  <c r="V80" i="1"/>
  <c r="Z80" i="1"/>
  <c r="AD80" i="1"/>
  <c r="AH80" i="1"/>
  <c r="S80" i="1"/>
  <c r="W80" i="1"/>
  <c r="AA80" i="1"/>
  <c r="AE80" i="1"/>
  <c r="AI80" i="1"/>
  <c r="P80" i="1"/>
  <c r="T80" i="1"/>
  <c r="X80" i="1"/>
  <c r="AB80" i="1"/>
  <c r="AF80" i="1"/>
  <c r="AJ80" i="1"/>
  <c r="Q76" i="1"/>
  <c r="U76" i="1"/>
  <c r="Y76" i="1"/>
  <c r="AC76" i="1"/>
  <c r="AG76" i="1"/>
  <c r="AK76" i="1"/>
  <c r="R76" i="1"/>
  <c r="V76" i="1"/>
  <c r="Z76" i="1"/>
  <c r="AD76" i="1"/>
  <c r="AH76" i="1"/>
  <c r="S76" i="1"/>
  <c r="W76" i="1"/>
  <c r="AA76" i="1"/>
  <c r="AE76" i="1"/>
  <c r="AI76" i="1"/>
  <c r="P76" i="1"/>
  <c r="T76" i="1"/>
  <c r="X76" i="1"/>
  <c r="AB76" i="1"/>
  <c r="AF76" i="1"/>
  <c r="AJ76" i="1"/>
  <c r="Q72" i="1"/>
  <c r="U72" i="1"/>
  <c r="Y72" i="1"/>
  <c r="AC72" i="1"/>
  <c r="AG72" i="1"/>
  <c r="AK72" i="1"/>
  <c r="R72" i="1"/>
  <c r="V72" i="1"/>
  <c r="Z72" i="1"/>
  <c r="AD72" i="1"/>
  <c r="AH72" i="1"/>
  <c r="S72" i="1"/>
  <c r="W72" i="1"/>
  <c r="AA72" i="1"/>
  <c r="AE72" i="1"/>
  <c r="AI72" i="1"/>
  <c r="P72" i="1"/>
  <c r="T72" i="1"/>
  <c r="X72" i="1"/>
  <c r="AB72" i="1"/>
  <c r="AF72" i="1"/>
  <c r="AJ72" i="1"/>
  <c r="Q68" i="1"/>
  <c r="U68" i="1"/>
  <c r="Y68" i="1"/>
  <c r="AC68" i="1"/>
  <c r="AG68" i="1"/>
  <c r="AK68" i="1"/>
  <c r="P68" i="1"/>
  <c r="T68" i="1"/>
  <c r="S68" i="1"/>
  <c r="Z68" i="1"/>
  <c r="AE68" i="1"/>
  <c r="AJ68" i="1"/>
  <c r="V68" i="1"/>
  <c r="AA68" i="1"/>
  <c r="AF68" i="1"/>
  <c r="W68" i="1"/>
  <c r="AB68" i="1"/>
  <c r="AH68" i="1"/>
  <c r="R68" i="1"/>
  <c r="X68" i="1"/>
  <c r="AD68" i="1"/>
  <c r="AI68" i="1"/>
  <c r="Q64" i="1"/>
  <c r="U64" i="1"/>
  <c r="Y64" i="1"/>
  <c r="AC64" i="1"/>
  <c r="AG64" i="1"/>
  <c r="AK64" i="1"/>
  <c r="R64" i="1"/>
  <c r="V64" i="1"/>
  <c r="Z64" i="1"/>
  <c r="AD64" i="1"/>
  <c r="AH64" i="1"/>
  <c r="P64" i="1"/>
  <c r="T64" i="1"/>
  <c r="X64" i="1"/>
  <c r="AB64" i="1"/>
  <c r="AF64" i="1"/>
  <c r="AJ64" i="1"/>
  <c r="S64" i="1"/>
  <c r="AI64" i="1"/>
  <c r="W64" i="1"/>
  <c r="AA64" i="1"/>
  <c r="AE64" i="1"/>
  <c r="Q60" i="1"/>
  <c r="U60" i="1"/>
  <c r="Y60" i="1"/>
  <c r="AC60" i="1"/>
  <c r="AG60" i="1"/>
  <c r="AK60" i="1"/>
  <c r="R60" i="1"/>
  <c r="V60" i="1"/>
  <c r="Z60" i="1"/>
  <c r="AD60" i="1"/>
  <c r="AH60" i="1"/>
  <c r="S60" i="1"/>
  <c r="W60" i="1"/>
  <c r="AA60" i="1"/>
  <c r="AE60" i="1"/>
  <c r="AI60" i="1"/>
  <c r="P60" i="1"/>
  <c r="T60" i="1"/>
  <c r="X60" i="1"/>
  <c r="AB60" i="1"/>
  <c r="AF60" i="1"/>
  <c r="AJ60" i="1"/>
  <c r="R177" i="1"/>
  <c r="V177" i="1"/>
  <c r="Z177" i="1"/>
  <c r="AD177" i="1"/>
  <c r="AH177" i="1"/>
  <c r="S177" i="1"/>
  <c r="W177" i="1"/>
  <c r="AA177" i="1"/>
  <c r="AE177" i="1"/>
  <c r="AI177" i="1"/>
  <c r="P177" i="1"/>
  <c r="T177" i="1"/>
  <c r="X177" i="1"/>
  <c r="AB177" i="1"/>
  <c r="AF177" i="1"/>
  <c r="AJ177" i="1"/>
  <c r="Q177" i="1"/>
  <c r="U177" i="1"/>
  <c r="Y177" i="1"/>
  <c r="AC177" i="1"/>
  <c r="AG177" i="1"/>
  <c r="AK177" i="1"/>
  <c r="R173" i="1"/>
  <c r="V173" i="1"/>
  <c r="Z173" i="1"/>
  <c r="AD173" i="1"/>
  <c r="AH173" i="1"/>
  <c r="T173" i="1"/>
  <c r="Y173" i="1"/>
  <c r="AE173" i="1"/>
  <c r="AJ173" i="1"/>
  <c r="P173" i="1"/>
  <c r="U173" i="1"/>
  <c r="AA173" i="1"/>
  <c r="AF173" i="1"/>
  <c r="AK173" i="1"/>
  <c r="Q173" i="1"/>
  <c r="W173" i="1"/>
  <c r="AB173" i="1"/>
  <c r="AG173" i="1"/>
  <c r="S173" i="1"/>
  <c r="X173" i="1"/>
  <c r="AC173" i="1"/>
  <c r="AI173" i="1"/>
  <c r="R169" i="1"/>
  <c r="V169" i="1"/>
  <c r="Z169" i="1"/>
  <c r="AD169" i="1"/>
  <c r="AH169" i="1"/>
  <c r="S169" i="1"/>
  <c r="W169" i="1"/>
  <c r="AA169" i="1"/>
  <c r="Q169" i="1"/>
  <c r="Y169" i="1"/>
  <c r="AF169" i="1"/>
  <c r="AK169" i="1"/>
  <c r="T169" i="1"/>
  <c r="AB169" i="1"/>
  <c r="AG169" i="1"/>
  <c r="U169" i="1"/>
  <c r="AC169" i="1"/>
  <c r="AI169" i="1"/>
  <c r="P169" i="1"/>
  <c r="X169" i="1"/>
  <c r="AE169" i="1"/>
  <c r="AJ169" i="1"/>
  <c r="R165" i="1"/>
  <c r="V165" i="1"/>
  <c r="Z165" i="1"/>
  <c r="AD165" i="1"/>
  <c r="AH165" i="1"/>
  <c r="S165" i="1"/>
  <c r="W165" i="1"/>
  <c r="AA165" i="1"/>
  <c r="AE165" i="1"/>
  <c r="AI165" i="1"/>
  <c r="P165" i="1"/>
  <c r="T165" i="1"/>
  <c r="X165" i="1"/>
  <c r="AB165" i="1"/>
  <c r="AF165" i="1"/>
  <c r="AJ165" i="1"/>
  <c r="Q165" i="1"/>
  <c r="U165" i="1"/>
  <c r="Y165" i="1"/>
  <c r="AC165" i="1"/>
  <c r="AG165" i="1"/>
  <c r="AK165" i="1"/>
  <c r="R161" i="1"/>
  <c r="V161" i="1"/>
  <c r="Z161" i="1"/>
  <c r="AD161" i="1"/>
  <c r="AH161" i="1"/>
  <c r="S161" i="1"/>
  <c r="W161" i="1"/>
  <c r="AA161" i="1"/>
  <c r="AE161" i="1"/>
  <c r="AI161" i="1"/>
  <c r="P161" i="1"/>
  <c r="T161" i="1"/>
  <c r="X161" i="1"/>
  <c r="AB161" i="1"/>
  <c r="AF161" i="1"/>
  <c r="AJ161" i="1"/>
  <c r="Q161" i="1"/>
  <c r="U161" i="1"/>
  <c r="Y161" i="1"/>
  <c r="AC161" i="1"/>
  <c r="AG161" i="1"/>
  <c r="AK161" i="1"/>
  <c r="S157" i="1"/>
  <c r="W157" i="1"/>
  <c r="AA157" i="1"/>
  <c r="AE157" i="1"/>
  <c r="AI157" i="1"/>
  <c r="T157" i="1"/>
  <c r="Y157" i="1"/>
  <c r="AD157" i="1"/>
  <c r="AJ157" i="1"/>
  <c r="P157" i="1"/>
  <c r="U157" i="1"/>
  <c r="Z157" i="1"/>
  <c r="AF157" i="1"/>
  <c r="AK157" i="1"/>
  <c r="Q157" i="1"/>
  <c r="V157" i="1"/>
  <c r="AB157" i="1"/>
  <c r="AG157" i="1"/>
  <c r="R157" i="1"/>
  <c r="X157" i="1"/>
  <c r="AC157" i="1"/>
  <c r="AH157" i="1"/>
  <c r="S153" i="1"/>
  <c r="W153" i="1"/>
  <c r="AA153" i="1"/>
  <c r="AE153" i="1"/>
  <c r="AI153" i="1"/>
  <c r="P153" i="1"/>
  <c r="T153" i="1"/>
  <c r="X153" i="1"/>
  <c r="AB153" i="1"/>
  <c r="AF153" i="1"/>
  <c r="AJ153" i="1"/>
  <c r="Q153" i="1"/>
  <c r="Y153" i="1"/>
  <c r="AG153" i="1"/>
  <c r="R153" i="1"/>
  <c r="Z153" i="1"/>
  <c r="AH153" i="1"/>
  <c r="U153" i="1"/>
  <c r="AC153" i="1"/>
  <c r="AK153" i="1"/>
  <c r="V153" i="1"/>
  <c r="AD153" i="1"/>
  <c r="S149" i="1"/>
  <c r="W149" i="1"/>
  <c r="AA149" i="1"/>
  <c r="AE149" i="1"/>
  <c r="AI149" i="1"/>
  <c r="P149" i="1"/>
  <c r="T149" i="1"/>
  <c r="X149" i="1"/>
  <c r="AB149" i="1"/>
  <c r="AF149" i="1"/>
  <c r="AJ149" i="1"/>
  <c r="Q149" i="1"/>
  <c r="U149" i="1"/>
  <c r="Y149" i="1"/>
  <c r="AC149" i="1"/>
  <c r="AG149" i="1"/>
  <c r="AK149" i="1"/>
  <c r="R149" i="1"/>
  <c r="V149" i="1"/>
  <c r="Z149" i="1"/>
  <c r="AD149" i="1"/>
  <c r="AH149" i="1"/>
  <c r="S145" i="1"/>
  <c r="W145" i="1"/>
  <c r="AA145" i="1"/>
  <c r="AE145" i="1"/>
  <c r="AI145" i="1"/>
  <c r="P145" i="1"/>
  <c r="T145" i="1"/>
  <c r="X145" i="1"/>
  <c r="AB145" i="1"/>
  <c r="AF145" i="1"/>
  <c r="AJ145" i="1"/>
  <c r="Q145" i="1"/>
  <c r="U145" i="1"/>
  <c r="Y145" i="1"/>
  <c r="AC145" i="1"/>
  <c r="AG145" i="1"/>
  <c r="AK145" i="1"/>
  <c r="R145" i="1"/>
  <c r="V145" i="1"/>
  <c r="Z145" i="1"/>
  <c r="AD145" i="1"/>
  <c r="AH145" i="1"/>
  <c r="S141" i="1"/>
  <c r="W141" i="1"/>
  <c r="AA141" i="1"/>
  <c r="AE141" i="1"/>
  <c r="AI141" i="1"/>
  <c r="P141" i="1"/>
  <c r="T141" i="1"/>
  <c r="X141" i="1"/>
  <c r="AB141" i="1"/>
  <c r="AF141" i="1"/>
  <c r="AJ141" i="1"/>
  <c r="Q141" i="1"/>
  <c r="U141" i="1"/>
  <c r="Y141" i="1"/>
  <c r="AC141" i="1"/>
  <c r="AG141" i="1"/>
  <c r="AK141" i="1"/>
  <c r="R141" i="1"/>
  <c r="V141" i="1"/>
  <c r="Z141" i="1"/>
  <c r="AD141" i="1"/>
  <c r="AH141" i="1"/>
  <c r="S137" i="1"/>
  <c r="W137" i="1"/>
  <c r="AA137" i="1"/>
  <c r="AE137" i="1"/>
  <c r="AI137" i="1"/>
  <c r="P137" i="1"/>
  <c r="T137" i="1"/>
  <c r="X137" i="1"/>
  <c r="AB137" i="1"/>
  <c r="AF137" i="1"/>
  <c r="AJ137" i="1"/>
  <c r="Q137" i="1"/>
  <c r="U137" i="1"/>
  <c r="Y137" i="1"/>
  <c r="AC137" i="1"/>
  <c r="AG137" i="1"/>
  <c r="AK137" i="1"/>
  <c r="R137" i="1"/>
  <c r="V137" i="1"/>
  <c r="Z137" i="1"/>
  <c r="AD137" i="1"/>
  <c r="AH137" i="1"/>
  <c r="S133" i="1"/>
  <c r="W133" i="1"/>
  <c r="AA133" i="1"/>
  <c r="AE133" i="1"/>
  <c r="AI133" i="1"/>
  <c r="P133" i="1"/>
  <c r="T133" i="1"/>
  <c r="X133" i="1"/>
  <c r="AB133" i="1"/>
  <c r="AF133" i="1"/>
  <c r="AJ133" i="1"/>
  <c r="Q133" i="1"/>
  <c r="U133" i="1"/>
  <c r="Y133" i="1"/>
  <c r="AC133" i="1"/>
  <c r="AG133" i="1"/>
  <c r="AK133" i="1"/>
  <c r="R133" i="1"/>
  <c r="V133" i="1"/>
  <c r="Z133" i="1"/>
  <c r="AD133" i="1"/>
  <c r="AH133" i="1"/>
  <c r="R129" i="1"/>
  <c r="V129" i="1"/>
  <c r="Z129" i="1"/>
  <c r="AD129" i="1"/>
  <c r="AH129" i="1"/>
  <c r="S129" i="1"/>
  <c r="W129" i="1"/>
  <c r="AA129" i="1"/>
  <c r="AE129" i="1"/>
  <c r="AI129" i="1"/>
  <c r="P129" i="1"/>
  <c r="T129" i="1"/>
  <c r="X129" i="1"/>
  <c r="AB129" i="1"/>
  <c r="AF129" i="1"/>
  <c r="AJ129" i="1"/>
  <c r="Q129" i="1"/>
  <c r="U129" i="1"/>
  <c r="Y129" i="1"/>
  <c r="AC129" i="1"/>
  <c r="AG129" i="1"/>
  <c r="AK129" i="1"/>
  <c r="P124" i="1"/>
  <c r="T124" i="1"/>
  <c r="X124" i="1"/>
  <c r="AB124" i="1"/>
  <c r="AF124" i="1"/>
  <c r="AJ124" i="1"/>
  <c r="U124" i="1"/>
  <c r="Z124" i="1"/>
  <c r="AE124" i="1"/>
  <c r="AK124" i="1"/>
  <c r="Q124" i="1"/>
  <c r="V124" i="1"/>
  <c r="AA124" i="1"/>
  <c r="AG124" i="1"/>
  <c r="R124" i="1"/>
  <c r="W124" i="1"/>
  <c r="AC124" i="1"/>
  <c r="AH124" i="1"/>
  <c r="S124" i="1"/>
  <c r="Y124" i="1"/>
  <c r="AD124" i="1"/>
  <c r="AI124" i="1"/>
  <c r="P59" i="1"/>
  <c r="T59" i="1"/>
  <c r="X59" i="1"/>
  <c r="AB59" i="1"/>
  <c r="AF59" i="1"/>
  <c r="AJ59" i="1"/>
  <c r="Q59" i="1"/>
  <c r="U59" i="1"/>
  <c r="Y59" i="1"/>
  <c r="AC59" i="1"/>
  <c r="AG59" i="1"/>
  <c r="AK59" i="1"/>
  <c r="R59" i="1"/>
  <c r="V59" i="1"/>
  <c r="Z59" i="1"/>
  <c r="AD59" i="1"/>
  <c r="AH59" i="1"/>
  <c r="S59" i="1"/>
  <c r="W59" i="1"/>
  <c r="AA59" i="1"/>
  <c r="AE59" i="1"/>
  <c r="AI59" i="1"/>
  <c r="S123" i="1"/>
  <c r="W123" i="1"/>
  <c r="AA123" i="1"/>
  <c r="AE123" i="1"/>
  <c r="AI123" i="1"/>
  <c r="Q123" i="1"/>
  <c r="V123" i="1"/>
  <c r="AB123" i="1"/>
  <c r="AG123" i="1"/>
  <c r="R123" i="1"/>
  <c r="X123" i="1"/>
  <c r="AC123" i="1"/>
  <c r="AH123" i="1"/>
  <c r="T123" i="1"/>
  <c r="Y123" i="1"/>
  <c r="AD123" i="1"/>
  <c r="AJ123" i="1"/>
  <c r="P123" i="1"/>
  <c r="U123" i="1"/>
  <c r="Z123" i="1"/>
  <c r="AF123" i="1"/>
  <c r="AK123" i="1"/>
  <c r="R119" i="1"/>
  <c r="V119" i="1"/>
  <c r="Z119" i="1"/>
  <c r="AD119" i="1"/>
  <c r="AH119" i="1"/>
  <c r="S119" i="1"/>
  <c r="W119" i="1"/>
  <c r="AA119" i="1"/>
  <c r="AE119" i="1"/>
  <c r="AI119" i="1"/>
  <c r="P119" i="1"/>
  <c r="X119" i="1"/>
  <c r="AF119" i="1"/>
  <c r="Q119" i="1"/>
  <c r="Y119" i="1"/>
  <c r="AG119" i="1"/>
  <c r="T119" i="1"/>
  <c r="AB119" i="1"/>
  <c r="AJ119" i="1"/>
  <c r="U119" i="1"/>
  <c r="AC119" i="1"/>
  <c r="AK119" i="1"/>
  <c r="R115" i="1"/>
  <c r="V115" i="1"/>
  <c r="Z115" i="1"/>
  <c r="AD115" i="1"/>
  <c r="AH115" i="1"/>
  <c r="S115" i="1"/>
  <c r="W115" i="1"/>
  <c r="AA115" i="1"/>
  <c r="AE115" i="1"/>
  <c r="AI115" i="1"/>
  <c r="Q115" i="1"/>
  <c r="U115" i="1"/>
  <c r="Y115" i="1"/>
  <c r="AC115" i="1"/>
  <c r="AG115" i="1"/>
  <c r="T115" i="1"/>
  <c r="AJ115" i="1"/>
  <c r="X115" i="1"/>
  <c r="AK115" i="1"/>
  <c r="AB115" i="1"/>
  <c r="P115" i="1"/>
  <c r="AF115" i="1"/>
  <c r="R111" i="1"/>
  <c r="V111" i="1"/>
  <c r="Z111" i="1"/>
  <c r="AD111" i="1"/>
  <c r="AH111" i="1"/>
  <c r="S111" i="1"/>
  <c r="W111" i="1"/>
  <c r="AA111" i="1"/>
  <c r="AE111" i="1"/>
  <c r="AI111" i="1"/>
  <c r="P111" i="1"/>
  <c r="T111" i="1"/>
  <c r="X111" i="1"/>
  <c r="AB111" i="1"/>
  <c r="AF111" i="1"/>
  <c r="AJ111" i="1"/>
  <c r="Q111" i="1"/>
  <c r="U111" i="1"/>
  <c r="Y111" i="1"/>
  <c r="AC111" i="1"/>
  <c r="AG111" i="1"/>
  <c r="AK111" i="1"/>
  <c r="R107" i="1"/>
  <c r="V107" i="1"/>
  <c r="Z107" i="1"/>
  <c r="AD107" i="1"/>
  <c r="AH107" i="1"/>
  <c r="S107" i="1"/>
  <c r="W107" i="1"/>
  <c r="AA107" i="1"/>
  <c r="AE107" i="1"/>
  <c r="AI107" i="1"/>
  <c r="P107" i="1"/>
  <c r="T107" i="1"/>
  <c r="X107" i="1"/>
  <c r="AB107" i="1"/>
  <c r="AF107" i="1"/>
  <c r="AJ107" i="1"/>
  <c r="Q107" i="1"/>
  <c r="U107" i="1"/>
  <c r="Y107" i="1"/>
  <c r="AC107" i="1"/>
  <c r="AG107" i="1"/>
  <c r="AK107" i="1"/>
  <c r="R103" i="1"/>
  <c r="V103" i="1"/>
  <c r="Z103" i="1"/>
  <c r="AD103" i="1"/>
  <c r="AH103" i="1"/>
  <c r="S103" i="1"/>
  <c r="W103" i="1"/>
  <c r="AA103" i="1"/>
  <c r="AE103" i="1"/>
  <c r="AI103" i="1"/>
  <c r="P103" i="1"/>
  <c r="T103" i="1"/>
  <c r="X103" i="1"/>
  <c r="AB103" i="1"/>
  <c r="AF103" i="1"/>
  <c r="AJ103" i="1"/>
  <c r="Q103" i="1"/>
  <c r="U103" i="1"/>
  <c r="Y103" i="1"/>
  <c r="AC103" i="1"/>
  <c r="AG103" i="1"/>
  <c r="AK103" i="1"/>
  <c r="R99" i="1"/>
  <c r="V99" i="1"/>
  <c r="Z99" i="1"/>
  <c r="AD99" i="1"/>
  <c r="AH99" i="1"/>
  <c r="S99" i="1"/>
  <c r="W99" i="1"/>
  <c r="AA99" i="1"/>
  <c r="AE99" i="1"/>
  <c r="AI99" i="1"/>
  <c r="P99" i="1"/>
  <c r="T99" i="1"/>
  <c r="X99" i="1"/>
  <c r="AB99" i="1"/>
  <c r="AF99" i="1"/>
  <c r="AJ99" i="1"/>
  <c r="Q99" i="1"/>
  <c r="U99" i="1"/>
  <c r="Y99" i="1"/>
  <c r="AC99" i="1"/>
  <c r="AG99" i="1"/>
  <c r="AK99" i="1"/>
  <c r="P95" i="1"/>
  <c r="T95" i="1"/>
  <c r="X95" i="1"/>
  <c r="AB95" i="1"/>
  <c r="AF95" i="1"/>
  <c r="AJ95" i="1"/>
  <c r="Q95" i="1"/>
  <c r="V95" i="1"/>
  <c r="AA95" i="1"/>
  <c r="AG95" i="1"/>
  <c r="R95" i="1"/>
  <c r="W95" i="1"/>
  <c r="AC95" i="1"/>
  <c r="AH95" i="1"/>
  <c r="S95" i="1"/>
  <c r="Y95" i="1"/>
  <c r="AD95" i="1"/>
  <c r="AI95" i="1"/>
  <c r="U95" i="1"/>
  <c r="Z95" i="1"/>
  <c r="AE95" i="1"/>
  <c r="AK95" i="1"/>
  <c r="P91" i="1"/>
  <c r="T91" i="1"/>
  <c r="X91" i="1"/>
  <c r="AB91" i="1"/>
  <c r="AF91" i="1"/>
  <c r="AJ91" i="1"/>
  <c r="R91" i="1"/>
  <c r="W91" i="1"/>
  <c r="AC91" i="1"/>
  <c r="AH91" i="1"/>
  <c r="S91" i="1"/>
  <c r="Y91" i="1"/>
  <c r="AD91" i="1"/>
  <c r="AI91" i="1"/>
  <c r="U91" i="1"/>
  <c r="Z91" i="1"/>
  <c r="AE91" i="1"/>
  <c r="AK91" i="1"/>
  <c r="Q91" i="1"/>
  <c r="V91" i="1"/>
  <c r="AA91" i="1"/>
  <c r="AG91" i="1"/>
  <c r="P87" i="1"/>
  <c r="T87" i="1"/>
  <c r="X87" i="1"/>
  <c r="AB87" i="1"/>
  <c r="AF87" i="1"/>
  <c r="AJ87" i="1"/>
  <c r="Q87" i="1"/>
  <c r="U87" i="1"/>
  <c r="Y87" i="1"/>
  <c r="AC87" i="1"/>
  <c r="AG87" i="1"/>
  <c r="AK87" i="1"/>
  <c r="S87" i="1"/>
  <c r="W87" i="1"/>
  <c r="AA87" i="1"/>
  <c r="AE87" i="1"/>
  <c r="AI87" i="1"/>
  <c r="R87" i="1"/>
  <c r="AH87" i="1"/>
  <c r="V87" i="1"/>
  <c r="Z87" i="1"/>
  <c r="AD87" i="1"/>
  <c r="P83" i="1"/>
  <c r="T83" i="1"/>
  <c r="X83" i="1"/>
  <c r="AB83" i="1"/>
  <c r="AF83" i="1"/>
  <c r="AJ83" i="1"/>
  <c r="Q83" i="1"/>
  <c r="U83" i="1"/>
  <c r="Y83" i="1"/>
  <c r="AC83" i="1"/>
  <c r="AG83" i="1"/>
  <c r="AK83" i="1"/>
  <c r="R83" i="1"/>
  <c r="V83" i="1"/>
  <c r="Z83" i="1"/>
  <c r="AD83" i="1"/>
  <c r="AH83" i="1"/>
  <c r="S83" i="1"/>
  <c r="W83" i="1"/>
  <c r="AA83" i="1"/>
  <c r="AE83" i="1"/>
  <c r="AI83" i="1"/>
  <c r="P79" i="1"/>
  <c r="T79" i="1"/>
  <c r="X79" i="1"/>
  <c r="AB79" i="1"/>
  <c r="AF79" i="1"/>
  <c r="AJ79" i="1"/>
  <c r="Q79" i="1"/>
  <c r="U79" i="1"/>
  <c r="Y79" i="1"/>
  <c r="AC79" i="1"/>
  <c r="AG79" i="1"/>
  <c r="AK79" i="1"/>
  <c r="R79" i="1"/>
  <c r="V79" i="1"/>
  <c r="Z79" i="1"/>
  <c r="AD79" i="1"/>
  <c r="AH79" i="1"/>
  <c r="S79" i="1"/>
  <c r="W79" i="1"/>
  <c r="AA79" i="1"/>
  <c r="AE79" i="1"/>
  <c r="AI79" i="1"/>
  <c r="P75" i="1"/>
  <c r="T75" i="1"/>
  <c r="X75" i="1"/>
  <c r="AB75" i="1"/>
  <c r="AF75" i="1"/>
  <c r="AJ75" i="1"/>
  <c r="Q75" i="1"/>
  <c r="U75" i="1"/>
  <c r="Y75" i="1"/>
  <c r="AC75" i="1"/>
  <c r="AG75" i="1"/>
  <c r="AK75" i="1"/>
  <c r="R75" i="1"/>
  <c r="V75" i="1"/>
  <c r="Z75" i="1"/>
  <c r="AD75" i="1"/>
  <c r="AH75" i="1"/>
  <c r="S75" i="1"/>
  <c r="W75" i="1"/>
  <c r="AA75" i="1"/>
  <c r="AE75" i="1"/>
  <c r="AI75" i="1"/>
  <c r="P71" i="1"/>
  <c r="T71" i="1"/>
  <c r="X71" i="1"/>
  <c r="AB71" i="1"/>
  <c r="AF71" i="1"/>
  <c r="U71" i="1"/>
  <c r="Z71" i="1"/>
  <c r="AE71" i="1"/>
  <c r="AJ71" i="1"/>
  <c r="Q71" i="1"/>
  <c r="V71" i="1"/>
  <c r="AA71" i="1"/>
  <c r="AG71" i="1"/>
  <c r="AK71" i="1"/>
  <c r="R71" i="1"/>
  <c r="W71" i="1"/>
  <c r="AC71" i="1"/>
  <c r="AH71" i="1"/>
  <c r="S71" i="1"/>
  <c r="Y71" i="1"/>
  <c r="AD71" i="1"/>
  <c r="AI71" i="1"/>
  <c r="P67" i="1"/>
  <c r="T67" i="1"/>
  <c r="X67" i="1"/>
  <c r="AB67" i="1"/>
  <c r="AF67" i="1"/>
  <c r="AJ67" i="1"/>
  <c r="S67" i="1"/>
  <c r="W67" i="1"/>
  <c r="AA67" i="1"/>
  <c r="AE67" i="1"/>
  <c r="AI67" i="1"/>
  <c r="R67" i="1"/>
  <c r="Z67" i="1"/>
  <c r="AH67" i="1"/>
  <c r="U67" i="1"/>
  <c r="AC67" i="1"/>
  <c r="AK67" i="1"/>
  <c r="V67" i="1"/>
  <c r="AD67" i="1"/>
  <c r="Q67" i="1"/>
  <c r="Y67" i="1"/>
  <c r="AG67" i="1"/>
  <c r="P63" i="1"/>
  <c r="T63" i="1"/>
  <c r="X63" i="1"/>
  <c r="AB63" i="1"/>
  <c r="AF63" i="1"/>
  <c r="AJ63" i="1"/>
  <c r="Q63" i="1"/>
  <c r="U63" i="1"/>
  <c r="Y63" i="1"/>
  <c r="AC63" i="1"/>
  <c r="AG63" i="1"/>
  <c r="AK63" i="1"/>
  <c r="R63" i="1"/>
  <c r="V63" i="1"/>
  <c r="S63" i="1"/>
  <c r="W63" i="1"/>
  <c r="AA63" i="1"/>
  <c r="AE63" i="1"/>
  <c r="AI63" i="1"/>
  <c r="Z63" i="1"/>
  <c r="AD63" i="1"/>
  <c r="AH63" i="1"/>
  <c r="P128" i="1"/>
  <c r="T128" i="1"/>
  <c r="X128" i="1"/>
  <c r="AB128" i="1"/>
  <c r="R128" i="1"/>
  <c r="W128" i="1"/>
  <c r="AC128" i="1"/>
  <c r="AG128" i="1"/>
  <c r="AK128" i="1"/>
  <c r="S128" i="1"/>
  <c r="Y128" i="1"/>
  <c r="AD128" i="1"/>
  <c r="AH128" i="1"/>
  <c r="U128" i="1"/>
  <c r="Z128" i="1"/>
  <c r="AE128" i="1"/>
  <c r="AI128" i="1"/>
  <c r="Q128" i="1"/>
  <c r="V128" i="1"/>
  <c r="AA128" i="1"/>
  <c r="AF128" i="1"/>
  <c r="AJ128" i="1"/>
  <c r="Q176" i="1"/>
  <c r="U176" i="1"/>
  <c r="Y176" i="1"/>
  <c r="AC176" i="1"/>
  <c r="AG176" i="1"/>
  <c r="AK176" i="1"/>
  <c r="R176" i="1"/>
  <c r="V176" i="1"/>
  <c r="Z176" i="1"/>
  <c r="AD176" i="1"/>
  <c r="AH176" i="1"/>
  <c r="S176" i="1"/>
  <c r="W176" i="1"/>
  <c r="AA176" i="1"/>
  <c r="AE176" i="1"/>
  <c r="AI176" i="1"/>
  <c r="P176" i="1"/>
  <c r="T176" i="1"/>
  <c r="X176" i="1"/>
  <c r="AB176" i="1"/>
  <c r="AF176" i="1"/>
  <c r="AJ176" i="1"/>
  <c r="Q172" i="1"/>
  <c r="U172" i="1"/>
  <c r="Y172" i="1"/>
  <c r="AC172" i="1"/>
  <c r="AG172" i="1"/>
  <c r="AK172" i="1"/>
  <c r="P172" i="1"/>
  <c r="V172" i="1"/>
  <c r="AA172" i="1"/>
  <c r="AF172" i="1"/>
  <c r="R172" i="1"/>
  <c r="W172" i="1"/>
  <c r="AB172" i="1"/>
  <c r="AH172" i="1"/>
  <c r="S172" i="1"/>
  <c r="X172" i="1"/>
  <c r="AD172" i="1"/>
  <c r="AI172" i="1"/>
  <c r="T172" i="1"/>
  <c r="Z172" i="1"/>
  <c r="AE172" i="1"/>
  <c r="AJ172" i="1"/>
  <c r="Q168" i="1"/>
  <c r="U168" i="1"/>
  <c r="Y168" i="1"/>
  <c r="AC168" i="1"/>
  <c r="AG168" i="1"/>
  <c r="AK168" i="1"/>
  <c r="R168" i="1"/>
  <c r="V168" i="1"/>
  <c r="Z168" i="1"/>
  <c r="AD168" i="1"/>
  <c r="AH168" i="1"/>
  <c r="P168" i="1"/>
  <c r="X168" i="1"/>
  <c r="AF168" i="1"/>
  <c r="S168" i="1"/>
  <c r="AA168" i="1"/>
  <c r="AI168" i="1"/>
  <c r="T168" i="1"/>
  <c r="AB168" i="1"/>
  <c r="AJ168" i="1"/>
  <c r="W168" i="1"/>
  <c r="AE168" i="1"/>
  <c r="Q164" i="1"/>
  <c r="U164" i="1"/>
  <c r="Y164" i="1"/>
  <c r="AC164" i="1"/>
  <c r="AG164" i="1"/>
  <c r="AK164" i="1"/>
  <c r="R164" i="1"/>
  <c r="V164" i="1"/>
  <c r="Z164" i="1"/>
  <c r="AD164" i="1"/>
  <c r="AH164" i="1"/>
  <c r="S164" i="1"/>
  <c r="W164" i="1"/>
  <c r="AA164" i="1"/>
  <c r="AE164" i="1"/>
  <c r="AI164" i="1"/>
  <c r="P164" i="1"/>
  <c r="T164" i="1"/>
  <c r="X164" i="1"/>
  <c r="AB164" i="1"/>
  <c r="AF164" i="1"/>
  <c r="AJ164" i="1"/>
  <c r="Q160" i="1"/>
  <c r="U160" i="1"/>
  <c r="Y160" i="1"/>
  <c r="AC160" i="1"/>
  <c r="AG160" i="1"/>
  <c r="AK160" i="1"/>
  <c r="R160" i="1"/>
  <c r="V160" i="1"/>
  <c r="Z160" i="1"/>
  <c r="AD160" i="1"/>
  <c r="AH160" i="1"/>
  <c r="S160" i="1"/>
  <c r="W160" i="1"/>
  <c r="AA160" i="1"/>
  <c r="AE160" i="1"/>
  <c r="AI160" i="1"/>
  <c r="P160" i="1"/>
  <c r="T160" i="1"/>
  <c r="X160" i="1"/>
  <c r="AB160" i="1"/>
  <c r="AF160" i="1"/>
  <c r="AJ160" i="1"/>
  <c r="R156" i="1"/>
  <c r="V156" i="1"/>
  <c r="Z156" i="1"/>
  <c r="AD156" i="1"/>
  <c r="AH156" i="1"/>
  <c r="P156" i="1"/>
  <c r="U156" i="1"/>
  <c r="AA156" i="1"/>
  <c r="AF156" i="1"/>
  <c r="AK156" i="1"/>
  <c r="Q156" i="1"/>
  <c r="W156" i="1"/>
  <c r="AB156" i="1"/>
  <c r="AG156" i="1"/>
  <c r="S156" i="1"/>
  <c r="X156" i="1"/>
  <c r="AC156" i="1"/>
  <c r="AI156" i="1"/>
  <c r="T156" i="1"/>
  <c r="Y156" i="1"/>
  <c r="AE156" i="1"/>
  <c r="AJ156" i="1"/>
  <c r="R152" i="1"/>
  <c r="V152" i="1"/>
  <c r="Z152" i="1"/>
  <c r="AD152" i="1"/>
  <c r="AH152" i="1"/>
  <c r="S152" i="1"/>
  <c r="W152" i="1"/>
  <c r="AA152" i="1"/>
  <c r="AE152" i="1"/>
  <c r="AI152" i="1"/>
  <c r="P152" i="1"/>
  <c r="T152" i="1"/>
  <c r="X152" i="1"/>
  <c r="AB152" i="1"/>
  <c r="AF152" i="1"/>
  <c r="AJ152" i="1"/>
  <c r="Q152" i="1"/>
  <c r="U152" i="1"/>
  <c r="Y152" i="1"/>
  <c r="AC152" i="1"/>
  <c r="AG152" i="1"/>
  <c r="AK152" i="1"/>
  <c r="R148" i="1"/>
  <c r="V148" i="1"/>
  <c r="Z148" i="1"/>
  <c r="AD148" i="1"/>
  <c r="AH148" i="1"/>
  <c r="S148" i="1"/>
  <c r="W148" i="1"/>
  <c r="AA148" i="1"/>
  <c r="AE148" i="1"/>
  <c r="AI148" i="1"/>
  <c r="P148" i="1"/>
  <c r="T148" i="1"/>
  <c r="X148" i="1"/>
  <c r="AB148" i="1"/>
  <c r="AF148" i="1"/>
  <c r="AJ148" i="1"/>
  <c r="Q148" i="1"/>
  <c r="U148" i="1"/>
  <c r="Y148" i="1"/>
  <c r="AC148" i="1"/>
  <c r="AG148" i="1"/>
  <c r="AK148" i="1"/>
  <c r="Q144" i="1"/>
  <c r="U144" i="1"/>
  <c r="Y144" i="1"/>
  <c r="AC144" i="1"/>
  <c r="AG144" i="1"/>
  <c r="R144" i="1"/>
  <c r="W144" i="1"/>
  <c r="AB144" i="1"/>
  <c r="AH144" i="1"/>
  <c r="S144" i="1"/>
  <c r="X144" i="1"/>
  <c r="AD144" i="1"/>
  <c r="AI144" i="1"/>
  <c r="T144" i="1"/>
  <c r="Z144" i="1"/>
  <c r="AE144" i="1"/>
  <c r="AJ144" i="1"/>
  <c r="P144" i="1"/>
  <c r="V144" i="1"/>
  <c r="AA144" i="1"/>
  <c r="AF144" i="1"/>
  <c r="AK144" i="1"/>
  <c r="R140" i="1"/>
  <c r="V140" i="1"/>
  <c r="Z140" i="1"/>
  <c r="AD140" i="1"/>
  <c r="AH140" i="1"/>
  <c r="S140" i="1"/>
  <c r="W140" i="1"/>
  <c r="AA140" i="1"/>
  <c r="AE140" i="1"/>
  <c r="AI140" i="1"/>
  <c r="P140" i="1"/>
  <c r="T140" i="1"/>
  <c r="X140" i="1"/>
  <c r="AB140" i="1"/>
  <c r="AF140" i="1"/>
  <c r="AJ140" i="1"/>
  <c r="Q140" i="1"/>
  <c r="U140" i="1"/>
  <c r="Y140" i="1"/>
  <c r="AC140" i="1"/>
  <c r="AG140" i="1"/>
  <c r="AK140" i="1"/>
  <c r="R136" i="1"/>
  <c r="V136" i="1"/>
  <c r="Z136" i="1"/>
  <c r="AD136" i="1"/>
  <c r="AH136" i="1"/>
  <c r="S136" i="1"/>
  <c r="W136" i="1"/>
  <c r="AA136" i="1"/>
  <c r="AE136" i="1"/>
  <c r="AI136" i="1"/>
  <c r="P136" i="1"/>
  <c r="T136" i="1"/>
  <c r="X136" i="1"/>
  <c r="AB136" i="1"/>
  <c r="AF136" i="1"/>
  <c r="AJ136" i="1"/>
  <c r="Q136" i="1"/>
  <c r="U136" i="1"/>
  <c r="Y136" i="1"/>
  <c r="AC136" i="1"/>
  <c r="AG136" i="1"/>
  <c r="AK136" i="1"/>
  <c r="R132" i="1"/>
  <c r="V132" i="1"/>
  <c r="Z132" i="1"/>
  <c r="AD132" i="1"/>
  <c r="AH132" i="1"/>
  <c r="S132" i="1"/>
  <c r="W132" i="1"/>
  <c r="AA132" i="1"/>
  <c r="AE132" i="1"/>
  <c r="AI132" i="1"/>
  <c r="P132" i="1"/>
  <c r="T132" i="1"/>
  <c r="X132" i="1"/>
  <c r="AB132" i="1"/>
  <c r="AF132" i="1"/>
  <c r="AJ132" i="1"/>
  <c r="Q132" i="1"/>
  <c r="U132" i="1"/>
  <c r="Y132" i="1"/>
  <c r="AC132" i="1"/>
  <c r="AG132" i="1"/>
  <c r="AK132" i="1"/>
  <c r="G149" i="1"/>
  <c r="I149" i="1"/>
  <c r="G150" i="1" l="1"/>
  <c r="G147" i="1" l="1"/>
  <c r="I150" i="1"/>
  <c r="I147" i="1" l="1"/>
  <c r="G143" i="1" l="1"/>
  <c r="G138" i="1"/>
  <c r="G135" i="1"/>
  <c r="G137" i="1"/>
  <c r="G141" i="1"/>
  <c r="G139" i="1"/>
  <c r="G136" i="1"/>
  <c r="G140" i="1"/>
  <c r="G142" i="1"/>
  <c r="G130" i="1"/>
  <c r="I139" i="1" l="1"/>
  <c r="I134" i="1"/>
  <c r="G132" i="1"/>
  <c r="G134" i="1"/>
  <c r="G133" i="1"/>
  <c r="I130" i="1" l="1"/>
  <c r="I140" i="1"/>
  <c r="I136" i="1"/>
  <c r="I142" i="1"/>
  <c r="I143" i="1"/>
  <c r="I138" i="1"/>
  <c r="I135" i="1"/>
  <c r="I141" i="1"/>
  <c r="I137" i="1"/>
  <c r="I132" i="1"/>
  <c r="I133" i="1"/>
  <c r="G131" i="1" l="1"/>
  <c r="I131" i="1" l="1"/>
  <c r="G148" i="1" l="1"/>
  <c r="I148" i="1" l="1"/>
</calcChain>
</file>

<file path=xl/sharedStrings.xml><?xml version="1.0" encoding="utf-8"?>
<sst xmlns="http://schemas.openxmlformats.org/spreadsheetml/2006/main" count="1518" uniqueCount="604">
  <si>
    <t>GIS_ID</t>
  </si>
  <si>
    <t>Type</t>
  </si>
  <si>
    <t>Facility</t>
  </si>
  <si>
    <t>ProjScope</t>
  </si>
  <si>
    <t>Location</t>
  </si>
  <si>
    <t>Timing</t>
  </si>
  <si>
    <t>FundCost</t>
  </si>
  <si>
    <t>UnfundCost</t>
  </si>
  <si>
    <t>ExpanCost</t>
  </si>
  <si>
    <t>Map_ID</t>
  </si>
  <si>
    <t>VisionType</t>
  </si>
  <si>
    <t>State</t>
  </si>
  <si>
    <t>MRP_ID</t>
  </si>
  <si>
    <t>112</t>
  </si>
  <si>
    <t>Expansion - Roadway</t>
  </si>
  <si>
    <t>US 202 (Section 100)</t>
  </si>
  <si>
    <t>Widen from West Chester to Delaware State Line; Grade-separated interchange at US 1</t>
  </si>
  <si>
    <t>Chester, Delaware</t>
  </si>
  <si>
    <t>Unfunded</t>
  </si>
  <si>
    <t>10</t>
  </si>
  <si>
    <t>Roadway - Unfunded</t>
  </si>
  <si>
    <t>PA</t>
  </si>
  <si>
    <t>39</t>
  </si>
  <si>
    <t>108</t>
  </si>
  <si>
    <t>PA 100</t>
  </si>
  <si>
    <t>Widen from Shoen Road to Gordon Road</t>
  </si>
  <si>
    <t>Chester</t>
  </si>
  <si>
    <t>2014-2018</t>
  </si>
  <si>
    <t>7</t>
  </si>
  <si>
    <t>Roadway - Funded</t>
  </si>
  <si>
    <t>109</t>
  </si>
  <si>
    <t>US 202 (Section 300)</t>
  </si>
  <si>
    <t>Widen and reconstruct from PA 252 to US 30</t>
  </si>
  <si>
    <t>8</t>
  </si>
  <si>
    <t>145</t>
  </si>
  <si>
    <t>Expansion - Transit</t>
  </si>
  <si>
    <t>Norristown High Speed Line</t>
  </si>
  <si>
    <t>Rail line extension from Hughes Park to King of Prussia</t>
  </si>
  <si>
    <t>Montgomery</t>
  </si>
  <si>
    <t>Transit - Funded</t>
  </si>
  <si>
    <t>Q</t>
  </si>
  <si>
    <t>121</t>
  </si>
  <si>
    <t>US 422 Mainline Widening (River Crossing)</t>
  </si>
  <si>
    <t>Widen from 4 to 6 lanes from US 202 to PA 363</t>
  </si>
  <si>
    <t>Chester, Montgomery</t>
  </si>
  <si>
    <t>2025-2040</t>
  </si>
  <si>
    <t>19</t>
  </si>
  <si>
    <t>117</t>
  </si>
  <si>
    <t>Lafayette Street</t>
  </si>
  <si>
    <t>Roadway extension from Barbadoes St. to Diamond Avenue</t>
  </si>
  <si>
    <t>2014-2024</t>
  </si>
  <si>
    <t>15</t>
  </si>
  <si>
    <t>118</t>
  </si>
  <si>
    <t>US 202 (Section 600)</t>
  </si>
  <si>
    <t>Widen and reconstruct from Johnson Highway to PA 309</t>
  </si>
  <si>
    <t>16</t>
  </si>
  <si>
    <t>106</t>
  </si>
  <si>
    <t>PA 309 Connector Road (Phase 2)</t>
  </si>
  <si>
    <t>Construct new road between Allentown Road and County Line Road; Interchange improvements at PA 309</t>
  </si>
  <si>
    <t>Bucks, Montgomery</t>
  </si>
  <si>
    <t>5</t>
  </si>
  <si>
    <t>102</t>
  </si>
  <si>
    <t>County Line Road</t>
  </si>
  <si>
    <t>Widen and reconstruct from PA 309 to PA 611</t>
  </si>
  <si>
    <t>Bucks</t>
  </si>
  <si>
    <t>1</t>
  </si>
  <si>
    <t>34</t>
  </si>
  <si>
    <t>104</t>
  </si>
  <si>
    <t>US 1</t>
  </si>
  <si>
    <t>Reconstruct from I-276 (PA Turnpike) to NJ State Line; Widen from PA Turnpike to PA 413; Interchange improvements</t>
  </si>
  <si>
    <t>3</t>
  </si>
  <si>
    <t>131</t>
  </si>
  <si>
    <t>North Delaware Avenue</t>
  </si>
  <si>
    <t>Extend road from Lewis Street to Bridge Street</t>
  </si>
  <si>
    <t>Philadelphia</t>
  </si>
  <si>
    <t>28</t>
  </si>
  <si>
    <t>139</t>
  </si>
  <si>
    <t>US 1 - Penns Neck Area</t>
  </si>
  <si>
    <t>New connector road, interchanges and widening in vicinity of Penns Neck</t>
  </si>
  <si>
    <t>Mercer</t>
  </si>
  <si>
    <t>36</t>
  </si>
  <si>
    <t>NJ</t>
  </si>
  <si>
    <t>84</t>
  </si>
  <si>
    <t>135</t>
  </si>
  <si>
    <t>I-295 at NJ 38</t>
  </si>
  <si>
    <t>Add missing movements to interchange at NJ 38</t>
  </si>
  <si>
    <t>Burlington</t>
  </si>
  <si>
    <t>132</t>
  </si>
  <si>
    <t>Adams Avenue Connector</t>
  </si>
  <si>
    <t>Extend road to new ramps at I-95 and Aramingo Avenue</t>
  </si>
  <si>
    <t>2019-2024</t>
  </si>
  <si>
    <t>29</t>
  </si>
  <si>
    <t>107</t>
  </si>
  <si>
    <t>French Creek Parkway</t>
  </si>
  <si>
    <t>Construct new road between PA 23 and PA 29</t>
  </si>
  <si>
    <t>41</t>
  </si>
  <si>
    <t>103</t>
  </si>
  <si>
    <t>I-95 at PA Turnpike</t>
  </si>
  <si>
    <t>New partial interchange at I-276 (PA Turnpike); Widen PA Turnpike from US 1 to New Jersey; Widen I-95 from PA 413 to PA Turnpike</t>
  </si>
  <si>
    <t>2</t>
  </si>
  <si>
    <t>35</t>
  </si>
  <si>
    <t>113</t>
  </si>
  <si>
    <t>US 322</t>
  </si>
  <si>
    <t>Widen and reconstruct from US 1 to I-95</t>
  </si>
  <si>
    <t>Delaware</t>
  </si>
  <si>
    <t>11</t>
  </si>
  <si>
    <t>138</t>
  </si>
  <si>
    <t>Widen from US 130 to NJ Turnpike</t>
  </si>
  <si>
    <t>Gloucester</t>
  </si>
  <si>
    <t>2024-2040</t>
  </si>
  <si>
    <t>79</t>
  </si>
  <si>
    <t>152</t>
  </si>
  <si>
    <t>Glassboro-Camden Line</t>
  </si>
  <si>
    <t>New transit line from Camden to Gloucester County</t>
  </si>
  <si>
    <t>Camden, Gloucester</t>
  </si>
  <si>
    <t>Under construction, not operational in 2040</t>
  </si>
  <si>
    <t>T</t>
  </si>
  <si>
    <t>119</t>
  </si>
  <si>
    <t>US 422 at PA 363 Interchange (River Crossing)</t>
  </si>
  <si>
    <t>Add full movements</t>
  </si>
  <si>
    <t>95</t>
  </si>
  <si>
    <t>137</t>
  </si>
  <si>
    <t>I-295 at I-76/NJ 42</t>
  </si>
  <si>
    <t>Add missing movements to interchange at I-76/NJ 42</t>
  </si>
  <si>
    <t>2014-2023</t>
  </si>
  <si>
    <t>144</t>
  </si>
  <si>
    <t>P</t>
  </si>
  <si>
    <t>142</t>
  </si>
  <si>
    <t>Transit - Unfunded</t>
  </si>
  <si>
    <t>W</t>
  </si>
  <si>
    <t>143</t>
  </si>
  <si>
    <t>40</t>
  </si>
  <si>
    <t>O</t>
  </si>
  <si>
    <t>136</t>
  </si>
  <si>
    <t>I-295 (Direct Connect)</t>
  </si>
  <si>
    <t>Direct connection of I-295 through interchange at I-76/NJ 42</t>
  </si>
  <si>
    <t>Camden</t>
  </si>
  <si>
    <t>33</t>
  </si>
  <si>
    <t>154</t>
  </si>
  <si>
    <t>West Trenton Line</t>
  </si>
  <si>
    <t>New line from West Trenton Station to Bridgewater, NJ; Relocate West Trenton Station to near Parkway Avenue TOD</t>
  </si>
  <si>
    <t>Y</t>
  </si>
  <si>
    <t>151</t>
  </si>
  <si>
    <t>South Jersey BRT</t>
  </si>
  <si>
    <t>New BRT from Avandale Park and Ride and Delsea Drive to Center City Philadelphia</t>
  </si>
  <si>
    <t>Camden, Gloucester, Philadelphia</t>
  </si>
  <si>
    <t>X</t>
  </si>
  <si>
    <t>148</t>
  </si>
  <si>
    <t>Broad Street Line</t>
  </si>
  <si>
    <t>Broad Street Line extension from AT&amp;T Station to the Navy Yard</t>
  </si>
  <si>
    <t>R</t>
  </si>
  <si>
    <t>147</t>
  </si>
  <si>
    <t>New transit line within Philadelphia</t>
  </si>
  <si>
    <t>V</t>
  </si>
  <si>
    <t>149</t>
  </si>
  <si>
    <t>Roosevelt Boulevard Line</t>
  </si>
  <si>
    <t>New transit line along Roosevelt Boulevard from Lower Bucks County to Frankford Transportation Center and Broad Street</t>
  </si>
  <si>
    <t>Z</t>
  </si>
  <si>
    <t>114</t>
  </si>
  <si>
    <t>I-476 Hard Shoulder Running</t>
  </si>
  <si>
    <t>From PA 3 to I-95</t>
  </si>
  <si>
    <t>12</t>
  </si>
  <si>
    <t>130</t>
  </si>
  <si>
    <t>116</t>
  </si>
  <si>
    <t>I-95 Delaware County Hard Shoulder Running</t>
  </si>
  <si>
    <t>Southbound from I-476 to US 322 (Exit 7 to Exit 4), and northbound Delaware State Line to US 322 West (Exit 3)</t>
  </si>
  <si>
    <t>14</t>
  </si>
  <si>
    <t>133</t>
  </si>
  <si>
    <t>I-95 Philadelphia Hard Shoulder Running</t>
  </si>
  <si>
    <t>Southbound From Woodhaven Road to Cottman/Princeton Avenue (Exit 35 to Exit 30); Northbound from I-76 to I-676 (Exit 19 to Exit 22); and I-76 to Broad Street (Exit 19 to Exit 17)</t>
  </si>
  <si>
    <t>30</t>
  </si>
  <si>
    <t>105</t>
  </si>
  <si>
    <t>I-95 Bucks County Hard Shoulder Running</t>
  </si>
  <si>
    <t>Southbound from Street Road (Exit 37) to Cornwell Heights SEPTA station</t>
  </si>
  <si>
    <t>4</t>
  </si>
  <si>
    <t>134</t>
  </si>
  <si>
    <t>I-76 Hard Shoulder Running</t>
  </si>
  <si>
    <t>I-676 to Girard Avenue</t>
  </si>
  <si>
    <t>128</t>
  </si>
  <si>
    <t>US 422 Hard Shoulder Running</t>
  </si>
  <si>
    <t>From PA 363 to PA 29</t>
  </si>
  <si>
    <t>26</t>
  </si>
  <si>
    <t>122</t>
  </si>
  <si>
    <t>I-276 at Lafayette Street/Ridge Avenue</t>
  </si>
  <si>
    <t>New interchange</t>
  </si>
  <si>
    <t>20</t>
  </si>
  <si>
    <t>146</t>
  </si>
  <si>
    <t>Airport Line/Route 36</t>
  </si>
  <si>
    <t>New Airport Line Station at Eastwick and extend Route 36</t>
  </si>
  <si>
    <t>H</t>
  </si>
  <si>
    <t>124</t>
  </si>
  <si>
    <t>I-276 at Virginia Drive</t>
  </si>
  <si>
    <t>22</t>
  </si>
  <si>
    <t>141</t>
  </si>
  <si>
    <t>38</t>
  </si>
  <si>
    <t>N</t>
  </si>
  <si>
    <t>123</t>
  </si>
  <si>
    <t>I-276/I-76 Valley Forge Interchange</t>
  </si>
  <si>
    <t>Interchange modifications</t>
  </si>
  <si>
    <t>125</t>
  </si>
  <si>
    <t>I-276 at Henderson Road</t>
  </si>
  <si>
    <t>23</t>
  </si>
  <si>
    <t>129</t>
  </si>
  <si>
    <t>I-276 at PA 63 (Welsh Road)</t>
  </si>
  <si>
    <t>27</t>
  </si>
  <si>
    <t>91</t>
  </si>
  <si>
    <t>Operational - Roadway</t>
  </si>
  <si>
    <t>I-276 at PA 611 Willow Grove</t>
  </si>
  <si>
    <t>126</t>
  </si>
  <si>
    <t>US 202 Dannehower Bridge and Lafayette Street</t>
  </si>
  <si>
    <t>24</t>
  </si>
  <si>
    <t>115</t>
  </si>
  <si>
    <t>I-95/US 322/Highland Avenue Interchange</t>
  </si>
  <si>
    <t>Realign I-95 and add new movements at interchange to 322, Bethel Road, and Highland Avenue</t>
  </si>
  <si>
    <t>153</t>
  </si>
  <si>
    <t>US 1 BRT</t>
  </si>
  <si>
    <t>New bus rapid transit service in central New Jersey along US 1 Corridor</t>
  </si>
  <si>
    <t>S</t>
  </si>
  <si>
    <t>150</t>
  </si>
  <si>
    <t>Cultural Connector</t>
  </si>
  <si>
    <t>New transit line along City Branch to Centennial District</t>
  </si>
  <si>
    <t>47</t>
  </si>
  <si>
    <t>AA</t>
  </si>
  <si>
    <t>140</t>
  </si>
  <si>
    <t>Vaughn Drive Connector</t>
  </si>
  <si>
    <t>Extend Vaughn Drive to Princeton Hightstown Road (CR 571)</t>
  </si>
  <si>
    <t>172</t>
  </si>
  <si>
    <t>Externally Funded</t>
  </si>
  <si>
    <t>I-476 (PA Turnpike Northeast Extension)</t>
  </si>
  <si>
    <t>Widen to 6 lanes from Lansdale to Quakertown</t>
  </si>
  <si>
    <t>A</t>
  </si>
  <si>
    <t>175</t>
  </si>
  <si>
    <t>Widen to 6 lanes from Mid-County to Lansdale interchanges</t>
  </si>
  <si>
    <t>D</t>
  </si>
  <si>
    <t>176</t>
  </si>
  <si>
    <t>New Jersey Turnpike</t>
  </si>
  <si>
    <t>Widen from Exit 6 to Exit 9</t>
  </si>
  <si>
    <t>Burlington, Mercer</t>
  </si>
  <si>
    <t>2014-2017</t>
  </si>
  <si>
    <t>E</t>
  </si>
  <si>
    <t>178</t>
  </si>
  <si>
    <t>Atlantic City Expressway</t>
  </si>
  <si>
    <t>Widen to 6 lanes from Route 73 to Atlantic County</t>
  </si>
  <si>
    <t>G</t>
  </si>
  <si>
    <t>173</t>
  </si>
  <si>
    <t>Widen I-95 from PA 332 to the Delaware River Bridge; Replace and widen the Delaware River Bridge; Reconfigure I-95 interchanges at Taylorsville Road and NJ 29; and repave I-95 from PA 332 to CR 579 (Bear Tavern Road)</t>
  </si>
  <si>
    <t>Bucks, Mercer</t>
  </si>
  <si>
    <t>B</t>
  </si>
  <si>
    <t>PA/NJ</t>
  </si>
  <si>
    <t>177</t>
  </si>
  <si>
    <t>Garden State Parkway</t>
  </si>
  <si>
    <t>Widen to 6 lanes from Interchange 30 to Interchange 63; Improvements to the Bass River and Mullica River crossings</t>
  </si>
  <si>
    <t>F</t>
  </si>
  <si>
    <t>174</t>
  </si>
  <si>
    <t>I-76 (PA Turnpike)</t>
  </si>
  <si>
    <t>Widen to 6 lanes from Morgantown, Berks County to Valley Forge</t>
  </si>
  <si>
    <t>C</t>
  </si>
  <si>
    <t>120</t>
  </si>
  <si>
    <t>US 422 Bridge at PA 23 Interchange (River Crossing)</t>
  </si>
  <si>
    <t>Bridge replacement and widening over Schuykill River - existing bridge is 5 lanes, new bridge will have 6 lanes; Intersection/interchange improvements</t>
  </si>
  <si>
    <t>96</t>
  </si>
  <si>
    <t>Preservation - Roadway</t>
  </si>
  <si>
    <t>Reconstruct bridge over Wayne Junction</t>
  </si>
  <si>
    <t>Darby Road Extension</t>
  </si>
  <si>
    <t>Replace and realign Valley Road Bridge to connect with Darby Road</t>
  </si>
  <si>
    <t>2025-2030</t>
  </si>
  <si>
    <t>Reconstruct from Schoolhouse Road to Maryland State Line</t>
  </si>
  <si>
    <t>US 1 Bypass</t>
  </si>
  <si>
    <t>Reconstruct bridges over Norfolk Southern Line, and over Trenton Avenue and US 1</t>
  </si>
  <si>
    <t>R2</t>
  </si>
  <si>
    <t>Reconstruct bridge over Delaware Canal and Conrail Line</t>
  </si>
  <si>
    <t>US 202</t>
  </si>
  <si>
    <t>Reconstruct bridges over Amtrak</t>
  </si>
  <si>
    <t>I-95 Delaware County</t>
  </si>
  <si>
    <t>Reconstruct bridges over Amtrak (northbound and southbound), over Chester Creek, over Bartram Avenue/Conrail, and over Sellers Avenue (northbound and southbound)</t>
  </si>
  <si>
    <t>I-476</t>
  </si>
  <si>
    <t>Reconstruct bridges over Avondale Road/Dicks Run (northbound and southbound); over Conestoga Rd. and Sproul Rd. (northbound and southbound); I-76 Schuylkill Expressway (northbound and southbound); and Conrail (northbound and southbound)</t>
  </si>
  <si>
    <t>Delaware, Montgomery</t>
  </si>
  <si>
    <t>PA 611</t>
  </si>
  <si>
    <t>Reconstruct bridge over Neshaminy Creek</t>
  </si>
  <si>
    <t>I-76</t>
  </si>
  <si>
    <t>Reconstruct eastbound bridge over City Avenue</t>
  </si>
  <si>
    <t>Reconstruct bridges over Norfolk Southern railway; City Avenue (westbound); South Gulph Road; and Arrowmink Creek</t>
  </si>
  <si>
    <t>Bridges over Vine Street Expressway</t>
  </si>
  <si>
    <t>Reconstruct Spring Garden Street Bridges over I-76 and the Schuylkill River; reconstruct 18th, 19th, 20th, 21st, and 22nd Street bridges, and 2 pedestrian walkways over the Vine Street Expressway.</t>
  </si>
  <si>
    <t>Reconstruct bridge from Arch Street to University Avenue; between 34th and Grays Ferry Avenue; and over Schuylkill River/CSX</t>
  </si>
  <si>
    <t>I-676</t>
  </si>
  <si>
    <t>Reconstruct bridge over Schuylkill River/CSX</t>
  </si>
  <si>
    <t>I-95 Girard Point Bridge</t>
  </si>
  <si>
    <t>Reconstruct double-decker bridge</t>
  </si>
  <si>
    <t>Reconstruct 7th Street and 8th Street ramps</t>
  </si>
  <si>
    <t>NJ 38</t>
  </si>
  <si>
    <t>Reconstruct bridge over NJ Turnpike</t>
  </si>
  <si>
    <t>25</t>
  </si>
  <si>
    <t>NJ 70</t>
  </si>
  <si>
    <t>Reconstruct from MP 0 to MP 7.7</t>
  </si>
  <si>
    <t>Reconstruct from CR 537 to US 30</t>
  </si>
  <si>
    <t>Reconstruct from I-676 to I-295</t>
  </si>
  <si>
    <t>Rehabilitate viaduct over local streets in Camden City south of US 30</t>
  </si>
  <si>
    <t>Rehabilitate bridge over Conrail</t>
  </si>
  <si>
    <t>Rehabilitate bridge over D &amp; R Canal</t>
  </si>
  <si>
    <t>Preservation - Transit</t>
  </si>
  <si>
    <t>Chestnut Hill East Line</t>
  </si>
  <si>
    <t>Rehabilitate bridges</t>
  </si>
  <si>
    <t>Chestnut Hill West Line</t>
  </si>
  <si>
    <t>Rehabilitate bridge 0.35</t>
  </si>
  <si>
    <t>Media-Elwyn Line</t>
  </si>
  <si>
    <t>Bridge timber replacement and painting</t>
  </si>
  <si>
    <t>Reconstruct Crum Creek Viaduct</t>
  </si>
  <si>
    <t>Rehabilitate Bridgeport Viaduct over Schuylkill River</t>
  </si>
  <si>
    <t>Rehabilitate bridge 0.15 near 69th Street Transportation Center</t>
  </si>
  <si>
    <t>78</t>
  </si>
  <si>
    <t>SEPTA Routes 101 and 102</t>
  </si>
  <si>
    <t>Signals and interlocking improvements</t>
  </si>
  <si>
    <t>Broad Street and Market-Frankford Lines</t>
  </si>
  <si>
    <t>Communications systems</t>
  </si>
  <si>
    <t>Delaware, Philadelphia</t>
  </si>
  <si>
    <t>81</t>
  </si>
  <si>
    <t>Broad Street Spur</t>
  </si>
  <si>
    <t>Signal replacements</t>
  </si>
  <si>
    <t>83</t>
  </si>
  <si>
    <t>I-95 and I-476</t>
  </si>
  <si>
    <t>One new lane in each direction on I-95 through interchange. Addition of lane on ramp from SB I-476 to SB I-95 and addition of lane on ramp from NB I-95 to NB I-476</t>
  </si>
  <si>
    <t>US 1 at PA 352</t>
  </si>
  <si>
    <t>Reconstruction of cloverleaf interchange, remove lane drops</t>
  </si>
  <si>
    <t>85</t>
  </si>
  <si>
    <t>US 202 (Section 500) Markley Street</t>
  </si>
  <si>
    <t>Reconstruction from Main St. to Johnson Highway; Add center turn lane between Marshall St. and Johnson Highway</t>
  </si>
  <si>
    <t>86</t>
  </si>
  <si>
    <t>Ridge Pike</t>
  </si>
  <si>
    <t>Reconstruct from Butler Pike to I-276 PA Turnpike; Add center turn lane</t>
  </si>
  <si>
    <t>87</t>
  </si>
  <si>
    <t>I-476 and I-76</t>
  </si>
  <si>
    <t>88</t>
  </si>
  <si>
    <t>I-76 at PA 23 Matsonford Road</t>
  </si>
  <si>
    <t>89</t>
  </si>
  <si>
    <t>US 422 at Sanatoga Interchange</t>
  </si>
  <si>
    <t>90</t>
  </si>
  <si>
    <t>US 422</t>
  </si>
  <si>
    <t>Reconstruct from Berks County line to Schuylkill River Bridge; Reconfigure S" curve in West Pottsgrove; and realign Stowe interchange "</t>
  </si>
  <si>
    <t>127</t>
  </si>
  <si>
    <t>I-276 at PA 611</t>
  </si>
  <si>
    <t>92</t>
  </si>
  <si>
    <t>I-95 Philadelphia North</t>
  </si>
  <si>
    <t>Reconstruct from Northern Liberties to Holmesburg; Interchange improvements at Vine, Girard, Allegheny, Betsy Ross Bridge, Bridge, and Cottman interchanges</t>
  </si>
  <si>
    <t>93</t>
  </si>
  <si>
    <t>South Pemberton Road (CR 530)</t>
  </si>
  <si>
    <t>Add new center turn lane and shoulder from Hanover St. (CR 616) to US 206</t>
  </si>
  <si>
    <t>94</t>
  </si>
  <si>
    <t>Operational/safety improvements from NJ 38 to NJ 73; Intersection improvements at Kingston Rd. and Covered Bridge Rd.</t>
  </si>
  <si>
    <t>Burlington, Camden</t>
  </si>
  <si>
    <t>US 130 &amp; CR 551 (Brooklawn Circle)</t>
  </si>
  <si>
    <t>Redesign intersection at Brooklawn Circle</t>
  </si>
  <si>
    <t>NJ 29</t>
  </si>
  <si>
    <t>Convert to an urban boulevard from US 1 to Sullivan Way</t>
  </si>
  <si>
    <t>97</t>
  </si>
  <si>
    <t>Princeton-Hightstown Road Improvements (CR 571)</t>
  </si>
  <si>
    <t>Widening, reconstruction and signals from Wallace-Cranbury Rd. to Clarksville Rd.</t>
  </si>
  <si>
    <t>PA 332 Newtown Bypass</t>
  </si>
  <si>
    <t>Bridge over SEPTA</t>
  </si>
  <si>
    <t>Reconstruct from Sanatoga Inchg  to E of Stowe Inchge and w of Schu River bridge; realign from Porter to Park Rd; improve acceleration lane for westbound on-ramp from Sanatoga Intchge; reconstruct bridge over Schuylkill Riv providing for Trail crossing</t>
  </si>
  <si>
    <t>Montgomery, Chester</t>
  </si>
  <si>
    <t>2019-2030</t>
  </si>
  <si>
    <t>I-95 South Philadelphia</t>
  </si>
  <si>
    <t>Reconstruct/Rehabilitate from Queen Street to north of the Girard Point Bridge</t>
  </si>
  <si>
    <t>2031-2040</t>
  </si>
  <si>
    <t>Langely Avenue</t>
  </si>
  <si>
    <t>Reconstruct, realign, and new streetscaping from 26th Street to Broad Street</t>
  </si>
  <si>
    <t>US 30 Coatesville-Downingtown Bypass</t>
  </si>
  <si>
    <t>9</t>
  </si>
  <si>
    <t>Tie and track replacements; slope stability projects</t>
  </si>
  <si>
    <t>Mainline-Schuylkill Bridge Program</t>
  </si>
  <si>
    <t>Bridge rehabilitations between 30th Street and Suburban Stations</t>
  </si>
  <si>
    <t>Reconstruct from Exton Bypass to Reecevill Road; interchange improvements at PA 113; potential addition of through lanes and capacity enhancements between PA 113 and PA 340 (as determined by traffic analysis)</t>
  </si>
  <si>
    <t>Reconstruct from Reeceville Road to PA 10; complete interchange at Airport Road</t>
  </si>
  <si>
    <t>Lansdale Line</t>
  </si>
  <si>
    <t>Extension to Pennridge, PA</t>
  </si>
  <si>
    <t>Extension to Atglen</t>
  </si>
  <si>
    <t xml:space="preserve">Paoli-Thorndale Line </t>
  </si>
  <si>
    <t xml:space="preserve">Norristown Line </t>
  </si>
  <si>
    <t>Extension to Pottstown, PA</t>
  </si>
  <si>
    <t>Extension to Wawa, PA</t>
  </si>
  <si>
    <t>Elwyn Line</t>
  </si>
  <si>
    <t>Delaware Avenue Line</t>
  </si>
  <si>
    <t>I-95 at Scudder Falls Bridge</t>
  </si>
  <si>
    <t>External Cost</t>
  </si>
  <si>
    <t>Minor Expansion - Roadway</t>
  </si>
  <si>
    <t>US 1 Baltimore Pike</t>
  </si>
  <si>
    <t>Selective widening from two lanes in each direction to three lanes in each direction from Kennett Square Bypass to Greenwood Road; relocate School House Rd. intersection; add left-turn lanes on US 1 at School House Rd.; and install new traffic signals</t>
  </si>
  <si>
    <t>South Gulph Road</t>
  </si>
  <si>
    <t>Widen from Henderson to Gulf Mills Road</t>
  </si>
  <si>
    <t>Bryn Mawr Avenue Extension</t>
  </si>
  <si>
    <t>Bypass for PA 3 West Chester Pike and PA 252 Newtown St. intersection</t>
  </si>
  <si>
    <t>PA 113</t>
  </si>
  <si>
    <t>Widen from US 30 to Peck Road</t>
  </si>
  <si>
    <t>Bridgewater Road Extension</t>
  </si>
  <si>
    <t>Road extension from Concord Road to PA 452/US 322</t>
  </si>
  <si>
    <t>Portzer Road Connector</t>
  </si>
  <si>
    <t>Road extension from Route 663 to Route 309</t>
  </si>
  <si>
    <t>Bristol Road Extension</t>
  </si>
  <si>
    <t>Road extension from US 202 to Park Avenue</t>
  </si>
  <si>
    <t>Belmont Ave at I-76 Interchange</t>
  </si>
  <si>
    <t>Widen Belmont Avenue to provide additional lanes, intersection improvements and streetscape improvements; modify I-76 and railroad overpasses</t>
  </si>
  <si>
    <t>PA 252, Providence Road Widening</t>
  </si>
  <si>
    <t>Widening and signal improvements from Palmer's Mill Road to Kirk Lane</t>
  </si>
  <si>
    <t>Boot Road Extension</t>
  </si>
  <si>
    <t>New bridge over Brandywine Creek</t>
  </si>
  <si>
    <t>US 202 and US 1 Loop Roads</t>
  </si>
  <si>
    <t>Complete loop roads connecting Applied Card Way to Hillman Drive at the existing Route 202/Hillman Drive signalized intersection, and connecting Hillman Drive to Painters Crossing / Brandywine Drive</t>
  </si>
  <si>
    <t>Galloway Road Connector</t>
  </si>
  <si>
    <t>Road extension from Hulmeville Road to Bridgewater Road</t>
  </si>
  <si>
    <t>Guthriesville Loop Road</t>
  </si>
  <si>
    <t>Road extension from Bollinger Road to US 322 (north of Corner Ketch Rd)</t>
  </si>
  <si>
    <t>G.O. Carlson Boulevard Extension</t>
  </si>
  <si>
    <t>New 2-lane collector road and bridge between two unconnected portions of GO Carlson Blvd. (PA 340 to Lloyd Ave.)</t>
  </si>
  <si>
    <t>West Trenton Bypass</t>
  </si>
  <si>
    <t>New connector road from Bear Tavern Road to Intersection of Decou Ave. and Parkway Ave.; connect Sylvia Ave. through Ewing Town Center</t>
  </si>
  <si>
    <t>CR 533</t>
  </si>
  <si>
    <t>Grade separate interchange by adding one flying express lane in each direction on CR 533 over CR 638</t>
  </si>
  <si>
    <t>Ewing Village Access Improvements</t>
  </si>
  <si>
    <t>Extend connector road 0.4 miles to improve access from the Parkway Avenue redevelopment area to Scotch Road.</t>
  </si>
  <si>
    <t>2nd Collegeville Bridge</t>
  </si>
  <si>
    <t>Construct an additional bridge over the Perkiomen Creek between Ridge Pike and Germantown Pike to connect with PA 29</t>
  </si>
  <si>
    <t>PA 23 and Trout Creek Road Bridge</t>
  </si>
  <si>
    <t>Realign road and rehabilitate/replace bridge</t>
  </si>
  <si>
    <t>Reconstruct from Butler Pike to Philadelphia city line, widen from 3 to 4 lanes from Church Lane to Philadelphia</t>
  </si>
  <si>
    <t>2014-2030</t>
  </si>
  <si>
    <t>Ellis Town Center</t>
  </si>
  <si>
    <t>Phase 1 Roadway improvements for Ellis Town Center, includes bypass from PA 3 at Medical Drive intersection to PA 252 at SAP access, and adding turning lanes to Bishop Hollow Road, Winding Way, and PA 3, along with new pedestrian facilities and traffic signals</t>
  </si>
  <si>
    <t>Other - Roadway</t>
  </si>
  <si>
    <t>Penn’s Landing Access and Community Improvement</t>
  </si>
  <si>
    <t>Multimodal trail and bridge structure over I-95 and Columbus Blvd.</t>
  </si>
  <si>
    <t>Norristown, Warminster, Fox Chase, Chestnut Hill East, Airport, and Media-Elwyn lines and various mainline projects</t>
  </si>
  <si>
    <t>Catenary and catenary structure replacement projects</t>
  </si>
  <si>
    <t>Bucks, Delaware, Montgomery, Philadelphia</t>
  </si>
  <si>
    <t>Regional Rail Stone Arch Bridges</t>
  </si>
  <si>
    <t>Rehabilitation</t>
  </si>
  <si>
    <t>Substations at Ambler, Bethayres, Chestnut Hill East, Hatboro, Jenkintown, Lansdale, Lenni, Morton, Wayne Junction Static Frequency Converters, Wood, 18th/12th/Portal, Brill, Doylestown, Neshaminy, Yardley, Castor, Clifton, Market and along the Market-Frankford Line and Broad Street Line</t>
  </si>
  <si>
    <t>Substation replacements and rehabilitations</t>
  </si>
  <si>
    <t>Pennsylvania Subregion</t>
  </si>
  <si>
    <t>Routes 11 and 36</t>
  </si>
  <si>
    <t>Track improvements</t>
  </si>
  <si>
    <t>Trolley Tunnels</t>
  </si>
  <si>
    <t>Track rehabilitation</t>
  </si>
  <si>
    <t>Midvale</t>
  </si>
  <si>
    <t>New rail shop</t>
  </si>
  <si>
    <t>Berridge; Callowhill; 69th Street Transportation Center; Overbrook; Fern Rock; Comly; Woodland; Frontier; Roberts; Powelton; Frazer; Courtland; 5800 Bustleton; Southern; and others facilities</t>
  </si>
  <si>
    <t>Roof replacements</t>
  </si>
  <si>
    <t>2014-2040</t>
  </si>
  <si>
    <t>Regional Rail</t>
  </si>
  <si>
    <t>Rehabilitate Hunt/Wayne, Arsenal, and Beth Interlockings</t>
  </si>
  <si>
    <t>Atlantic City Rail Line</t>
  </si>
  <si>
    <t>Replace rail cars and locomotives, rehabilitate Cherry Hill, Atco, and Lindenwold stations</t>
  </si>
  <si>
    <t>Camden, Philadelphia</t>
  </si>
  <si>
    <t>40th Street, Erie, Snyder, Susquehanna-Dauphin, 33rd/36th Street, and others to be determined</t>
  </si>
  <si>
    <t>Station accessibility improvements</t>
  </si>
  <si>
    <t>City Hall and 15th Street Stations</t>
  </si>
  <si>
    <t>Renovation</t>
  </si>
  <si>
    <t>Exton Station</t>
  </si>
  <si>
    <t>Paoli Station</t>
  </si>
  <si>
    <t>Transportation center enhancements</t>
  </si>
  <si>
    <t>Ardmore Station</t>
  </si>
  <si>
    <t>Fern Rock Station</t>
  </si>
  <si>
    <t>Levittown Station</t>
  </si>
  <si>
    <t>Villanova Station</t>
  </si>
  <si>
    <t>Station improvements, new parking garage, and storage track</t>
  </si>
  <si>
    <t>Noble Station</t>
  </si>
  <si>
    <t>Center City Concourses</t>
  </si>
  <si>
    <t>Gwynedd Valley, North Wales, Philmont, and Lansdale stations, and along the Norristown Line</t>
  </si>
  <si>
    <t>Regional rail parking expansions</t>
  </si>
  <si>
    <t>Roslyn, Hatboro, East Falls, Conshohocken, Yardley, Jenkintown, Wyndmoor, Lawndale, Marcus Hook, Devon, Wynnewood, Secane, and Willow Grove</t>
  </si>
  <si>
    <t>Regional rail station enhancements</t>
  </si>
  <si>
    <t>69th Street Transportation Center</t>
  </si>
  <si>
    <t>Transportation center enhancements and parking garage</t>
  </si>
  <si>
    <t>Margaret/Orthodox, 5th Street, Wyoming Ave, 19th Street, Fairmount, and Hunting Park stations</t>
  </si>
  <si>
    <t>Transit station enhancements</t>
  </si>
  <si>
    <t>61st &amp; Pine, Wycombe, Bethlehem Pike, and Rising Sun &amp; Olney</t>
  </si>
  <si>
    <t>Bus and trolley loop program</t>
  </si>
  <si>
    <t>Slope stability at Media, Mainline, Limekiln, Ardsley, and Chestnut Hill East cuts</t>
  </si>
  <si>
    <t>Delaware, Montgomery, Philadelphia</t>
  </si>
  <si>
    <t>Operational - Transit</t>
  </si>
  <si>
    <t>Trolley vehicle purchase and improvements for entire routes</t>
  </si>
  <si>
    <t>Roosevelt Boulevard Better Bus</t>
  </si>
  <si>
    <t>Stations, signal prioritization, and painted bus-only lane along Roosevelt Boulevard between Neshaminy Mall and both Hunting Park Station and Frankford Transportation Center</t>
  </si>
  <si>
    <t>Bucks, Philadelphia</t>
  </si>
  <si>
    <t>Intersection improvements at PA 926</t>
  </si>
  <si>
    <t>The Circuit in Pennsylvania</t>
  </si>
  <si>
    <t>The Circuit in New Jersey</t>
  </si>
  <si>
    <t>Construct 299 multiuse trail miles</t>
  </si>
  <si>
    <t>Construct 140 multiuse trail miles</t>
  </si>
  <si>
    <t>New Jersey Subregion</t>
  </si>
  <si>
    <t>Roadway - Partially Funded</t>
  </si>
  <si>
    <t>Bike/Ped</t>
  </si>
  <si>
    <t>Positive Train Control</t>
  </si>
  <si>
    <t>SEPTA Regional Rail lines</t>
  </si>
  <si>
    <t>Trenton, Wilmington, and Paoli-Thorndale lines</t>
  </si>
  <si>
    <t>Amtrak lease agreements for trackage rights</t>
  </si>
  <si>
    <t>NJ Transit Buses</t>
  </si>
  <si>
    <t>Procure 358 40' and 288 45' buses</t>
  </si>
  <si>
    <t>NJ Transit NE Corridor Rail vehicles</t>
  </si>
  <si>
    <t>Replace 42 commuter rail vehicles</t>
  </si>
  <si>
    <t>SEPTA Buses</t>
  </si>
  <si>
    <t>Normal replacement of vehicles</t>
  </si>
  <si>
    <t>SEPTA Rail Vehicles</t>
  </si>
  <si>
    <t>Purchase of new locomotives, bi-level coaches, trolleys, Silverliner VIs, and Broad Street Line vehicles</t>
  </si>
  <si>
    <t>Computer Aided Radio Dispatch (CARD) system</t>
  </si>
  <si>
    <t>Signal and communication system upgrades and replacements</t>
  </si>
  <si>
    <t>Real Time Information</t>
  </si>
  <si>
    <t>New passenger information at rail and transit stations</t>
  </si>
  <si>
    <t>Vehicle Maintenance Facilities</t>
  </si>
  <si>
    <t>Boiler program, tank program, emergency generators, fire suppression</t>
  </si>
  <si>
    <t>Building Maintenance Program</t>
  </si>
  <si>
    <t>Steel wheel lift program, wheel truing program, and washers</t>
  </si>
  <si>
    <t>Routes 23 and 56 Trolley Restoration</t>
  </si>
  <si>
    <t>AG</t>
  </si>
  <si>
    <t>AH</t>
  </si>
  <si>
    <t>AI</t>
  </si>
  <si>
    <t>AJ</t>
  </si>
  <si>
    <t>AK</t>
  </si>
  <si>
    <t>AP</t>
  </si>
  <si>
    <t>AQ</t>
  </si>
  <si>
    <t>AR</t>
  </si>
  <si>
    <t>AS</t>
  </si>
  <si>
    <t>AT</t>
  </si>
  <si>
    <t>AV</t>
  </si>
  <si>
    <t>AU</t>
  </si>
  <si>
    <t>AW</t>
  </si>
  <si>
    <t>AY</t>
  </si>
  <si>
    <t>BB</t>
  </si>
  <si>
    <t>BC</t>
  </si>
  <si>
    <t>BD</t>
  </si>
  <si>
    <t>BE</t>
  </si>
  <si>
    <t>BF</t>
  </si>
  <si>
    <t>BA</t>
  </si>
  <si>
    <t>BU</t>
  </si>
  <si>
    <t>BV</t>
  </si>
  <si>
    <t>BL</t>
  </si>
  <si>
    <t>BJ</t>
  </si>
  <si>
    <t>BW</t>
  </si>
  <si>
    <t>BZ</t>
  </si>
  <si>
    <t>BQ</t>
  </si>
  <si>
    <t>AD</t>
  </si>
  <si>
    <t>BS</t>
  </si>
  <si>
    <t>BN</t>
  </si>
  <si>
    <t>AL</t>
  </si>
  <si>
    <t>BO</t>
  </si>
  <si>
    <t>BP</t>
  </si>
  <si>
    <t>AO</t>
  </si>
  <si>
    <t>BR</t>
  </si>
  <si>
    <t>CB</t>
  </si>
  <si>
    <t>CA</t>
  </si>
  <si>
    <t>R4.01P</t>
  </si>
  <si>
    <t>R4.01N</t>
  </si>
  <si>
    <t>AC</t>
  </si>
  <si>
    <t>T1.06</t>
  </si>
  <si>
    <t>T2.01N</t>
  </si>
  <si>
    <t>T2.01P</t>
  </si>
  <si>
    <t>BY</t>
  </si>
  <si>
    <t>BG</t>
  </si>
  <si>
    <t>BI</t>
  </si>
  <si>
    <t>CD</t>
  </si>
  <si>
    <t>BX</t>
  </si>
  <si>
    <t>CC</t>
  </si>
  <si>
    <t>MPMS/DB_1</t>
  </si>
  <si>
    <t>MPMS/DB_2</t>
  </si>
  <si>
    <t>MPMS/DB_3</t>
  </si>
  <si>
    <t>MPMS/DB_4</t>
  </si>
  <si>
    <t>MPMS/DB_5</t>
  </si>
  <si>
    <t>MPMS/DB_6</t>
  </si>
  <si>
    <t>MPMS/DB_7</t>
  </si>
  <si>
    <t>MPMS/DB_8</t>
  </si>
  <si>
    <t>MPMS/DB_9</t>
  </si>
  <si>
    <t>MPMS/DB_10</t>
  </si>
  <si>
    <t>MPMS/DB_11</t>
  </si>
  <si>
    <t>MPMS/DB_12</t>
  </si>
  <si>
    <t>MPMS/DB_13</t>
  </si>
  <si>
    <t>MPMS/DB_14</t>
  </si>
  <si>
    <t>MPMS/DB_15</t>
  </si>
  <si>
    <t>MPMS/DB_16</t>
  </si>
  <si>
    <t>MPMS/DB_17</t>
  </si>
  <si>
    <t>MPMS/DB_18</t>
  </si>
  <si>
    <t>MPMS/DB_19</t>
  </si>
  <si>
    <t>MPMS/DB_20</t>
  </si>
  <si>
    <t>MPMS/DB_21</t>
  </si>
  <si>
    <t>MPMS/DB_22</t>
  </si>
  <si>
    <t>MPMS/DB_23</t>
  </si>
  <si>
    <t>Website</t>
  </si>
  <si>
    <t>Norristown Line</t>
  </si>
  <si>
    <t>3rd Track</t>
  </si>
  <si>
    <t>West Trenton Line Grade Separation</t>
  </si>
  <si>
    <t>Grade separation between freight rail and transit.</t>
  </si>
  <si>
    <t>Atlantic City Line Service Frequency Improvements</t>
  </si>
  <si>
    <t>Siding and station improvements, new vehicles for increased service frequency</t>
  </si>
  <si>
    <t>AM</t>
  </si>
  <si>
    <t>AN</t>
  </si>
  <si>
    <t>AB</t>
  </si>
  <si>
    <t>Fare Payment Modernization</t>
  </si>
  <si>
    <t>Updated Fare Collection System Systemwide</t>
  </si>
  <si>
    <t>Regional Rail System - Core Capacity Program</t>
  </si>
  <si>
    <t>Interlockings, sidings, flyovers, and freight separation projects to increase service frequency on regional rail lines</t>
  </si>
  <si>
    <t>BT</t>
  </si>
  <si>
    <t>All Electronic Tolling</t>
  </si>
  <si>
    <t>PA Turnpike</t>
  </si>
  <si>
    <t>Bucks, Chester, Montgomery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</si>
</sst>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theme="6"/>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1" fontId="0" fillId="0" borderId="0" xfId="0" applyNumberFormat="1"/>
    <xf numFmtId="164" fontId="0" fillId="0" borderId="0" xfId="0" applyNumberFormat="1"/>
    <xf numFmtId="1" fontId="0" fillId="33" borderId="0" xfId="0" applyNumberFormat="1" applyFill="1"/>
    <xf numFmtId="164" fontId="0" fillId="33" borderId="0" xfId="0" applyNumberFormat="1" applyFill="1"/>
    <xf numFmtId="1" fontId="0" fillId="34" borderId="0" xfId="0" applyNumberFormat="1" applyFill="1"/>
    <xf numFmtId="164" fontId="0" fillId="34" borderId="0" xfId="0" applyNumberFormat="1" applyFill="1"/>
    <xf numFmtId="1" fontId="0" fillId="35" borderId="0" xfId="0" applyNumberFormat="1" applyFill="1"/>
    <xf numFmtId="1" fontId="0" fillId="36" borderId="0" xfId="0" applyNumberFormat="1" applyFill="1"/>
    <xf numFmtId="164" fontId="0" fillId="36" borderId="0" xfId="0" applyNumberFormat="1" applyFill="1"/>
    <xf numFmtId="1" fontId="0" fillId="36" borderId="0" xfId="0" applyNumberFormat="1" applyFill="1" applyAlignment="1">
      <alignment wrapText="1"/>
    </xf>
    <xf numFmtId="0" fontId="0" fillId="0" borderId="0" xfId="0" applyNumberFormat="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08-46-010%20Long%20Range%20Plan\Financial%20Plan\2040%20Spreadsheets\2040%20Financial%20Plan%20v6%20New%20PA%20Fund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enue"/>
      <sheetName val="Federal Data"/>
      <sheetName val="Federal Funds"/>
      <sheetName val="PA STIP"/>
      <sheetName val="NJ STIP"/>
      <sheetName val="State Funds"/>
      <sheetName val="Local Funds"/>
      <sheetName val="Compilation"/>
      <sheetName val="Expenditure"/>
      <sheetName val="PA Projects"/>
      <sheetName val="NJ Projects"/>
      <sheetName val="External Projects"/>
      <sheetName val="Removed Projects"/>
      <sheetName val="PA Roadway Capital Needs"/>
      <sheetName val="NJ Roadway Capital Needs"/>
      <sheetName val="PA Transit Capital Needs"/>
      <sheetName val="NJ Transit Capital Needs"/>
      <sheetName val="PA Minor NC"/>
      <sheetName val="PUT"/>
      <sheetName val="ITS"/>
      <sheetName val="PA TIP"/>
      <sheetName val="NJ TIP"/>
      <sheetName val="SEPTA Capital Program"/>
      <sheetName val="Chart2"/>
      <sheetName val="Inflation"/>
      <sheetName val="Inf Chart"/>
      <sheetName val="Federal Chart"/>
      <sheetName val="SEPTA AM"/>
      <sheetName val="Chart1"/>
      <sheetName val="PA Preservation"/>
      <sheetName val="Region Pres"/>
      <sheetName val="NJ Preservation"/>
      <sheetName val="Sheet1"/>
      <sheetName val="MAPID"/>
      <sheetName val="PennDOT AM"/>
      <sheetName val="5YR Priority"/>
      <sheetName val="Sheet2"/>
      <sheetName val="AllPABPN1Bridges"/>
      <sheetName val="Sheet3"/>
    </sheetNames>
    <sheetDataSet>
      <sheetData sheetId="0"/>
      <sheetData sheetId="1"/>
      <sheetData sheetId="2"/>
      <sheetData sheetId="3"/>
      <sheetData sheetId="4"/>
      <sheetData sheetId="5"/>
      <sheetData sheetId="6"/>
      <sheetData sheetId="7"/>
      <sheetData sheetId="8"/>
      <sheetData sheetId="9">
        <row r="4">
          <cell r="A4">
            <v>2</v>
          </cell>
          <cell r="B4" t="str">
            <v>US 422</v>
          </cell>
          <cell r="C4" t="str">
            <v>Reconstruct from Sanatoga Interchange to jeust East of Stowe Interchange and west of Schuylkill River bridge; realign from Porter to Park Road; improve acceleration lane for westbound on-ramp from Sanatoga Interchange; reconstruct bridge over Schuylkill River providing for 14' Schuylkill River Trail crossing</v>
          </cell>
          <cell r="D4"/>
          <cell r="E4" t="str">
            <v>X</v>
          </cell>
          <cell r="F4" t="str">
            <v>X</v>
          </cell>
          <cell r="G4"/>
          <cell r="H4"/>
          <cell r="I4" t="str">
            <v>X</v>
          </cell>
          <cell r="J4"/>
          <cell r="K4" t="str">
            <v>X</v>
          </cell>
          <cell r="L4"/>
          <cell r="M4">
            <v>186.68200000000002</v>
          </cell>
          <cell r="N4">
            <v>94.691000000000003</v>
          </cell>
          <cell r="O4">
            <v>0</v>
          </cell>
          <cell r="P4">
            <v>0</v>
          </cell>
          <cell r="Q4">
            <v>0</v>
          </cell>
          <cell r="R4">
            <v>0</v>
          </cell>
          <cell r="S4">
            <v>281.37300000000005</v>
          </cell>
          <cell r="T4">
            <v>0</v>
          </cell>
          <cell r="U4">
            <v>0</v>
          </cell>
          <cell r="V4">
            <v>0</v>
          </cell>
          <cell r="W4">
            <v>168.82380000000001</v>
          </cell>
          <cell r="X4">
            <v>112.54920000000001</v>
          </cell>
          <cell r="Y4">
            <v>0</v>
          </cell>
          <cell r="Z4"/>
          <cell r="AA4">
            <v>0</v>
          </cell>
          <cell r="AB4">
            <v>281.37300000000005</v>
          </cell>
          <cell r="AC4">
            <v>0</v>
          </cell>
          <cell r="AD4">
            <v>78.196199999999976</v>
          </cell>
          <cell r="AE4">
            <v>90.627600000000029</v>
          </cell>
          <cell r="AF4">
            <v>0</v>
          </cell>
          <cell r="AG4">
            <v>168.82380000000001</v>
          </cell>
          <cell r="AH4">
            <v>0</v>
          </cell>
          <cell r="AI4">
            <v>52.130799999999994</v>
          </cell>
          <cell r="AJ4">
            <v>60.41840000000002</v>
          </cell>
          <cell r="AK4">
            <v>0</v>
          </cell>
          <cell r="AL4">
            <v>112.54920000000001</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cell r="BC4">
            <v>130.32699999999997</v>
          </cell>
          <cell r="BD4">
            <v>151.04600000000005</v>
          </cell>
          <cell r="BE4">
            <v>0</v>
          </cell>
          <cell r="BF4">
            <v>281.37300000000005</v>
          </cell>
          <cell r="BG4">
            <v>2</v>
          </cell>
          <cell r="BH4" t="str">
            <v>X</v>
          </cell>
          <cell r="BI4" t="str">
            <v>Y</v>
          </cell>
          <cell r="BJ4" t="str">
            <v>Y</v>
          </cell>
          <cell r="BK4" t="str">
            <v>E</v>
          </cell>
          <cell r="BL4" t="str">
            <v>B</v>
          </cell>
          <cell r="BM4">
            <v>14698</v>
          </cell>
          <cell r="BN4">
            <v>64220</v>
          </cell>
          <cell r="BO4">
            <v>66986</v>
          </cell>
          <cell r="BP4">
            <v>16738</v>
          </cell>
          <cell r="BQ4">
            <v>64222</v>
          </cell>
          <cell r="BR4"/>
          <cell r="BS4"/>
          <cell r="BT4"/>
          <cell r="BU4"/>
          <cell r="BV4"/>
          <cell r="BW4"/>
          <cell r="BX4"/>
          <cell r="BY4"/>
          <cell r="BZ4"/>
          <cell r="CA4"/>
          <cell r="CB4"/>
          <cell r="CC4"/>
          <cell r="CD4"/>
          <cell r="CE4"/>
          <cell r="CF4"/>
          <cell r="CG4"/>
          <cell r="CH4"/>
          <cell r="CI4"/>
          <cell r="CJ4" t="str">
            <v>14698; 64220; 66986; 16738; 64222</v>
          </cell>
          <cell r="CK4" t="str">
            <v>PennDOT</v>
          </cell>
          <cell r="CL4" t="str">
            <v>Bridge Key 27409 &amp; 27410</v>
          </cell>
          <cell r="CM4">
            <v>5.4180000000000001</v>
          </cell>
          <cell r="CN4">
            <v>0</v>
          </cell>
          <cell r="CO4">
            <v>130.327</v>
          </cell>
          <cell r="CP4">
            <v>151.04600000000005</v>
          </cell>
          <cell r="CQ4">
            <v>0</v>
          </cell>
          <cell r="CR4">
            <v>0.46318232381927182</v>
          </cell>
          <cell r="CS4">
            <v>0.53681767618072818</v>
          </cell>
          <cell r="CT4">
            <v>0</v>
          </cell>
          <cell r="CU4">
            <v>0.6</v>
          </cell>
          <cell r="CV4">
            <v>0.4</v>
          </cell>
          <cell r="CW4">
            <v>0</v>
          </cell>
          <cell r="CX4"/>
          <cell r="CY4">
            <v>0</v>
          </cell>
          <cell r="DF4"/>
          <cell r="DJ4"/>
          <cell r="DK4"/>
          <cell r="DM4"/>
          <cell r="DN4">
            <v>0</v>
          </cell>
          <cell r="DO4" t="str">
            <v>http://www.422improvements.com/</v>
          </cell>
        </row>
        <row r="5">
          <cell r="A5">
            <v>3</v>
          </cell>
          <cell r="B5" t="str">
            <v>US 1</v>
          </cell>
          <cell r="C5" t="str">
            <v>Reconstruct from Schoolhouse Road to Maryland State Line</v>
          </cell>
          <cell r="D5"/>
          <cell r="E5" t="str">
            <v>X</v>
          </cell>
          <cell r="F5" t="str">
            <v>X</v>
          </cell>
          <cell r="G5"/>
          <cell r="H5"/>
          <cell r="I5" t="str">
            <v>X</v>
          </cell>
          <cell r="J5"/>
          <cell r="K5"/>
          <cell r="L5"/>
          <cell r="M5">
            <v>122.746</v>
          </cell>
          <cell r="N5">
            <v>0</v>
          </cell>
          <cell r="O5">
            <v>0</v>
          </cell>
          <cell r="P5">
            <v>0</v>
          </cell>
          <cell r="Q5">
            <v>0</v>
          </cell>
          <cell r="R5">
            <v>0</v>
          </cell>
          <cell r="S5">
            <v>122.746</v>
          </cell>
          <cell r="T5">
            <v>0</v>
          </cell>
          <cell r="U5">
            <v>0</v>
          </cell>
          <cell r="V5">
            <v>0</v>
          </cell>
          <cell r="W5">
            <v>183.53269102657634</v>
          </cell>
          <cell r="X5">
            <v>0</v>
          </cell>
          <cell r="Y5">
            <v>0</v>
          </cell>
          <cell r="Z5"/>
          <cell r="AA5">
            <v>0</v>
          </cell>
          <cell r="AB5">
            <v>183.53269102657634</v>
          </cell>
          <cell r="AC5">
            <v>0</v>
          </cell>
          <cell r="AD5">
            <v>25.917999999999996</v>
          </cell>
          <cell r="AE5">
            <v>157.61469102657634</v>
          </cell>
          <cell r="AF5">
            <v>0</v>
          </cell>
          <cell r="AG5">
            <v>183.53269102657634</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cell r="BC5">
            <v>25.917999999999996</v>
          </cell>
          <cell r="BD5">
            <v>157.61469102657634</v>
          </cell>
          <cell r="BE5">
            <v>0</v>
          </cell>
          <cell r="BF5">
            <v>183.53269102657634</v>
          </cell>
          <cell r="BG5">
            <v>3</v>
          </cell>
          <cell r="BH5" t="str">
            <v>X</v>
          </cell>
          <cell r="BI5" t="str">
            <v>Y</v>
          </cell>
          <cell r="BJ5" t="str">
            <v>N</v>
          </cell>
          <cell r="BK5" t="str">
            <v>E</v>
          </cell>
          <cell r="BL5" t="str">
            <v>B</v>
          </cell>
          <cell r="BM5">
            <v>68535</v>
          </cell>
          <cell r="BN5">
            <v>15367</v>
          </cell>
          <cell r="BO5">
            <v>14581</v>
          </cell>
          <cell r="BP5">
            <v>14580</v>
          </cell>
          <cell r="BQ5"/>
          <cell r="BR5"/>
          <cell r="BS5"/>
          <cell r="BT5"/>
          <cell r="BU5"/>
          <cell r="BV5"/>
          <cell r="BW5"/>
          <cell r="BX5"/>
          <cell r="BY5"/>
          <cell r="BZ5"/>
          <cell r="CA5"/>
          <cell r="CB5"/>
          <cell r="CC5"/>
          <cell r="CD5"/>
          <cell r="CE5"/>
          <cell r="CF5"/>
          <cell r="CG5"/>
          <cell r="CH5"/>
          <cell r="CI5"/>
          <cell r="CJ5" t="str">
            <v>68535; 15367; 14581; 14580</v>
          </cell>
          <cell r="CK5" t="str">
            <v>PennDOT</v>
          </cell>
          <cell r="CL5"/>
          <cell r="CM5">
            <v>0</v>
          </cell>
          <cell r="CN5">
            <v>0</v>
          </cell>
          <cell r="CO5">
            <v>25.917999999999999</v>
          </cell>
          <cell r="CP5">
            <v>96.828000000000003</v>
          </cell>
          <cell r="CQ5">
            <v>0</v>
          </cell>
          <cell r="CR5">
            <v>0.21115148355139879</v>
          </cell>
          <cell r="CS5">
            <v>0.7888485164486011</v>
          </cell>
          <cell r="CT5">
            <v>0</v>
          </cell>
          <cell r="CU5">
            <v>1</v>
          </cell>
          <cell r="CV5">
            <v>0</v>
          </cell>
          <cell r="CW5">
            <v>0</v>
          </cell>
          <cell r="CX5"/>
          <cell r="CY5">
            <v>0</v>
          </cell>
          <cell r="DF5"/>
          <cell r="DJ5"/>
          <cell r="DK5"/>
          <cell r="DM5"/>
          <cell r="DN5">
            <v>0</v>
          </cell>
        </row>
        <row r="6">
          <cell r="A6">
            <v>67</v>
          </cell>
          <cell r="B6" t="str">
            <v>Langely Avenue</v>
          </cell>
          <cell r="C6" t="str">
            <v>Reconstruct, realign, and new streetscaping from 26th Street to Broad Street</v>
          </cell>
          <cell r="D6" t="str">
            <v>X</v>
          </cell>
          <cell r="E6"/>
          <cell r="F6"/>
          <cell r="G6"/>
          <cell r="H6"/>
          <cell r="I6"/>
          <cell r="J6"/>
          <cell r="K6"/>
          <cell r="L6" t="str">
            <v>X</v>
          </cell>
          <cell r="M6">
            <v>10.39805</v>
          </cell>
          <cell r="N6">
            <v>0</v>
          </cell>
          <cell r="O6">
            <v>0</v>
          </cell>
          <cell r="P6">
            <v>0</v>
          </cell>
          <cell r="Q6">
            <v>0</v>
          </cell>
          <cell r="R6">
            <v>0</v>
          </cell>
          <cell r="S6">
            <v>10.39805</v>
          </cell>
          <cell r="T6">
            <v>0</v>
          </cell>
          <cell r="U6">
            <v>1.5740000000000001</v>
          </cell>
          <cell r="V6">
            <v>0</v>
          </cell>
          <cell r="W6">
            <v>10.418199999999999</v>
          </cell>
          <cell r="X6">
            <v>0</v>
          </cell>
          <cell r="Y6">
            <v>0</v>
          </cell>
          <cell r="Z6"/>
          <cell r="AA6">
            <v>0</v>
          </cell>
          <cell r="AB6">
            <v>16.027999999999999</v>
          </cell>
          <cell r="AC6">
            <v>2.0150000000000001E-2</v>
          </cell>
          <cell r="AD6">
            <v>10.39805</v>
          </cell>
          <cell r="AE6">
            <v>0</v>
          </cell>
          <cell r="AF6">
            <v>0</v>
          </cell>
          <cell r="AG6">
            <v>10.418199999999999</v>
          </cell>
          <cell r="AH6">
            <v>0</v>
          </cell>
          <cell r="AI6">
            <v>0</v>
          </cell>
          <cell r="AJ6">
            <v>0</v>
          </cell>
          <cell r="AK6">
            <v>0</v>
          </cell>
          <cell r="AL6">
            <v>0</v>
          </cell>
          <cell r="AM6">
            <v>0</v>
          </cell>
          <cell r="AN6">
            <v>0</v>
          </cell>
          <cell r="AO6">
            <v>0</v>
          </cell>
          <cell r="AP6">
            <v>0</v>
          </cell>
          <cell r="AQ6">
            <v>0</v>
          </cell>
          <cell r="AR6">
            <v>1.0849999999999999E-2</v>
          </cell>
          <cell r="AS6">
            <v>5.5989499999999994</v>
          </cell>
          <cell r="AT6">
            <v>0</v>
          </cell>
          <cell r="AU6">
            <v>0</v>
          </cell>
          <cell r="AV6">
            <v>5.609799999999999</v>
          </cell>
          <cell r="AW6">
            <v>0</v>
          </cell>
          <cell r="AX6">
            <v>0</v>
          </cell>
          <cell r="AY6">
            <v>0</v>
          </cell>
          <cell r="AZ6">
            <v>0</v>
          </cell>
          <cell r="BA6">
            <v>0</v>
          </cell>
          <cell r="BB6">
            <v>3.1E-2</v>
          </cell>
          <cell r="BC6">
            <v>15.997</v>
          </cell>
          <cell r="BD6">
            <v>0</v>
          </cell>
          <cell r="BE6">
            <v>0</v>
          </cell>
          <cell r="BF6">
            <v>16.027999999999999</v>
          </cell>
          <cell r="BG6">
            <v>67</v>
          </cell>
          <cell r="BH6" t="str">
            <v>X</v>
          </cell>
          <cell r="BI6" t="str">
            <v>Y</v>
          </cell>
          <cell r="BJ6" t="str">
            <v>Y</v>
          </cell>
          <cell r="BK6" t="str">
            <v>A</v>
          </cell>
          <cell r="BL6" t="str">
            <v>B</v>
          </cell>
          <cell r="BM6">
            <v>46958</v>
          </cell>
          <cell r="BN6"/>
          <cell r="BO6"/>
          <cell r="BP6"/>
          <cell r="BQ6"/>
          <cell r="BR6"/>
          <cell r="BS6"/>
          <cell r="BT6"/>
          <cell r="BU6"/>
          <cell r="BV6"/>
          <cell r="BW6"/>
          <cell r="BX6"/>
          <cell r="BY6"/>
          <cell r="BZ6"/>
          <cell r="CA6"/>
          <cell r="CB6"/>
          <cell r="CC6"/>
          <cell r="CD6"/>
          <cell r="CE6"/>
          <cell r="CF6"/>
          <cell r="CG6"/>
          <cell r="CH6"/>
          <cell r="CI6"/>
          <cell r="CJ6">
            <v>46958</v>
          </cell>
          <cell r="CK6" t="str">
            <v>PE</v>
          </cell>
          <cell r="CL6"/>
          <cell r="CM6">
            <v>3.1E-2</v>
          </cell>
          <cell r="CN6">
            <v>0</v>
          </cell>
          <cell r="CO6">
            <v>15.997</v>
          </cell>
          <cell r="CP6">
            <v>0</v>
          </cell>
          <cell r="CQ6">
            <v>0</v>
          </cell>
          <cell r="CR6">
            <v>1</v>
          </cell>
          <cell r="CS6">
            <v>0</v>
          </cell>
          <cell r="CT6">
            <v>0</v>
          </cell>
          <cell r="CU6">
            <v>0.65</v>
          </cell>
          <cell r="CV6">
            <v>0</v>
          </cell>
          <cell r="CW6">
            <v>0</v>
          </cell>
          <cell r="CX6">
            <v>0.35</v>
          </cell>
          <cell r="CY6">
            <v>0</v>
          </cell>
          <cell r="CZ6">
            <v>0</v>
          </cell>
          <cell r="DA6">
            <v>0</v>
          </cell>
          <cell r="DB6">
            <v>0</v>
          </cell>
          <cell r="DC6">
            <v>0</v>
          </cell>
          <cell r="DD6">
            <v>1</v>
          </cell>
          <cell r="DE6">
            <v>1</v>
          </cell>
          <cell r="DF6">
            <v>0</v>
          </cell>
          <cell r="DG6">
            <v>0</v>
          </cell>
          <cell r="DH6">
            <v>0</v>
          </cell>
          <cell r="DI6">
            <v>0</v>
          </cell>
          <cell r="DJ6">
            <v>0</v>
          </cell>
          <cell r="DK6" t="str">
            <v>2020M</v>
          </cell>
          <cell r="DL6">
            <v>5.4</v>
          </cell>
          <cell r="DM6"/>
          <cell r="DN6">
            <v>0</v>
          </cell>
        </row>
        <row r="7">
          <cell r="A7"/>
          <cell r="B7"/>
          <cell r="C7"/>
          <cell r="D7"/>
          <cell r="E7"/>
          <cell r="F7"/>
          <cell r="G7"/>
          <cell r="H7"/>
          <cell r="I7"/>
          <cell r="J7"/>
          <cell r="K7"/>
          <cell r="L7"/>
          <cell r="M7">
            <v>0</v>
          </cell>
          <cell r="N7">
            <v>0</v>
          </cell>
          <cell r="O7">
            <v>0</v>
          </cell>
          <cell r="P7">
            <v>0</v>
          </cell>
          <cell r="Q7">
            <v>0</v>
          </cell>
          <cell r="R7">
            <v>0</v>
          </cell>
          <cell r="S7">
            <v>0</v>
          </cell>
          <cell r="T7">
            <v>0</v>
          </cell>
          <cell r="U7">
            <v>0</v>
          </cell>
          <cell r="V7">
            <v>0</v>
          </cell>
          <cell r="W7">
            <v>143.08299999999997</v>
          </cell>
          <cell r="X7">
            <v>0</v>
          </cell>
          <cell r="Y7">
            <v>0</v>
          </cell>
          <cell r="Z7"/>
          <cell r="AA7">
            <v>0</v>
          </cell>
          <cell r="AB7">
            <v>143.08299999999997</v>
          </cell>
          <cell r="AC7">
            <v>3</v>
          </cell>
          <cell r="AD7">
            <v>140.08299999999997</v>
          </cell>
          <cell r="AE7">
            <v>0</v>
          </cell>
          <cell r="AF7">
            <v>0</v>
          </cell>
          <cell r="AG7">
            <v>143.08299999999997</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3</v>
          </cell>
          <cell r="BC7">
            <v>140.08299999999997</v>
          </cell>
          <cell r="BD7">
            <v>0</v>
          </cell>
          <cell r="BE7">
            <v>0</v>
          </cell>
          <cell r="BF7">
            <v>143.08299999999997</v>
          </cell>
          <cell r="BG7"/>
          <cell r="BH7" t="str">
            <v>X</v>
          </cell>
          <cell r="BI7" t="str">
            <v>N</v>
          </cell>
          <cell r="BJ7" t="str">
            <v>N</v>
          </cell>
          <cell r="BK7" t="str">
            <v>-</v>
          </cell>
          <cell r="BL7" t="str">
            <v>-</v>
          </cell>
          <cell r="BM7"/>
          <cell r="BN7"/>
          <cell r="BO7"/>
          <cell r="BP7"/>
          <cell r="BQ7"/>
          <cell r="BR7"/>
          <cell r="BS7"/>
          <cell r="BT7"/>
          <cell r="BU7"/>
          <cell r="BV7"/>
          <cell r="BW7"/>
          <cell r="BX7"/>
          <cell r="BY7"/>
          <cell r="BZ7"/>
          <cell r="CA7"/>
          <cell r="CB7"/>
          <cell r="CC7"/>
          <cell r="CD7"/>
          <cell r="CE7"/>
          <cell r="CF7"/>
          <cell r="CG7"/>
          <cell r="CH7"/>
          <cell r="CI7"/>
          <cell r="CJ7" t="str">
            <v>-</v>
          </cell>
          <cell r="CK7" t="str">
            <v>PennDOT</v>
          </cell>
          <cell r="CL7"/>
          <cell r="CM7"/>
          <cell r="CN7">
            <v>3</v>
          </cell>
          <cell r="CO7">
            <v>140.083</v>
          </cell>
          <cell r="CP7">
            <v>0</v>
          </cell>
          <cell r="CQ7">
            <v>2.0966851407924071E-2</v>
          </cell>
          <cell r="CR7">
            <v>0.97903314859207591</v>
          </cell>
          <cell r="CS7">
            <v>0</v>
          </cell>
          <cell r="CT7">
            <v>0</v>
          </cell>
          <cell r="CU7">
            <v>1</v>
          </cell>
          <cell r="CV7">
            <v>0</v>
          </cell>
          <cell r="CW7">
            <v>0</v>
          </cell>
          <cell r="CX7"/>
          <cell r="CY7">
            <v>0</v>
          </cell>
          <cell r="CZ7"/>
          <cell r="DA7"/>
          <cell r="DB7"/>
          <cell r="DC7"/>
          <cell r="DD7"/>
          <cell r="DE7"/>
          <cell r="DF7"/>
          <cell r="DG7"/>
          <cell r="DH7"/>
          <cell r="DI7"/>
          <cell r="DJ7"/>
          <cell r="DK7"/>
          <cell r="DL7"/>
          <cell r="DM7"/>
          <cell r="DN7">
            <v>0</v>
          </cell>
        </row>
        <row r="8">
          <cell r="A8"/>
          <cell r="B8"/>
          <cell r="C8"/>
          <cell r="D8"/>
          <cell r="E8"/>
          <cell r="F8"/>
          <cell r="G8"/>
          <cell r="H8"/>
          <cell r="I8"/>
          <cell r="J8"/>
          <cell r="K8"/>
          <cell r="L8"/>
          <cell r="M8"/>
          <cell r="N8"/>
          <cell r="O8"/>
          <cell r="P8"/>
          <cell r="Q8"/>
          <cell r="R8"/>
          <cell r="S8"/>
          <cell r="T8"/>
          <cell r="U8"/>
          <cell r="V8"/>
          <cell r="W8"/>
          <cell r="X8"/>
          <cell r="Y8"/>
          <cell r="Z8"/>
          <cell r="AA8"/>
          <cell r="AB8"/>
          <cell r="AC8"/>
          <cell r="AD8"/>
          <cell r="AE8"/>
          <cell r="AF8"/>
          <cell r="AG8">
            <v>0</v>
          </cell>
          <cell r="AH8"/>
          <cell r="AI8"/>
          <cell r="AJ8"/>
          <cell r="AK8"/>
          <cell r="AL8">
            <v>0</v>
          </cell>
          <cell r="AM8"/>
          <cell r="AN8"/>
          <cell r="AO8"/>
          <cell r="AP8"/>
          <cell r="AQ8">
            <v>0</v>
          </cell>
          <cell r="AR8">
            <v>0</v>
          </cell>
          <cell r="AS8">
            <v>0</v>
          </cell>
          <cell r="AT8">
            <v>0</v>
          </cell>
          <cell r="AU8">
            <v>0</v>
          </cell>
          <cell r="AV8">
            <v>0</v>
          </cell>
          <cell r="AW8">
            <v>0</v>
          </cell>
          <cell r="AX8">
            <v>0</v>
          </cell>
          <cell r="AY8">
            <v>0</v>
          </cell>
          <cell r="AZ8">
            <v>0</v>
          </cell>
          <cell r="BA8">
            <v>0</v>
          </cell>
          <cell r="BB8">
            <v>0</v>
          </cell>
          <cell r="BC8">
            <v>0</v>
          </cell>
          <cell r="BD8">
            <v>0</v>
          </cell>
          <cell r="BE8">
            <v>0</v>
          </cell>
          <cell r="BF8">
            <v>0</v>
          </cell>
          <cell r="BG8"/>
          <cell r="BH8" t="str">
            <v>X</v>
          </cell>
          <cell r="BI8" t="str">
            <v>Y</v>
          </cell>
          <cell r="BJ8" t="str">
            <v>N</v>
          </cell>
          <cell r="BK8" t="str">
            <v>-</v>
          </cell>
          <cell r="BL8" t="str">
            <v>-</v>
          </cell>
          <cell r="BM8"/>
          <cell r="BN8"/>
          <cell r="BO8"/>
          <cell r="BP8"/>
          <cell r="BQ8"/>
          <cell r="BR8"/>
          <cell r="BS8"/>
          <cell r="BT8"/>
          <cell r="BU8"/>
          <cell r="BV8"/>
          <cell r="BW8"/>
          <cell r="BX8"/>
          <cell r="BY8"/>
          <cell r="BZ8"/>
          <cell r="CA8"/>
          <cell r="CB8"/>
          <cell r="CC8"/>
          <cell r="CD8"/>
          <cell r="CE8"/>
          <cell r="CF8"/>
          <cell r="CG8"/>
          <cell r="CH8"/>
          <cell r="CI8"/>
          <cell r="CJ8" t="str">
            <v>-</v>
          </cell>
          <cell r="CK8"/>
          <cell r="CL8"/>
          <cell r="CM8"/>
          <cell r="CN8"/>
          <cell r="CO8"/>
          <cell r="CP8">
            <v>0</v>
          </cell>
          <cell r="CQ8">
            <v>0</v>
          </cell>
          <cell r="CR8">
            <v>0</v>
          </cell>
          <cell r="CS8">
            <v>0</v>
          </cell>
          <cell r="CT8">
            <v>0</v>
          </cell>
          <cell r="CU8"/>
          <cell r="CV8"/>
          <cell r="CW8"/>
          <cell r="CX8"/>
          <cell r="CY8"/>
          <cell r="DF8"/>
          <cell r="DJ8"/>
          <cell r="DK8"/>
          <cell r="DM8"/>
          <cell r="DN8">
            <v>0</v>
          </cell>
        </row>
        <row r="9">
          <cell r="A9"/>
          <cell r="B9"/>
          <cell r="C9"/>
          <cell r="D9"/>
          <cell r="E9"/>
          <cell r="F9"/>
          <cell r="G9"/>
          <cell r="H9"/>
          <cell r="I9"/>
          <cell r="J9"/>
          <cell r="K9"/>
          <cell r="L9"/>
          <cell r="M9"/>
          <cell r="N9"/>
          <cell r="O9"/>
          <cell r="P9"/>
          <cell r="Q9"/>
          <cell r="R9"/>
          <cell r="S9"/>
          <cell r="T9"/>
          <cell r="U9"/>
          <cell r="V9"/>
          <cell r="W9"/>
          <cell r="X9"/>
          <cell r="Y9"/>
          <cell r="Z9"/>
          <cell r="AA9"/>
          <cell r="AB9"/>
          <cell r="AC9"/>
          <cell r="AD9"/>
          <cell r="AE9"/>
          <cell r="AF9"/>
          <cell r="AG9">
            <v>0</v>
          </cell>
          <cell r="AH9"/>
          <cell r="AI9"/>
          <cell r="AJ9"/>
          <cell r="AK9"/>
          <cell r="AL9">
            <v>0</v>
          </cell>
          <cell r="AM9"/>
          <cell r="AN9"/>
          <cell r="AO9"/>
          <cell r="AP9"/>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cell r="BH9"/>
          <cell r="BI9" t="str">
            <v>-</v>
          </cell>
          <cell r="BJ9"/>
          <cell r="BK9" t="str">
            <v>-</v>
          </cell>
          <cell r="BL9" t="str">
            <v>-</v>
          </cell>
          <cell r="BM9"/>
          <cell r="BN9"/>
          <cell r="BO9"/>
          <cell r="BP9"/>
          <cell r="BQ9"/>
          <cell r="BR9"/>
          <cell r="BS9"/>
          <cell r="BT9"/>
          <cell r="BU9"/>
          <cell r="BV9"/>
          <cell r="BW9"/>
          <cell r="BX9"/>
          <cell r="BY9"/>
          <cell r="BZ9"/>
          <cell r="CA9"/>
          <cell r="CB9"/>
          <cell r="CC9"/>
          <cell r="CD9"/>
          <cell r="CE9"/>
          <cell r="CF9"/>
          <cell r="CG9"/>
          <cell r="CH9"/>
          <cell r="CI9"/>
          <cell r="CJ9" t="str">
            <v>-</v>
          </cell>
          <cell r="CK9"/>
          <cell r="CL9"/>
          <cell r="CM9"/>
          <cell r="CN9"/>
          <cell r="CO9"/>
          <cell r="CP9">
            <v>0</v>
          </cell>
          <cell r="CQ9">
            <v>0</v>
          </cell>
          <cell r="CR9">
            <v>0</v>
          </cell>
          <cell r="CS9">
            <v>0</v>
          </cell>
          <cell r="CT9">
            <v>0</v>
          </cell>
          <cell r="CU9"/>
          <cell r="CV9"/>
          <cell r="CW9"/>
          <cell r="CX9"/>
          <cell r="CY9"/>
          <cell r="CZ9"/>
          <cell r="DA9"/>
          <cell r="DB9"/>
          <cell r="DC9"/>
          <cell r="DD9"/>
          <cell r="DE9"/>
          <cell r="DF9"/>
          <cell r="DG9"/>
          <cell r="DH9"/>
          <cell r="DI9"/>
          <cell r="DJ9"/>
          <cell r="DK9"/>
          <cell r="DL9"/>
          <cell r="DM9"/>
          <cell r="DN9">
            <v>0</v>
          </cell>
        </row>
        <row r="10">
          <cell r="A10"/>
          <cell r="B10"/>
          <cell r="C10"/>
          <cell r="D10"/>
          <cell r="E10"/>
          <cell r="F10"/>
          <cell r="G10"/>
          <cell r="H10"/>
          <cell r="I10"/>
          <cell r="J10"/>
          <cell r="K10"/>
          <cell r="L10"/>
          <cell r="M10"/>
          <cell r="N10"/>
          <cell r="O10"/>
          <cell r="P10"/>
          <cell r="Q10"/>
          <cell r="R10"/>
          <cell r="S10"/>
          <cell r="T10"/>
          <cell r="U10"/>
          <cell r="V10"/>
          <cell r="W10"/>
          <cell r="X10"/>
          <cell r="Y10"/>
          <cell r="Z10"/>
          <cell r="AA10"/>
          <cell r="AB10"/>
          <cell r="AC10"/>
          <cell r="AD10"/>
          <cell r="AE10"/>
          <cell r="AF10"/>
          <cell r="AG10">
            <v>0</v>
          </cell>
          <cell r="AH10"/>
          <cell r="AI10"/>
          <cell r="AJ10"/>
          <cell r="AK10"/>
          <cell r="AL10">
            <v>0</v>
          </cell>
          <cell r="AM10"/>
          <cell r="AN10"/>
          <cell r="AO10"/>
          <cell r="AP10"/>
          <cell r="AQ10">
            <v>0</v>
          </cell>
          <cell r="AR10">
            <v>0</v>
          </cell>
          <cell r="AS10">
            <v>0</v>
          </cell>
          <cell r="AT10">
            <v>0</v>
          </cell>
          <cell r="AU10">
            <v>0</v>
          </cell>
          <cell r="AV10">
            <v>0</v>
          </cell>
          <cell r="AW10"/>
          <cell r="AX10"/>
          <cell r="AY10"/>
          <cell r="AZ10"/>
          <cell r="BA10"/>
          <cell r="BB10">
            <v>0</v>
          </cell>
          <cell r="BC10">
            <v>0</v>
          </cell>
          <cell r="BD10">
            <v>0</v>
          </cell>
          <cell r="BE10">
            <v>0</v>
          </cell>
          <cell r="BF10">
            <v>0</v>
          </cell>
          <cell r="BG10"/>
          <cell r="BH10"/>
          <cell r="BI10" t="str">
            <v>-</v>
          </cell>
          <cell r="BJ10"/>
          <cell r="BK10" t="str">
            <v>-</v>
          </cell>
          <cell r="BL10" t="str">
            <v>-</v>
          </cell>
          <cell r="BM10"/>
          <cell r="BN10"/>
          <cell r="BO10"/>
          <cell r="BP10"/>
          <cell r="BQ10"/>
          <cell r="BR10"/>
          <cell r="BS10"/>
          <cell r="BT10"/>
          <cell r="BU10"/>
          <cell r="BV10"/>
          <cell r="BW10"/>
          <cell r="BX10"/>
          <cell r="BY10"/>
          <cell r="BZ10"/>
          <cell r="CA10"/>
          <cell r="CB10"/>
          <cell r="CC10"/>
          <cell r="CD10"/>
          <cell r="CE10"/>
          <cell r="CF10"/>
          <cell r="CG10"/>
          <cell r="CH10"/>
          <cell r="CI10"/>
          <cell r="CJ10" t="str">
            <v>-</v>
          </cell>
          <cell r="CK10"/>
          <cell r="CL10"/>
          <cell r="CM10"/>
          <cell r="CN10"/>
          <cell r="CO10"/>
          <cell r="CP10">
            <v>0</v>
          </cell>
          <cell r="CQ10">
            <v>0</v>
          </cell>
          <cell r="CR10">
            <v>0</v>
          </cell>
          <cell r="CS10">
            <v>0</v>
          </cell>
          <cell r="CT10">
            <v>0</v>
          </cell>
          <cell r="CU10"/>
          <cell r="CV10"/>
          <cell r="CW10"/>
          <cell r="CX10"/>
          <cell r="CY10"/>
          <cell r="CZ10"/>
          <cell r="DA10"/>
          <cell r="DB10"/>
          <cell r="DC10"/>
          <cell r="DD10"/>
          <cell r="DE10"/>
          <cell r="DF10"/>
          <cell r="DG10"/>
          <cell r="DH10"/>
          <cell r="DI10"/>
          <cell r="DJ10"/>
          <cell r="DK10"/>
          <cell r="DL10"/>
          <cell r="DM10"/>
          <cell r="DN10">
            <v>0</v>
          </cell>
        </row>
        <row r="11">
          <cell r="A11" t="str">
            <v>R2</v>
          </cell>
          <cell r="B11" t="str">
            <v>Bridge Replacement/Reconstruction</v>
          </cell>
          <cell r="C11" t="str">
            <v>Preventative Maintenance, Painting, Sub or Superstructure Replacement or Rehabilitation, Parapets, Deck Replacement</v>
          </cell>
          <cell r="D11"/>
          <cell r="E11"/>
          <cell r="F11"/>
          <cell r="G11"/>
          <cell r="H11"/>
          <cell r="I11"/>
          <cell r="J11"/>
          <cell r="K11"/>
          <cell r="L11"/>
          <cell r="M11">
            <v>121.5</v>
          </cell>
          <cell r="N11">
            <v>2985.3466000000008</v>
          </cell>
          <cell r="O11">
            <v>0</v>
          </cell>
          <cell r="P11">
            <v>0</v>
          </cell>
          <cell r="Q11">
            <v>0</v>
          </cell>
          <cell r="R11">
            <v>0</v>
          </cell>
          <cell r="S11">
            <v>3106.8466000000008</v>
          </cell>
          <cell r="T11">
            <v>0</v>
          </cell>
          <cell r="U11">
            <v>0</v>
          </cell>
          <cell r="V11">
            <v>0</v>
          </cell>
          <cell r="W11">
            <v>222.77294587119664</v>
          </cell>
          <cell r="X11">
            <v>7838.1478011038371</v>
          </cell>
          <cell r="Y11">
            <v>0</v>
          </cell>
          <cell r="Z11">
            <v>0</v>
          </cell>
          <cell r="AA11">
            <v>0</v>
          </cell>
          <cell r="AB11">
            <v>8060.9207469750336</v>
          </cell>
          <cell r="AC11">
            <v>0</v>
          </cell>
          <cell r="AD11">
            <v>0</v>
          </cell>
          <cell r="AE11">
            <v>0</v>
          </cell>
          <cell r="AF11">
            <v>222.77294587119664</v>
          </cell>
          <cell r="AG11">
            <v>222.77294587119664</v>
          </cell>
          <cell r="AH11">
            <v>91.748999999999981</v>
          </cell>
          <cell r="AI11">
            <v>300.71699999999998</v>
          </cell>
          <cell r="AJ11">
            <v>660.69901159685901</v>
          </cell>
          <cell r="AK11">
            <v>4919.9405095653765</v>
          </cell>
          <cell r="AL11">
            <v>5973.1055211622361</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91.748999999999981</v>
          </cell>
          <cell r="BC11">
            <v>300.71699999999998</v>
          </cell>
          <cell r="BD11">
            <v>660.69901159685901</v>
          </cell>
          <cell r="BE11">
            <v>5142.713455436573</v>
          </cell>
          <cell r="BF11">
            <v>6195.8784670334326</v>
          </cell>
          <cell r="BG11" t="str">
            <v>R2</v>
          </cell>
          <cell r="BH11"/>
          <cell r="BI11"/>
          <cell r="BJ11"/>
          <cell r="BK11"/>
          <cell r="BL11"/>
          <cell r="BM11"/>
          <cell r="BN11"/>
          <cell r="BO11"/>
          <cell r="BP11"/>
          <cell r="BQ11"/>
          <cell r="BR11"/>
          <cell r="BS11"/>
          <cell r="BT11"/>
          <cell r="BU11"/>
          <cell r="BV11"/>
          <cell r="BW11"/>
          <cell r="BX11"/>
          <cell r="BY11"/>
          <cell r="BZ11"/>
          <cell r="CA11"/>
          <cell r="CB11"/>
          <cell r="CC11"/>
          <cell r="CD11"/>
          <cell r="CE11"/>
          <cell r="CF11"/>
          <cell r="CG11"/>
          <cell r="CH11"/>
          <cell r="CI11"/>
          <cell r="CJ11" t="str">
            <v>-</v>
          </cell>
          <cell r="CK11"/>
          <cell r="CL11"/>
          <cell r="CM11"/>
          <cell r="CN11"/>
          <cell r="CO11"/>
          <cell r="CP11"/>
          <cell r="CQ11"/>
          <cell r="CR11"/>
          <cell r="CS11"/>
          <cell r="CT11"/>
          <cell r="CU11"/>
          <cell r="CV11"/>
          <cell r="CW11"/>
          <cell r="CX11"/>
          <cell r="CY11"/>
          <cell r="CZ11"/>
          <cell r="DA11"/>
          <cell r="DB11"/>
          <cell r="DC11"/>
          <cell r="DD11"/>
          <cell r="DE11"/>
          <cell r="DF11"/>
          <cell r="DG11"/>
          <cell r="DH11"/>
          <cell r="DI11"/>
          <cell r="DJ11"/>
          <cell r="DK11"/>
          <cell r="DL11"/>
          <cell r="DM11"/>
          <cell r="DN11">
            <v>838.46</v>
          </cell>
          <cell r="DO11"/>
        </row>
        <row r="12">
          <cell r="A12">
            <v>100</v>
          </cell>
          <cell r="B12" t="str">
            <v>I-95 Philadelphia South</v>
          </cell>
          <cell r="C12" t="str">
            <v>Reconstruct/Rehabilitate from Queen Street to north of the Girard Point Bridge</v>
          </cell>
          <cell r="D12"/>
          <cell r="E12"/>
          <cell r="F12"/>
          <cell r="G12" t="str">
            <v>X</v>
          </cell>
          <cell r="H12"/>
          <cell r="I12"/>
          <cell r="J12"/>
          <cell r="K12"/>
          <cell r="L12" t="str">
            <v>X</v>
          </cell>
          <cell r="M12">
            <v>100</v>
          </cell>
          <cell r="N12">
            <v>1900</v>
          </cell>
          <cell r="O12">
            <v>0</v>
          </cell>
          <cell r="P12">
            <v>0</v>
          </cell>
          <cell r="Q12">
            <v>0</v>
          </cell>
          <cell r="R12">
            <v>0</v>
          </cell>
          <cell r="S12">
            <v>2000</v>
          </cell>
          <cell r="T12">
            <v>0</v>
          </cell>
          <cell r="U12">
            <v>0</v>
          </cell>
          <cell r="V12">
            <v>0</v>
          </cell>
          <cell r="W12">
            <v>222.77294587119664</v>
          </cell>
          <cell r="X12">
            <v>4232.6859715527362</v>
          </cell>
          <cell r="Y12">
            <v>0</v>
          </cell>
          <cell r="Z12"/>
          <cell r="AA12">
            <v>0</v>
          </cell>
          <cell r="AB12">
            <v>4455.4589174239327</v>
          </cell>
          <cell r="AC12">
            <v>0</v>
          </cell>
          <cell r="AD12">
            <v>0</v>
          </cell>
          <cell r="AE12">
            <v>0</v>
          </cell>
          <cell r="AF12">
            <v>222.77294587119664</v>
          </cell>
          <cell r="AG12">
            <v>222.77294587119664</v>
          </cell>
          <cell r="AH12">
            <v>0</v>
          </cell>
          <cell r="AI12">
            <v>0</v>
          </cell>
          <cell r="AJ12">
            <v>0</v>
          </cell>
          <cell r="AK12">
            <v>4232.6859715527362</v>
          </cell>
          <cell r="AL12">
            <v>4232.6859715527362</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4455.4589174239327</v>
          </cell>
          <cell r="BF12">
            <v>4455.4589174239327</v>
          </cell>
          <cell r="BG12">
            <v>100</v>
          </cell>
          <cell r="BH12" t="str">
            <v>X</v>
          </cell>
          <cell r="BI12" t="str">
            <v>N</v>
          </cell>
          <cell r="BJ12" t="str">
            <v>N</v>
          </cell>
          <cell r="BK12" t="str">
            <v>C</v>
          </cell>
          <cell r="BL12" t="str">
            <v>B</v>
          </cell>
          <cell r="BM12"/>
          <cell r="BN12"/>
          <cell r="BO12"/>
          <cell r="BP12"/>
          <cell r="BQ12"/>
          <cell r="BR12"/>
          <cell r="BS12"/>
          <cell r="BT12"/>
          <cell r="BU12"/>
          <cell r="BV12"/>
          <cell r="BW12"/>
          <cell r="BX12"/>
          <cell r="BY12"/>
          <cell r="BZ12"/>
          <cell r="CA12"/>
          <cell r="CB12"/>
          <cell r="CC12"/>
          <cell r="CD12"/>
          <cell r="CE12"/>
          <cell r="CF12"/>
          <cell r="CG12"/>
          <cell r="CH12"/>
          <cell r="CI12"/>
          <cell r="CJ12" t="str">
            <v>-</v>
          </cell>
          <cell r="CK12" t="str">
            <v>PennDOT</v>
          </cell>
          <cell r="CL12" t="str">
            <v>Bridge Key 38555; 38563; 38560; 39328; 39279; 38552; 38549; 41481; 39316; 38547; 38542; 38541; 39309; 39308; 38719; 39306; 39304; 38537; 38533</v>
          </cell>
          <cell r="CM12"/>
          <cell r="CN12"/>
          <cell r="CO12"/>
          <cell r="CP12">
            <v>2000</v>
          </cell>
          <cell r="CQ12">
            <v>0</v>
          </cell>
          <cell r="CR12">
            <v>0</v>
          </cell>
          <cell r="CS12">
            <v>0</v>
          </cell>
          <cell r="CT12">
            <v>1</v>
          </cell>
          <cell r="CU12">
            <v>0.05</v>
          </cell>
          <cell r="CV12">
            <v>0.95</v>
          </cell>
          <cell r="CW12">
            <v>0</v>
          </cell>
          <cell r="CX12"/>
          <cell r="CY12">
            <v>0</v>
          </cell>
          <cell r="CZ12"/>
          <cell r="DA12"/>
          <cell r="DB12"/>
          <cell r="DC12"/>
          <cell r="DD12"/>
          <cell r="DE12"/>
          <cell r="DF12"/>
          <cell r="DG12"/>
          <cell r="DH12"/>
          <cell r="DI12"/>
          <cell r="DJ12"/>
          <cell r="DK12"/>
          <cell r="DL12"/>
          <cell r="DM12"/>
          <cell r="DN12">
            <v>0</v>
          </cell>
          <cell r="DO12" t="str">
            <v>http://www.95revive.com/</v>
          </cell>
        </row>
        <row r="13">
          <cell r="A13">
            <v>102</v>
          </cell>
          <cell r="B13" t="str">
            <v>US 1 / Roosevelt Boulevard</v>
          </cell>
          <cell r="C13" t="str">
            <v>Bridge Replacement over Wayne Junction</v>
          </cell>
          <cell r="D13"/>
          <cell r="E13" t="str">
            <v>X</v>
          </cell>
          <cell r="F13"/>
          <cell r="G13"/>
          <cell r="H13"/>
          <cell r="I13"/>
          <cell r="J13"/>
          <cell r="K13"/>
          <cell r="L13" t="str">
            <v>X</v>
          </cell>
          <cell r="M13">
            <v>0</v>
          </cell>
          <cell r="N13">
            <v>88.817999999999998</v>
          </cell>
          <cell r="O13">
            <v>0</v>
          </cell>
          <cell r="P13">
            <v>0</v>
          </cell>
          <cell r="Q13">
            <v>0</v>
          </cell>
          <cell r="R13">
            <v>0</v>
          </cell>
          <cell r="S13">
            <v>88.817999999999998</v>
          </cell>
          <cell r="T13">
            <v>0</v>
          </cell>
          <cell r="U13">
            <v>0</v>
          </cell>
          <cell r="V13">
            <v>0</v>
          </cell>
          <cell r="W13">
            <v>0</v>
          </cell>
          <cell r="X13">
            <v>88.817999999999984</v>
          </cell>
          <cell r="Y13">
            <v>0</v>
          </cell>
          <cell r="Z13"/>
          <cell r="AA13">
            <v>0</v>
          </cell>
          <cell r="AB13">
            <v>88.817999999999984</v>
          </cell>
          <cell r="AC13">
            <v>0</v>
          </cell>
          <cell r="AD13">
            <v>0</v>
          </cell>
          <cell r="AE13">
            <v>0</v>
          </cell>
          <cell r="AF13">
            <v>0</v>
          </cell>
          <cell r="AG13">
            <v>0</v>
          </cell>
          <cell r="AH13">
            <v>5.234</v>
          </cell>
          <cell r="AI13">
            <v>83.583999999999989</v>
          </cell>
          <cell r="AJ13">
            <v>0</v>
          </cell>
          <cell r="AK13">
            <v>0</v>
          </cell>
          <cell r="AL13">
            <v>88.817999999999984</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5.234</v>
          </cell>
          <cell r="BC13">
            <v>83.583999999999989</v>
          </cell>
          <cell r="BD13">
            <v>0</v>
          </cell>
          <cell r="BE13">
            <v>0</v>
          </cell>
          <cell r="BF13">
            <v>88.817999999999984</v>
          </cell>
          <cell r="BG13">
            <v>102</v>
          </cell>
          <cell r="BH13" t="str">
            <v>X</v>
          </cell>
          <cell r="BI13" t="str">
            <v>Y</v>
          </cell>
          <cell r="BJ13" t="str">
            <v>N</v>
          </cell>
          <cell r="BK13" t="str">
            <v>B</v>
          </cell>
          <cell r="BL13" t="str">
            <v>B</v>
          </cell>
          <cell r="BM13">
            <v>83736</v>
          </cell>
          <cell r="BN13"/>
          <cell r="BO13"/>
          <cell r="BP13"/>
          <cell r="BQ13"/>
          <cell r="BR13"/>
          <cell r="BS13"/>
          <cell r="BT13"/>
          <cell r="BU13"/>
          <cell r="BV13"/>
          <cell r="BW13"/>
          <cell r="BX13"/>
          <cell r="BY13"/>
          <cell r="BZ13"/>
          <cell r="CA13"/>
          <cell r="CB13"/>
          <cell r="CC13"/>
          <cell r="CD13"/>
          <cell r="CE13"/>
          <cell r="CF13"/>
          <cell r="CG13"/>
          <cell r="CH13"/>
          <cell r="CI13"/>
          <cell r="CJ13">
            <v>83736</v>
          </cell>
          <cell r="CK13" t="str">
            <v>PennDOT</v>
          </cell>
          <cell r="CL13" t="str">
            <v>Bridge Key 38326</v>
          </cell>
          <cell r="CM13">
            <v>2.5</v>
          </cell>
          <cell r="CN13">
            <v>5.234</v>
          </cell>
          <cell r="CO13">
            <v>83.584000000000003</v>
          </cell>
          <cell r="CP13">
            <v>0</v>
          </cell>
          <cell r="CQ13">
            <v>5.892949627327794E-2</v>
          </cell>
          <cell r="CR13">
            <v>1</v>
          </cell>
          <cell r="CS13">
            <v>0</v>
          </cell>
          <cell r="CT13">
            <v>0</v>
          </cell>
          <cell r="CU13">
            <v>0</v>
          </cell>
          <cell r="CV13">
            <v>1</v>
          </cell>
          <cell r="CW13">
            <v>0</v>
          </cell>
          <cell r="CX13"/>
          <cell r="CY13">
            <v>0</v>
          </cell>
          <cell r="DF13"/>
          <cell r="DJ13"/>
          <cell r="DK13"/>
          <cell r="DM13"/>
          <cell r="DN13">
            <v>0</v>
          </cell>
        </row>
        <row r="14">
          <cell r="A14">
            <v>104</v>
          </cell>
          <cell r="B14" t="str">
            <v>Bridges over Vine Street Expressway</v>
          </cell>
          <cell r="C14" t="str">
            <v>Reconstruct Spring Garden Street Bridges over I-76 and the Schuylkill River; reconstruct 18th Street, 19th Street, 20th Street, 21st Street, 22nd Street, the Free Library Pedestrian Walkway, and Family Court Pedestrian Walkway structures over the Vine Street Expressway.</v>
          </cell>
          <cell r="D14" t="str">
            <v>X</v>
          </cell>
          <cell r="E14" t="str">
            <v>X</v>
          </cell>
          <cell r="F14"/>
          <cell r="G14"/>
          <cell r="H14"/>
          <cell r="I14"/>
          <cell r="J14"/>
          <cell r="K14"/>
          <cell r="L14" t="str">
            <v>X</v>
          </cell>
          <cell r="M14">
            <v>0</v>
          </cell>
          <cell r="N14">
            <v>251</v>
          </cell>
          <cell r="O14">
            <v>0</v>
          </cell>
          <cell r="P14">
            <v>0</v>
          </cell>
          <cell r="Q14">
            <v>0</v>
          </cell>
          <cell r="R14">
            <v>0</v>
          </cell>
          <cell r="S14">
            <v>251</v>
          </cell>
          <cell r="T14">
            <v>0</v>
          </cell>
          <cell r="U14">
            <v>0</v>
          </cell>
          <cell r="V14">
            <v>0</v>
          </cell>
          <cell r="W14">
            <v>0</v>
          </cell>
          <cell r="X14">
            <v>251.00899999999999</v>
          </cell>
          <cell r="Y14">
            <v>0</v>
          </cell>
          <cell r="Z14"/>
          <cell r="AA14">
            <v>0</v>
          </cell>
          <cell r="AB14">
            <v>251.00899999999999</v>
          </cell>
          <cell r="AC14">
            <v>0</v>
          </cell>
          <cell r="AD14">
            <v>0</v>
          </cell>
          <cell r="AE14">
            <v>0</v>
          </cell>
          <cell r="AF14">
            <v>0</v>
          </cell>
          <cell r="AG14">
            <v>0</v>
          </cell>
          <cell r="AH14">
            <v>52.980999999999987</v>
          </cell>
          <cell r="AI14">
            <v>198.02799999999999</v>
          </cell>
          <cell r="AJ14">
            <v>0</v>
          </cell>
          <cell r="AK14">
            <v>0</v>
          </cell>
          <cell r="AL14">
            <v>251.00899999999999</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52.980999999999987</v>
          </cell>
          <cell r="BC14">
            <v>198.02799999999999</v>
          </cell>
          <cell r="BD14">
            <v>0</v>
          </cell>
          <cell r="BE14">
            <v>0</v>
          </cell>
          <cell r="BF14">
            <v>251.00899999999999</v>
          </cell>
          <cell r="BG14">
            <v>104</v>
          </cell>
          <cell r="BH14" t="str">
            <v>X</v>
          </cell>
          <cell r="BI14" t="str">
            <v>Y</v>
          </cell>
          <cell r="BJ14" t="str">
            <v>N</v>
          </cell>
          <cell r="BK14" t="str">
            <v>D</v>
          </cell>
          <cell r="BL14" t="str">
            <v>B</v>
          </cell>
          <cell r="BM14">
            <v>90097</v>
          </cell>
          <cell r="BN14">
            <v>90096</v>
          </cell>
          <cell r="BO14">
            <v>80054</v>
          </cell>
          <cell r="BP14">
            <v>88767</v>
          </cell>
          <cell r="BQ14">
            <v>88768</v>
          </cell>
          <cell r="BR14"/>
          <cell r="BS14"/>
          <cell r="BT14"/>
          <cell r="BU14"/>
          <cell r="BV14"/>
          <cell r="BW14"/>
          <cell r="BX14"/>
          <cell r="BY14"/>
          <cell r="BZ14"/>
          <cell r="CA14"/>
          <cell r="CB14"/>
          <cell r="CC14"/>
          <cell r="CD14"/>
          <cell r="CE14"/>
          <cell r="CF14"/>
          <cell r="CG14"/>
          <cell r="CH14"/>
          <cell r="CI14"/>
          <cell r="CJ14" t="str">
            <v>90097; 90096; 80054; 88767; 88768</v>
          </cell>
          <cell r="CK14" t="str">
            <v>PennDOT</v>
          </cell>
          <cell r="CL14"/>
          <cell r="CM14">
            <v>8.0680000000000014</v>
          </cell>
          <cell r="CN14">
            <v>52.980999999999987</v>
          </cell>
          <cell r="CO14">
            <v>198.02800000000002</v>
          </cell>
          <cell r="CP14">
            <v>0</v>
          </cell>
          <cell r="CQ14">
            <v>0.21107211295212516</v>
          </cell>
          <cell r="CR14">
            <v>0.78892788704787487</v>
          </cell>
          <cell r="CS14">
            <v>0</v>
          </cell>
          <cell r="CT14">
            <v>0</v>
          </cell>
          <cell r="CU14">
            <v>0</v>
          </cell>
          <cell r="CV14">
            <v>1</v>
          </cell>
          <cell r="CW14">
            <v>0</v>
          </cell>
          <cell r="CX14"/>
          <cell r="CY14">
            <v>0</v>
          </cell>
          <cell r="CZ14"/>
          <cell r="DA14"/>
          <cell r="DB14"/>
          <cell r="DC14"/>
          <cell r="DD14"/>
          <cell r="DE14"/>
          <cell r="DF14"/>
          <cell r="DG14"/>
          <cell r="DH14"/>
          <cell r="DI14"/>
          <cell r="DJ14"/>
          <cell r="DK14"/>
          <cell r="DL14"/>
          <cell r="DM14"/>
          <cell r="DN14">
            <v>0</v>
          </cell>
          <cell r="DO14" t="str">
            <v xml:space="preserve"> www.bridgesover676.com</v>
          </cell>
        </row>
        <row r="15">
          <cell r="A15">
            <v>147</v>
          </cell>
          <cell r="B15" t="str">
            <v>PA 611</v>
          </cell>
          <cell r="C15" t="str">
            <v>Reconstruct bridge over Neshaminy Creek</v>
          </cell>
          <cell r="D15"/>
          <cell r="E15"/>
          <cell r="F15"/>
          <cell r="G15" t="str">
            <v>X</v>
          </cell>
          <cell r="H15" t="str">
            <v>X</v>
          </cell>
          <cell r="I15"/>
          <cell r="J15"/>
          <cell r="K15"/>
          <cell r="L15"/>
          <cell r="M15">
            <v>0</v>
          </cell>
          <cell r="N15">
            <v>20.5</v>
          </cell>
          <cell r="O15">
            <v>0</v>
          </cell>
          <cell r="P15">
            <v>0</v>
          </cell>
          <cell r="Q15">
            <v>0</v>
          </cell>
          <cell r="R15">
            <v>0</v>
          </cell>
          <cell r="S15">
            <v>20.5</v>
          </cell>
          <cell r="T15">
            <v>0</v>
          </cell>
          <cell r="U15">
            <v>0</v>
          </cell>
          <cell r="V15">
            <v>0</v>
          </cell>
          <cell r="W15">
            <v>0</v>
          </cell>
          <cell r="X15">
            <v>45.668453903595307</v>
          </cell>
          <cell r="Y15">
            <v>0</v>
          </cell>
          <cell r="Z15"/>
          <cell r="AA15">
            <v>0</v>
          </cell>
          <cell r="AB15">
            <v>45.668453903595307</v>
          </cell>
          <cell r="AC15">
            <v>0</v>
          </cell>
          <cell r="AD15">
            <v>0</v>
          </cell>
          <cell r="AE15">
            <v>0</v>
          </cell>
          <cell r="AF15">
            <v>0</v>
          </cell>
          <cell r="AG15">
            <v>0</v>
          </cell>
          <cell r="AH15">
            <v>0</v>
          </cell>
          <cell r="AI15">
            <v>0</v>
          </cell>
          <cell r="AJ15">
            <v>0</v>
          </cell>
          <cell r="AK15">
            <v>45.668453903595307</v>
          </cell>
          <cell r="AL15">
            <v>45.668453903595307</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45.668453903595307</v>
          </cell>
          <cell r="BF15">
            <v>45.668453903595307</v>
          </cell>
          <cell r="BG15">
            <v>147</v>
          </cell>
          <cell r="BH15" t="str">
            <v>X</v>
          </cell>
          <cell r="BI15" t="str">
            <v>N</v>
          </cell>
          <cell r="BJ15" t="str">
            <v>N</v>
          </cell>
          <cell r="BK15" t="str">
            <v>C</v>
          </cell>
          <cell r="BL15" t="str">
            <v>B</v>
          </cell>
          <cell r="BM15"/>
          <cell r="BN15"/>
          <cell r="BO15"/>
          <cell r="BP15"/>
          <cell r="BQ15"/>
          <cell r="BR15"/>
          <cell r="BS15"/>
          <cell r="BT15"/>
          <cell r="BU15"/>
          <cell r="BV15"/>
          <cell r="BW15"/>
          <cell r="BX15"/>
          <cell r="BY15"/>
          <cell r="BZ15"/>
          <cell r="CA15"/>
          <cell r="CB15"/>
          <cell r="CC15"/>
          <cell r="CD15"/>
          <cell r="CE15"/>
          <cell r="CF15"/>
          <cell r="CG15"/>
          <cell r="CH15"/>
          <cell r="CI15"/>
          <cell r="CJ15" t="str">
            <v>-</v>
          </cell>
          <cell r="CK15" t="str">
            <v>PennDOT</v>
          </cell>
          <cell r="CL15" t="str">
            <v>Bridge Key 7062</v>
          </cell>
          <cell r="CM15"/>
          <cell r="CN15"/>
          <cell r="CO15"/>
          <cell r="CP15">
            <v>20.5</v>
          </cell>
          <cell r="CQ15">
            <v>0</v>
          </cell>
          <cell r="CR15">
            <v>0</v>
          </cell>
          <cell r="CS15">
            <v>0</v>
          </cell>
          <cell r="CT15">
            <v>1</v>
          </cell>
          <cell r="CU15">
            <v>0</v>
          </cell>
          <cell r="CV15">
            <v>1</v>
          </cell>
          <cell r="CW15">
            <v>0</v>
          </cell>
          <cell r="CX15"/>
          <cell r="CY15">
            <v>0</v>
          </cell>
          <cell r="DF15"/>
          <cell r="DJ15"/>
          <cell r="DK15"/>
          <cell r="DL15"/>
          <cell r="DM15"/>
          <cell r="DN15">
            <v>0</v>
          </cell>
        </row>
        <row r="16">
          <cell r="A16">
            <v>153</v>
          </cell>
          <cell r="B16" t="str">
            <v>US 202</v>
          </cell>
          <cell r="C16" t="str">
            <v>Rehabilitate northbound and southbound bridges over Amtrak</v>
          </cell>
          <cell r="D16" t="str">
            <v>X</v>
          </cell>
          <cell r="E16"/>
          <cell r="F16"/>
          <cell r="G16"/>
          <cell r="H16"/>
          <cell r="I16" t="str">
            <v>X</v>
          </cell>
          <cell r="J16"/>
          <cell r="K16"/>
          <cell r="L16"/>
          <cell r="M16">
            <v>0</v>
          </cell>
          <cell r="N16">
            <v>17.567</v>
          </cell>
          <cell r="O16">
            <v>0</v>
          </cell>
          <cell r="P16">
            <v>0</v>
          </cell>
          <cell r="Q16">
            <v>0</v>
          </cell>
          <cell r="R16">
            <v>0</v>
          </cell>
          <cell r="S16">
            <v>17.567</v>
          </cell>
          <cell r="T16">
            <v>0</v>
          </cell>
          <cell r="U16">
            <v>0</v>
          </cell>
          <cell r="V16">
            <v>0</v>
          </cell>
          <cell r="W16">
            <v>0</v>
          </cell>
          <cell r="X16">
            <v>17.567</v>
          </cell>
          <cell r="Y16">
            <v>0</v>
          </cell>
          <cell r="Z16"/>
          <cell r="AA16">
            <v>0</v>
          </cell>
          <cell r="AB16">
            <v>17.567</v>
          </cell>
          <cell r="AC16">
            <v>0</v>
          </cell>
          <cell r="AD16">
            <v>0</v>
          </cell>
          <cell r="AE16">
            <v>0</v>
          </cell>
          <cell r="AF16">
            <v>0</v>
          </cell>
          <cell r="AG16">
            <v>0</v>
          </cell>
          <cell r="AH16">
            <v>17.567</v>
          </cell>
          <cell r="AI16">
            <v>0</v>
          </cell>
          <cell r="AJ16">
            <v>0</v>
          </cell>
          <cell r="AK16">
            <v>0</v>
          </cell>
          <cell r="AL16">
            <v>17.567</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17.567</v>
          </cell>
          <cell r="BC16">
            <v>0</v>
          </cell>
          <cell r="BD16">
            <v>0</v>
          </cell>
          <cell r="BE16">
            <v>0</v>
          </cell>
          <cell r="BF16">
            <v>17.567</v>
          </cell>
          <cell r="BG16">
            <v>153</v>
          </cell>
          <cell r="BH16" t="str">
            <v>X</v>
          </cell>
          <cell r="BI16" t="str">
            <v>Y</v>
          </cell>
          <cell r="BJ16" t="str">
            <v>Y</v>
          </cell>
          <cell r="BK16" t="str">
            <v>A</v>
          </cell>
          <cell r="BL16" t="str">
            <v>B</v>
          </cell>
          <cell r="BM16">
            <v>95366</v>
          </cell>
          <cell r="BN16"/>
          <cell r="BO16"/>
          <cell r="BP16"/>
          <cell r="BQ16"/>
          <cell r="BR16"/>
          <cell r="BS16"/>
          <cell r="BT16"/>
          <cell r="BU16"/>
          <cell r="BV16"/>
          <cell r="BW16"/>
          <cell r="BX16"/>
          <cell r="BY16"/>
          <cell r="BZ16"/>
          <cell r="CA16"/>
          <cell r="CB16"/>
          <cell r="CC16"/>
          <cell r="CD16"/>
          <cell r="CE16"/>
          <cell r="CF16"/>
          <cell r="CG16"/>
          <cell r="CH16"/>
          <cell r="CI16"/>
          <cell r="CJ16">
            <v>95366</v>
          </cell>
          <cell r="CK16" t="str">
            <v>PennDOT</v>
          </cell>
          <cell r="CL16" t="str">
            <v>Bridge Keys 10113 &amp; 10116</v>
          </cell>
          <cell r="CM16"/>
          <cell r="CN16">
            <v>17.567</v>
          </cell>
          <cell r="CO16"/>
          <cell r="CP16">
            <v>0</v>
          </cell>
          <cell r="CQ16">
            <v>1</v>
          </cell>
          <cell r="CR16">
            <v>0</v>
          </cell>
          <cell r="CS16">
            <v>0</v>
          </cell>
          <cell r="CT16">
            <v>0</v>
          </cell>
          <cell r="CU16">
            <v>0</v>
          </cell>
          <cell r="CV16">
            <v>1</v>
          </cell>
          <cell r="CW16">
            <v>0</v>
          </cell>
          <cell r="CX16"/>
          <cell r="CY16">
            <v>0</v>
          </cell>
          <cell r="CZ16"/>
          <cell r="DA16"/>
          <cell r="DB16"/>
          <cell r="DC16"/>
          <cell r="DD16"/>
          <cell r="DE16"/>
          <cell r="DF16"/>
          <cell r="DG16"/>
          <cell r="DH16"/>
          <cell r="DI16"/>
          <cell r="DJ16"/>
          <cell r="DK16"/>
          <cell r="DL16"/>
          <cell r="DM16"/>
          <cell r="DN16">
            <v>0</v>
          </cell>
        </row>
        <row r="17">
          <cell r="A17">
            <v>148</v>
          </cell>
          <cell r="B17" t="str">
            <v>I-76</v>
          </cell>
          <cell r="C17" t="str">
            <v>Replace eastbound bridge over City Line Avenue</v>
          </cell>
          <cell r="D17"/>
          <cell r="E17"/>
          <cell r="F17"/>
          <cell r="G17" t="str">
            <v>X</v>
          </cell>
          <cell r="H17"/>
          <cell r="I17"/>
          <cell r="J17"/>
          <cell r="K17" t="str">
            <v>X</v>
          </cell>
          <cell r="L17"/>
          <cell r="M17">
            <v>0</v>
          </cell>
          <cell r="N17">
            <v>12.4</v>
          </cell>
          <cell r="O17">
            <v>0</v>
          </cell>
          <cell r="P17">
            <v>0</v>
          </cell>
          <cell r="Q17">
            <v>0</v>
          </cell>
          <cell r="R17">
            <v>0</v>
          </cell>
          <cell r="S17">
            <v>12.4</v>
          </cell>
          <cell r="T17">
            <v>0</v>
          </cell>
          <cell r="U17">
            <v>0</v>
          </cell>
          <cell r="V17">
            <v>0</v>
          </cell>
          <cell r="W17">
            <v>0</v>
          </cell>
          <cell r="X17">
            <v>27.623845288028381</v>
          </cell>
          <cell r="Y17">
            <v>0</v>
          </cell>
          <cell r="Z17"/>
          <cell r="AA17">
            <v>0</v>
          </cell>
          <cell r="AB17">
            <v>27.623845288028381</v>
          </cell>
          <cell r="AC17">
            <v>0</v>
          </cell>
          <cell r="AD17">
            <v>0</v>
          </cell>
          <cell r="AE17">
            <v>0</v>
          </cell>
          <cell r="AF17">
            <v>0</v>
          </cell>
          <cell r="AG17">
            <v>0</v>
          </cell>
          <cell r="AH17">
            <v>0</v>
          </cell>
          <cell r="AI17">
            <v>0</v>
          </cell>
          <cell r="AJ17">
            <v>0</v>
          </cell>
          <cell r="AK17">
            <v>27.623845288028381</v>
          </cell>
          <cell r="AL17">
            <v>27.623845288028381</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27.623845288028381</v>
          </cell>
          <cell r="BF17">
            <v>27.623845288028381</v>
          </cell>
          <cell r="BG17">
            <v>148</v>
          </cell>
          <cell r="BH17" t="str">
            <v>X</v>
          </cell>
          <cell r="BI17" t="str">
            <v>N</v>
          </cell>
          <cell r="BJ17" t="str">
            <v>N</v>
          </cell>
          <cell r="BK17" t="str">
            <v>C</v>
          </cell>
          <cell r="BL17" t="str">
            <v>B</v>
          </cell>
          <cell r="BM17"/>
          <cell r="BN17"/>
          <cell r="BO17"/>
          <cell r="BP17"/>
          <cell r="BQ17"/>
          <cell r="BR17"/>
          <cell r="BS17"/>
          <cell r="BT17"/>
          <cell r="BU17"/>
          <cell r="BV17"/>
          <cell r="BW17"/>
          <cell r="BX17"/>
          <cell r="BY17"/>
          <cell r="BZ17"/>
          <cell r="CA17"/>
          <cell r="CB17"/>
          <cell r="CC17"/>
          <cell r="CD17"/>
          <cell r="CE17"/>
          <cell r="CF17"/>
          <cell r="CG17"/>
          <cell r="CH17"/>
          <cell r="CI17"/>
          <cell r="CJ17" t="str">
            <v>-</v>
          </cell>
          <cell r="CK17" t="str">
            <v>PennDOT</v>
          </cell>
          <cell r="CL17" t="str">
            <v>Bridge Key 27290 (eb)</v>
          </cell>
          <cell r="CM17"/>
          <cell r="CN17"/>
          <cell r="CO17"/>
          <cell r="CP17">
            <v>12.4</v>
          </cell>
          <cell r="CQ17">
            <v>0</v>
          </cell>
          <cell r="CR17">
            <v>0</v>
          </cell>
          <cell r="CS17">
            <v>0</v>
          </cell>
          <cell r="CT17">
            <v>1</v>
          </cell>
          <cell r="CU17">
            <v>0</v>
          </cell>
          <cell r="CV17">
            <v>1</v>
          </cell>
          <cell r="CW17">
            <v>0</v>
          </cell>
          <cell r="CX17"/>
          <cell r="CY17">
            <v>0</v>
          </cell>
          <cell r="CZ17"/>
          <cell r="DA17"/>
          <cell r="DB17"/>
          <cell r="DC17"/>
          <cell r="DD17"/>
          <cell r="DE17"/>
          <cell r="DF17"/>
          <cell r="DG17"/>
          <cell r="DH17"/>
          <cell r="DI17"/>
          <cell r="DJ17"/>
          <cell r="DK17"/>
          <cell r="DL17"/>
          <cell r="DM17"/>
          <cell r="DN17">
            <v>0</v>
          </cell>
        </row>
        <row r="18">
          <cell r="A18">
            <v>105</v>
          </cell>
          <cell r="B18" t="str">
            <v>I-476</v>
          </cell>
          <cell r="C18" t="str">
            <v>Reconstruct bridges over LR 46172, Conrail, and Creek (northbound &amp; Southbound)</v>
          </cell>
          <cell r="D18"/>
          <cell r="E18"/>
          <cell r="F18"/>
          <cell r="G18" t="str">
            <v>X</v>
          </cell>
          <cell r="H18"/>
          <cell r="I18"/>
          <cell r="J18"/>
          <cell r="K18" t="str">
            <v>X</v>
          </cell>
          <cell r="L18"/>
          <cell r="M18">
            <v>0</v>
          </cell>
          <cell r="N18">
            <v>62.660000000000004</v>
          </cell>
          <cell r="O18">
            <v>0</v>
          </cell>
          <cell r="P18">
            <v>0</v>
          </cell>
          <cell r="Q18">
            <v>0</v>
          </cell>
          <cell r="R18">
            <v>0</v>
          </cell>
          <cell r="S18">
            <v>62.660000000000004</v>
          </cell>
          <cell r="T18">
            <v>0</v>
          </cell>
          <cell r="U18">
            <v>0</v>
          </cell>
          <cell r="V18">
            <v>0</v>
          </cell>
          <cell r="W18">
            <v>0</v>
          </cell>
          <cell r="X18">
            <v>139.58952788289182</v>
          </cell>
          <cell r="Y18">
            <v>0</v>
          </cell>
          <cell r="Z18"/>
          <cell r="AA18">
            <v>0</v>
          </cell>
          <cell r="AB18">
            <v>139.58952788289182</v>
          </cell>
          <cell r="AC18">
            <v>0</v>
          </cell>
          <cell r="AD18">
            <v>0</v>
          </cell>
          <cell r="AE18">
            <v>0</v>
          </cell>
          <cell r="AF18">
            <v>0</v>
          </cell>
          <cell r="AG18">
            <v>0</v>
          </cell>
          <cell r="AH18">
            <v>0</v>
          </cell>
          <cell r="AI18">
            <v>0</v>
          </cell>
          <cell r="AJ18">
            <v>0</v>
          </cell>
          <cell r="AK18">
            <v>139.58952788289182</v>
          </cell>
          <cell r="AL18">
            <v>139.58952788289182</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139.58952788289182</v>
          </cell>
          <cell r="BF18">
            <v>139.58952788289182</v>
          </cell>
          <cell r="BG18">
            <v>105</v>
          </cell>
          <cell r="BH18" t="str">
            <v>N</v>
          </cell>
          <cell r="BI18" t="str">
            <v>N</v>
          </cell>
          <cell r="BJ18" t="str">
            <v>N</v>
          </cell>
          <cell r="BK18" t="str">
            <v>C</v>
          </cell>
          <cell r="BL18" t="str">
            <v>B</v>
          </cell>
          <cell r="BM18"/>
          <cell r="BN18"/>
          <cell r="BO18"/>
          <cell r="BP18"/>
          <cell r="BQ18"/>
          <cell r="BR18"/>
          <cell r="BS18"/>
          <cell r="BT18"/>
          <cell r="BU18"/>
          <cell r="BV18"/>
          <cell r="BW18"/>
          <cell r="BX18"/>
          <cell r="BY18"/>
          <cell r="BZ18"/>
          <cell r="CA18"/>
          <cell r="CB18"/>
          <cell r="CC18"/>
          <cell r="CD18"/>
          <cell r="CE18"/>
          <cell r="CF18"/>
          <cell r="CG18"/>
          <cell r="CH18"/>
          <cell r="CI18"/>
          <cell r="CJ18" t="str">
            <v>-</v>
          </cell>
          <cell r="CK18" t="str">
            <v>PennDOT</v>
          </cell>
          <cell r="CL18" t="str">
            <v>Bridge Key 27470 &amp; 27472</v>
          </cell>
          <cell r="CM18"/>
          <cell r="CN18"/>
          <cell r="CO18"/>
          <cell r="CP18">
            <v>62.660000000000004</v>
          </cell>
          <cell r="CQ18">
            <v>0</v>
          </cell>
          <cell r="CR18">
            <v>0</v>
          </cell>
          <cell r="CS18">
            <v>0</v>
          </cell>
          <cell r="CT18">
            <v>1</v>
          </cell>
          <cell r="CU18">
            <v>0</v>
          </cell>
          <cell r="CV18">
            <v>1</v>
          </cell>
          <cell r="CW18">
            <v>0</v>
          </cell>
          <cell r="CX18"/>
          <cell r="CY18">
            <v>0</v>
          </cell>
          <cell r="CZ18"/>
          <cell r="DA18"/>
          <cell r="DB18"/>
          <cell r="DC18"/>
          <cell r="DD18"/>
          <cell r="DE18"/>
          <cell r="DF18"/>
          <cell r="DG18"/>
          <cell r="DH18"/>
          <cell r="DI18"/>
          <cell r="DJ18"/>
          <cell r="DK18"/>
          <cell r="DL18"/>
          <cell r="DM18"/>
          <cell r="DN18">
            <v>62.660000000000004</v>
          </cell>
        </row>
        <row r="19">
          <cell r="A19">
            <v>157</v>
          </cell>
          <cell r="B19" t="str">
            <v>I-76 Montgomery County</v>
          </cell>
          <cell r="C19" t="str">
            <v>Reconstruct bridge over Arrowmink Creek</v>
          </cell>
          <cell r="D19"/>
          <cell r="E19"/>
          <cell r="F19"/>
          <cell r="G19" t="str">
            <v>X</v>
          </cell>
          <cell r="H19"/>
          <cell r="I19"/>
          <cell r="J19"/>
          <cell r="K19" t="str">
            <v>X</v>
          </cell>
          <cell r="L19"/>
          <cell r="M19">
            <v>0</v>
          </cell>
          <cell r="N19">
            <v>21</v>
          </cell>
          <cell r="O19">
            <v>0</v>
          </cell>
          <cell r="P19">
            <v>0</v>
          </cell>
          <cell r="Q19">
            <v>0</v>
          </cell>
          <cell r="R19">
            <v>0</v>
          </cell>
          <cell r="S19">
            <v>21</v>
          </cell>
          <cell r="T19">
            <v>0</v>
          </cell>
          <cell r="U19">
            <v>0</v>
          </cell>
          <cell r="V19">
            <v>0</v>
          </cell>
          <cell r="W19">
            <v>0</v>
          </cell>
          <cell r="X19">
            <v>46.782318632951288</v>
          </cell>
          <cell r="Y19">
            <v>0</v>
          </cell>
          <cell r="Z19"/>
          <cell r="AA19">
            <v>0</v>
          </cell>
          <cell r="AB19">
            <v>46.782318632951288</v>
          </cell>
          <cell r="AC19">
            <v>0</v>
          </cell>
          <cell r="AD19">
            <v>0</v>
          </cell>
          <cell r="AE19">
            <v>0</v>
          </cell>
          <cell r="AF19">
            <v>0</v>
          </cell>
          <cell r="AG19">
            <v>0</v>
          </cell>
          <cell r="AH19">
            <v>0</v>
          </cell>
          <cell r="AI19">
            <v>0</v>
          </cell>
          <cell r="AJ19">
            <v>0</v>
          </cell>
          <cell r="AK19">
            <v>46.782318632951288</v>
          </cell>
          <cell r="AL19">
            <v>46.782318632951288</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46.782318632951288</v>
          </cell>
          <cell r="BF19">
            <v>46.782318632951288</v>
          </cell>
          <cell r="BG19">
            <v>150</v>
          </cell>
          <cell r="BH19" t="str">
            <v>N</v>
          </cell>
          <cell r="BI19" t="str">
            <v>N</v>
          </cell>
          <cell r="BJ19" t="str">
            <v>N</v>
          </cell>
          <cell r="BK19" t="str">
            <v>C</v>
          </cell>
          <cell r="BL19" t="str">
            <v>B</v>
          </cell>
          <cell r="BM19"/>
          <cell r="BN19"/>
          <cell r="BO19"/>
          <cell r="BP19"/>
          <cell r="BQ19"/>
          <cell r="BR19"/>
          <cell r="BS19"/>
          <cell r="BT19"/>
          <cell r="BU19"/>
          <cell r="BV19"/>
          <cell r="BW19"/>
          <cell r="BX19"/>
          <cell r="BY19"/>
          <cell r="BZ19"/>
          <cell r="CA19"/>
          <cell r="CB19"/>
          <cell r="CC19"/>
          <cell r="CD19"/>
          <cell r="CE19"/>
          <cell r="CF19"/>
          <cell r="CG19"/>
          <cell r="CH19"/>
          <cell r="CI19"/>
          <cell r="CJ19" t="str">
            <v>-</v>
          </cell>
          <cell r="CK19" t="str">
            <v>PennDOT</v>
          </cell>
          <cell r="CL19" t="str">
            <v>Bridge Key 27255</v>
          </cell>
          <cell r="CM19"/>
          <cell r="CN19"/>
          <cell r="CO19"/>
          <cell r="CP19">
            <v>21</v>
          </cell>
          <cell r="CQ19">
            <v>0</v>
          </cell>
          <cell r="CR19">
            <v>0</v>
          </cell>
          <cell r="CS19">
            <v>0</v>
          </cell>
          <cell r="CT19">
            <v>1</v>
          </cell>
          <cell r="CU19">
            <v>0</v>
          </cell>
          <cell r="CV19">
            <v>1</v>
          </cell>
          <cell r="CW19">
            <v>0</v>
          </cell>
          <cell r="CX19"/>
          <cell r="CY19">
            <v>0</v>
          </cell>
          <cell r="CZ19"/>
          <cell r="DA19"/>
          <cell r="DB19"/>
          <cell r="DC19"/>
          <cell r="DD19"/>
          <cell r="DE19"/>
          <cell r="DF19"/>
          <cell r="DG19"/>
          <cell r="DH19"/>
          <cell r="DI19"/>
          <cell r="DJ19"/>
          <cell r="DK19"/>
          <cell r="DL19"/>
          <cell r="DM19"/>
          <cell r="DN19">
            <v>21</v>
          </cell>
        </row>
        <row r="20">
          <cell r="A20">
            <v>152</v>
          </cell>
          <cell r="B20" t="str">
            <v>Darby Road Extension</v>
          </cell>
          <cell r="C20" t="str">
            <v>Replace North Valley Road Bridge over Amtrak, realign to connect new bridge with Darby Boulevard.</v>
          </cell>
          <cell r="D20" t="str">
            <v>X</v>
          </cell>
          <cell r="E20" t="str">
            <v>X</v>
          </cell>
          <cell r="F20"/>
          <cell r="G20"/>
          <cell r="H20"/>
          <cell r="I20" t="str">
            <v>X</v>
          </cell>
          <cell r="J20"/>
          <cell r="K20"/>
          <cell r="L20"/>
          <cell r="M20">
            <v>0</v>
          </cell>
          <cell r="N20">
            <v>35.072000000000003</v>
          </cell>
          <cell r="O20">
            <v>0</v>
          </cell>
          <cell r="P20">
            <v>0</v>
          </cell>
          <cell r="Q20">
            <v>0</v>
          </cell>
          <cell r="R20">
            <v>0</v>
          </cell>
          <cell r="S20">
            <v>35.072000000000003</v>
          </cell>
          <cell r="T20">
            <v>0</v>
          </cell>
          <cell r="U20">
            <v>0</v>
          </cell>
          <cell r="V20">
            <v>0</v>
          </cell>
          <cell r="W20">
            <v>0</v>
          </cell>
          <cell r="X20">
            <v>35.071999999999996</v>
          </cell>
          <cell r="Y20">
            <v>0</v>
          </cell>
          <cell r="Z20"/>
          <cell r="AA20">
            <v>0</v>
          </cell>
          <cell r="AB20">
            <v>35.071999999999996</v>
          </cell>
          <cell r="AC20">
            <v>0</v>
          </cell>
          <cell r="AD20">
            <v>0</v>
          </cell>
          <cell r="AE20">
            <v>0</v>
          </cell>
          <cell r="AF20">
            <v>0</v>
          </cell>
          <cell r="AG20">
            <v>0</v>
          </cell>
          <cell r="AH20">
            <v>15.967000000000001</v>
          </cell>
          <cell r="AI20">
            <v>19.104999999999997</v>
          </cell>
          <cell r="AJ20">
            <v>0</v>
          </cell>
          <cell r="AK20">
            <v>0</v>
          </cell>
          <cell r="AL20">
            <v>35.071999999999996</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15.967000000000001</v>
          </cell>
          <cell r="BC20">
            <v>19.104999999999997</v>
          </cell>
          <cell r="BD20">
            <v>0</v>
          </cell>
          <cell r="BE20">
            <v>0</v>
          </cell>
          <cell r="BF20">
            <v>35.071999999999996</v>
          </cell>
          <cell r="BG20">
            <v>152</v>
          </cell>
          <cell r="BH20" t="str">
            <v>X</v>
          </cell>
          <cell r="BI20" t="str">
            <v>Y</v>
          </cell>
          <cell r="BJ20" t="str">
            <v>Y</v>
          </cell>
          <cell r="BK20" t="str">
            <v>D</v>
          </cell>
          <cell r="BL20" t="str">
            <v>B</v>
          </cell>
          <cell r="BM20">
            <v>47979</v>
          </cell>
          <cell r="BN20"/>
          <cell r="BO20"/>
          <cell r="BP20"/>
          <cell r="BQ20"/>
          <cell r="BR20"/>
          <cell r="BS20"/>
          <cell r="BT20"/>
          <cell r="BU20"/>
          <cell r="BV20"/>
          <cell r="BW20"/>
          <cell r="BX20"/>
          <cell r="BY20"/>
          <cell r="BZ20"/>
          <cell r="CA20"/>
          <cell r="CB20"/>
          <cell r="CC20"/>
          <cell r="CD20"/>
          <cell r="CE20"/>
          <cell r="CF20"/>
          <cell r="CG20"/>
          <cell r="CH20"/>
          <cell r="CI20"/>
          <cell r="CJ20">
            <v>47979</v>
          </cell>
          <cell r="CK20" t="str">
            <v>PennDOT</v>
          </cell>
          <cell r="CL20" t="str">
            <v>Bridge Key 10309; Supports Paoli Transportation Center Development</v>
          </cell>
          <cell r="CM20"/>
          <cell r="CN20">
            <v>15.967000000000001</v>
          </cell>
          <cell r="CO20">
            <v>19.105</v>
          </cell>
          <cell r="CP20">
            <v>0</v>
          </cell>
          <cell r="CQ20">
            <v>0.45526345802919704</v>
          </cell>
          <cell r="CR20">
            <v>0.5447365419708029</v>
          </cell>
          <cell r="CS20">
            <v>0</v>
          </cell>
          <cell r="CT20">
            <v>0</v>
          </cell>
          <cell r="CU20">
            <v>0</v>
          </cell>
          <cell r="CV20">
            <v>1</v>
          </cell>
          <cell r="CW20">
            <v>0</v>
          </cell>
          <cell r="CX20"/>
          <cell r="CY20">
            <v>0</v>
          </cell>
          <cell r="DF20"/>
          <cell r="DJ20"/>
          <cell r="DK20"/>
          <cell r="DL20"/>
          <cell r="DM20"/>
          <cell r="DN20">
            <v>0</v>
          </cell>
          <cell r="DO20" t="str">
            <v>http://paolitransportationcenter.com/</v>
          </cell>
        </row>
        <row r="21">
          <cell r="A21"/>
          <cell r="B21" t="str">
            <v>I-95 (South Philadelphia)</v>
          </cell>
          <cell r="C21" t="str">
            <v>Reconstruct bridge over Terminal Avenue</v>
          </cell>
          <cell r="D21"/>
          <cell r="E21"/>
          <cell r="F21"/>
          <cell r="G21" t="str">
            <v>X</v>
          </cell>
          <cell r="H21"/>
          <cell r="I21"/>
          <cell r="J21"/>
          <cell r="K21"/>
          <cell r="L21" t="str">
            <v>X</v>
          </cell>
          <cell r="M21">
            <v>0</v>
          </cell>
          <cell r="N21">
            <v>0</v>
          </cell>
          <cell r="O21">
            <v>0</v>
          </cell>
          <cell r="P21">
            <v>0</v>
          </cell>
          <cell r="Q21">
            <v>0</v>
          </cell>
          <cell r="R21">
            <v>0</v>
          </cell>
          <cell r="S21">
            <v>0</v>
          </cell>
          <cell r="T21">
            <v>0</v>
          </cell>
          <cell r="U21">
            <v>0</v>
          </cell>
          <cell r="V21">
            <v>0</v>
          </cell>
          <cell r="W21">
            <v>0</v>
          </cell>
          <cell r="X21">
            <v>0</v>
          </cell>
          <cell r="Y21">
            <v>0</v>
          </cell>
          <cell r="Z21"/>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cell r="BH21" t="str">
            <v>N</v>
          </cell>
          <cell r="BI21" t="str">
            <v>-</v>
          </cell>
          <cell r="BJ21" t="str">
            <v>N</v>
          </cell>
          <cell r="BK21" t="str">
            <v>C</v>
          </cell>
          <cell r="BL21" t="str">
            <v>B</v>
          </cell>
          <cell r="BM21"/>
          <cell r="BN21"/>
          <cell r="BO21"/>
          <cell r="BP21"/>
          <cell r="BQ21"/>
          <cell r="BR21"/>
          <cell r="BS21"/>
          <cell r="BT21"/>
          <cell r="BU21"/>
          <cell r="BV21"/>
          <cell r="BW21"/>
          <cell r="BX21"/>
          <cell r="BY21"/>
          <cell r="BZ21"/>
          <cell r="CA21"/>
          <cell r="CB21"/>
          <cell r="CC21"/>
          <cell r="CD21"/>
          <cell r="CE21"/>
          <cell r="CF21"/>
          <cell r="CG21"/>
          <cell r="CH21"/>
          <cell r="CI21"/>
          <cell r="CJ21" t="str">
            <v>-</v>
          </cell>
          <cell r="CK21" t="str">
            <v>PennDOT</v>
          </cell>
          <cell r="CL21" t="str">
            <v>Bridge Key 38541</v>
          </cell>
          <cell r="CM21"/>
          <cell r="CN21"/>
          <cell r="CO21"/>
          <cell r="CP21">
            <v>0</v>
          </cell>
          <cell r="CQ21">
            <v>0</v>
          </cell>
          <cell r="CR21">
            <v>0</v>
          </cell>
          <cell r="CS21">
            <v>0</v>
          </cell>
          <cell r="CT21">
            <v>0</v>
          </cell>
          <cell r="CU21">
            <v>0</v>
          </cell>
          <cell r="CV21">
            <v>1</v>
          </cell>
          <cell r="CW21">
            <v>0</v>
          </cell>
          <cell r="CX21"/>
          <cell r="CY21">
            <v>0</v>
          </cell>
          <cell r="DF21"/>
          <cell r="DJ21"/>
          <cell r="DK21"/>
          <cell r="DL21"/>
          <cell r="DM21"/>
          <cell r="DN21">
            <v>0</v>
          </cell>
        </row>
        <row r="22">
          <cell r="A22"/>
          <cell r="B22" t="str">
            <v>I-95 (South Philadelphia)</v>
          </cell>
          <cell r="C22" t="str">
            <v>Reconstruct bridge over Pattison Avenue</v>
          </cell>
          <cell r="D22"/>
          <cell r="E22"/>
          <cell r="F22" t="str">
            <v>X</v>
          </cell>
          <cell r="G22"/>
          <cell r="H22"/>
          <cell r="I22"/>
          <cell r="J22"/>
          <cell r="K22"/>
          <cell r="L22" t="str">
            <v>X</v>
          </cell>
          <cell r="M22">
            <v>0</v>
          </cell>
          <cell r="N22">
            <v>0</v>
          </cell>
          <cell r="O22">
            <v>0</v>
          </cell>
          <cell r="P22">
            <v>0</v>
          </cell>
          <cell r="Q22">
            <v>0</v>
          </cell>
          <cell r="R22">
            <v>0</v>
          </cell>
          <cell r="S22">
            <v>0</v>
          </cell>
          <cell r="T22">
            <v>0</v>
          </cell>
          <cell r="U22">
            <v>0</v>
          </cell>
          <cell r="V22">
            <v>0</v>
          </cell>
          <cell r="W22">
            <v>0</v>
          </cell>
          <cell r="X22">
            <v>0</v>
          </cell>
          <cell r="Y22">
            <v>0</v>
          </cell>
          <cell r="Z22"/>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cell r="BH22" t="str">
            <v>N</v>
          </cell>
          <cell r="BI22" t="str">
            <v>-</v>
          </cell>
          <cell r="BJ22" t="str">
            <v>N</v>
          </cell>
          <cell r="BK22" t="str">
            <v>C</v>
          </cell>
          <cell r="BL22" t="str">
            <v>B</v>
          </cell>
          <cell r="BM22"/>
          <cell r="BN22"/>
          <cell r="BO22"/>
          <cell r="BP22"/>
          <cell r="BQ22"/>
          <cell r="BR22"/>
          <cell r="BS22"/>
          <cell r="BT22"/>
          <cell r="BU22"/>
          <cell r="BV22"/>
          <cell r="BW22"/>
          <cell r="BX22"/>
          <cell r="BY22"/>
          <cell r="BZ22"/>
          <cell r="CA22"/>
          <cell r="CB22"/>
          <cell r="CC22"/>
          <cell r="CD22"/>
          <cell r="CE22"/>
          <cell r="CF22"/>
          <cell r="CG22"/>
          <cell r="CH22"/>
          <cell r="CI22"/>
          <cell r="CJ22" t="str">
            <v>-</v>
          </cell>
          <cell r="CK22" t="str">
            <v>PennDOT</v>
          </cell>
          <cell r="CL22" t="str">
            <v>Bridge Key 38547</v>
          </cell>
          <cell r="CM22"/>
          <cell r="CN22"/>
          <cell r="CO22"/>
          <cell r="CP22">
            <v>0</v>
          </cell>
          <cell r="CQ22">
            <v>0</v>
          </cell>
          <cell r="CR22">
            <v>0</v>
          </cell>
          <cell r="CS22">
            <v>0</v>
          </cell>
          <cell r="CT22">
            <v>0</v>
          </cell>
          <cell r="CU22">
            <v>0</v>
          </cell>
          <cell r="CV22">
            <v>1</v>
          </cell>
          <cell r="CW22">
            <v>0</v>
          </cell>
          <cell r="CX22"/>
          <cell r="CY22">
            <v>0</v>
          </cell>
          <cell r="CZ22"/>
          <cell r="DA22"/>
          <cell r="DB22"/>
          <cell r="DC22"/>
          <cell r="DD22"/>
          <cell r="DE22"/>
          <cell r="DF22"/>
          <cell r="DG22"/>
          <cell r="DH22"/>
          <cell r="DI22"/>
          <cell r="DJ22"/>
          <cell r="DK22"/>
          <cell r="DL22"/>
          <cell r="DM22"/>
          <cell r="DN22">
            <v>0</v>
          </cell>
        </row>
        <row r="23">
          <cell r="A23">
            <v>155</v>
          </cell>
          <cell r="B23" t="str">
            <v>I-676</v>
          </cell>
          <cell r="C23" t="str">
            <v>Schuylkill River, Ramp D, CSX</v>
          </cell>
          <cell r="D23"/>
          <cell r="E23"/>
          <cell r="F23"/>
          <cell r="G23" t="str">
            <v>X</v>
          </cell>
          <cell r="H23"/>
          <cell r="I23"/>
          <cell r="J23"/>
          <cell r="K23"/>
          <cell r="L23" t="str">
            <v>X</v>
          </cell>
          <cell r="M23">
            <v>0</v>
          </cell>
          <cell r="N23">
            <v>65.400000000000006</v>
          </cell>
          <cell r="O23">
            <v>0</v>
          </cell>
          <cell r="P23">
            <v>0</v>
          </cell>
          <cell r="Q23">
            <v>0</v>
          </cell>
          <cell r="R23">
            <v>0</v>
          </cell>
          <cell r="S23">
            <v>65.400000000000006</v>
          </cell>
          <cell r="T23">
            <v>0</v>
          </cell>
          <cell r="U23">
            <v>0</v>
          </cell>
          <cell r="V23">
            <v>0</v>
          </cell>
          <cell r="W23">
            <v>0</v>
          </cell>
          <cell r="X23">
            <v>145.6935065997626</v>
          </cell>
          <cell r="Y23">
            <v>0</v>
          </cell>
          <cell r="Z23"/>
          <cell r="AA23">
            <v>0</v>
          </cell>
          <cell r="AB23">
            <v>145.6935065997626</v>
          </cell>
          <cell r="AC23">
            <v>0</v>
          </cell>
          <cell r="AD23">
            <v>0</v>
          </cell>
          <cell r="AE23">
            <v>0</v>
          </cell>
          <cell r="AF23">
            <v>0</v>
          </cell>
          <cell r="AG23">
            <v>0</v>
          </cell>
          <cell r="AH23">
            <v>0</v>
          </cell>
          <cell r="AI23">
            <v>0</v>
          </cell>
          <cell r="AJ23">
            <v>0</v>
          </cell>
          <cell r="AK23">
            <v>145.6935065997626</v>
          </cell>
          <cell r="AL23">
            <v>145.6935065997626</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145.6935065997626</v>
          </cell>
          <cell r="BF23">
            <v>145.6935065997626</v>
          </cell>
          <cell r="BG23">
            <v>155</v>
          </cell>
          <cell r="BH23" t="str">
            <v>X</v>
          </cell>
          <cell r="BI23" t="str">
            <v>N</v>
          </cell>
          <cell r="BJ23" t="str">
            <v>N</v>
          </cell>
          <cell r="BK23" t="str">
            <v>C</v>
          </cell>
          <cell r="BL23" t="str">
            <v>B</v>
          </cell>
          <cell r="BM23"/>
          <cell r="BN23"/>
          <cell r="BO23"/>
          <cell r="BP23"/>
          <cell r="BQ23"/>
          <cell r="BR23"/>
          <cell r="BS23"/>
          <cell r="BT23"/>
          <cell r="BU23"/>
          <cell r="BV23"/>
          <cell r="BW23"/>
          <cell r="BX23"/>
          <cell r="BY23"/>
          <cell r="BZ23"/>
          <cell r="CA23"/>
          <cell r="CB23"/>
          <cell r="CC23"/>
          <cell r="CD23"/>
          <cell r="CE23"/>
          <cell r="CF23"/>
          <cell r="CG23"/>
          <cell r="CH23"/>
          <cell r="CI23"/>
          <cell r="CJ23" t="str">
            <v>-</v>
          </cell>
          <cell r="CK23" t="str">
            <v>PennDOT</v>
          </cell>
          <cell r="CL23" t="str">
            <v>Bridge Key 38686</v>
          </cell>
          <cell r="CM23"/>
          <cell r="CN23"/>
          <cell r="CO23"/>
          <cell r="CP23">
            <v>65.400000000000006</v>
          </cell>
          <cell r="CQ23">
            <v>0</v>
          </cell>
          <cell r="CR23">
            <v>0</v>
          </cell>
          <cell r="CS23">
            <v>0</v>
          </cell>
          <cell r="CT23">
            <v>1</v>
          </cell>
          <cell r="CU23">
            <v>0</v>
          </cell>
          <cell r="CV23">
            <v>1</v>
          </cell>
          <cell r="CW23">
            <v>0</v>
          </cell>
          <cell r="CX23"/>
          <cell r="CY23">
            <v>0</v>
          </cell>
          <cell r="DF23"/>
          <cell r="DJ23"/>
          <cell r="DK23"/>
          <cell r="DL23"/>
          <cell r="DM23"/>
          <cell r="DN23">
            <v>0</v>
          </cell>
        </row>
        <row r="24">
          <cell r="A24">
            <v>156</v>
          </cell>
          <cell r="B24" t="str">
            <v>I-76 Center City</v>
          </cell>
          <cell r="C24" t="str">
            <v>Reconstruct/Rehabilitate from Arch Street to Grays Ferry Avenue</v>
          </cell>
          <cell r="D24"/>
          <cell r="E24"/>
          <cell r="F24" t="str">
            <v>X</v>
          </cell>
          <cell r="G24"/>
          <cell r="H24"/>
          <cell r="I24"/>
          <cell r="J24"/>
          <cell r="K24"/>
          <cell r="L24" t="str">
            <v>X</v>
          </cell>
          <cell r="M24">
            <v>21.5</v>
          </cell>
          <cell r="N24">
            <v>352.4</v>
          </cell>
          <cell r="O24">
            <v>0</v>
          </cell>
          <cell r="P24">
            <v>0</v>
          </cell>
          <cell r="Q24">
            <v>0</v>
          </cell>
          <cell r="R24">
            <v>0</v>
          </cell>
          <cell r="S24">
            <v>373.9</v>
          </cell>
          <cell r="T24">
            <v>0</v>
          </cell>
          <cell r="U24">
            <v>0</v>
          </cell>
          <cell r="V24">
            <v>0</v>
          </cell>
          <cell r="W24">
            <v>0</v>
          </cell>
          <cell r="X24">
            <v>608.62697747383913</v>
          </cell>
          <cell r="Y24">
            <v>0</v>
          </cell>
          <cell r="Z24"/>
          <cell r="AA24">
            <v>0</v>
          </cell>
          <cell r="AB24">
            <v>608.62697747383913</v>
          </cell>
          <cell r="AC24">
            <v>0</v>
          </cell>
          <cell r="AD24">
            <v>0</v>
          </cell>
          <cell r="AE24">
            <v>0</v>
          </cell>
          <cell r="AF24">
            <v>0</v>
          </cell>
          <cell r="AG24">
            <v>0</v>
          </cell>
          <cell r="AH24">
            <v>0</v>
          </cell>
          <cell r="AI24">
            <v>0</v>
          </cell>
          <cell r="AJ24">
            <v>608.62697747383913</v>
          </cell>
          <cell r="AK24">
            <v>0</v>
          </cell>
          <cell r="AL24">
            <v>608.62697747383913</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608.62697747383913</v>
          </cell>
          <cell r="BE24">
            <v>0</v>
          </cell>
          <cell r="BF24">
            <v>608.62697747383913</v>
          </cell>
          <cell r="BG24">
            <v>156</v>
          </cell>
          <cell r="BH24" t="str">
            <v>X</v>
          </cell>
          <cell r="BI24" t="str">
            <v>N</v>
          </cell>
          <cell r="BJ24" t="str">
            <v>N</v>
          </cell>
          <cell r="BK24" t="str">
            <v>C</v>
          </cell>
          <cell r="BL24" t="str">
            <v>B</v>
          </cell>
          <cell r="BM24"/>
          <cell r="BN24"/>
          <cell r="BO24"/>
          <cell r="BP24"/>
          <cell r="BQ24"/>
          <cell r="BR24"/>
          <cell r="BS24"/>
          <cell r="BT24"/>
          <cell r="BU24"/>
          <cell r="BV24"/>
          <cell r="BW24"/>
          <cell r="BX24"/>
          <cell r="BY24"/>
          <cell r="BZ24"/>
          <cell r="CA24"/>
          <cell r="CB24"/>
          <cell r="CC24"/>
          <cell r="CD24"/>
          <cell r="CE24"/>
          <cell r="CF24"/>
          <cell r="CG24"/>
          <cell r="CH24"/>
          <cell r="CI24"/>
          <cell r="CJ24" t="str">
            <v>-</v>
          </cell>
          <cell r="CK24" t="str">
            <v>PennDOT</v>
          </cell>
          <cell r="CL24" t="str">
            <v>Bridge Key 38477; 38495; 38498</v>
          </cell>
          <cell r="CM24"/>
          <cell r="CN24"/>
          <cell r="CO24"/>
          <cell r="CP24">
            <v>373.9</v>
          </cell>
          <cell r="CQ24">
            <v>0</v>
          </cell>
          <cell r="CR24">
            <v>0</v>
          </cell>
          <cell r="CS24">
            <v>1</v>
          </cell>
          <cell r="CT24">
            <v>0</v>
          </cell>
          <cell r="CU24">
            <v>0</v>
          </cell>
          <cell r="CV24">
            <v>1</v>
          </cell>
          <cell r="CW24">
            <v>0</v>
          </cell>
          <cell r="CX24"/>
          <cell r="CY24">
            <v>0</v>
          </cell>
          <cell r="DF24"/>
          <cell r="DJ24"/>
          <cell r="DK24"/>
          <cell r="DL24"/>
          <cell r="DM24"/>
          <cell r="DN24">
            <v>0</v>
          </cell>
        </row>
        <row r="25">
          <cell r="A25">
            <v>157</v>
          </cell>
          <cell r="B25" t="str">
            <v>I-76</v>
          </cell>
          <cell r="C25" t="str">
            <v>Reconstruct over South Gulph Road, Creek, SEPTA</v>
          </cell>
          <cell r="D25"/>
          <cell r="E25"/>
          <cell r="F25"/>
          <cell r="G25" t="str">
            <v>X</v>
          </cell>
          <cell r="H25"/>
          <cell r="I25"/>
          <cell r="J25"/>
          <cell r="K25" t="str">
            <v>X</v>
          </cell>
          <cell r="L25"/>
          <cell r="M25">
            <v>0</v>
          </cell>
          <cell r="N25">
            <v>37.9</v>
          </cell>
          <cell r="O25">
            <v>0</v>
          </cell>
          <cell r="P25">
            <v>0</v>
          </cell>
          <cell r="Q25">
            <v>0</v>
          </cell>
          <cell r="R25">
            <v>0</v>
          </cell>
          <cell r="S25">
            <v>37.9</v>
          </cell>
          <cell r="T25">
            <v>0</v>
          </cell>
          <cell r="U25">
            <v>0</v>
          </cell>
          <cell r="V25">
            <v>0</v>
          </cell>
          <cell r="W25">
            <v>0</v>
          </cell>
          <cell r="X25">
            <v>84.430946485183512</v>
          </cell>
          <cell r="Y25">
            <v>0</v>
          </cell>
          <cell r="Z25"/>
          <cell r="AA25">
            <v>0</v>
          </cell>
          <cell r="AB25">
            <v>84.430946485183512</v>
          </cell>
          <cell r="AC25">
            <v>0</v>
          </cell>
          <cell r="AD25">
            <v>0</v>
          </cell>
          <cell r="AE25">
            <v>0</v>
          </cell>
          <cell r="AF25">
            <v>0</v>
          </cell>
          <cell r="AG25">
            <v>0</v>
          </cell>
          <cell r="AH25">
            <v>0</v>
          </cell>
          <cell r="AI25">
            <v>0</v>
          </cell>
          <cell r="AJ25">
            <v>0</v>
          </cell>
          <cell r="AK25">
            <v>84.430946485183512</v>
          </cell>
          <cell r="AL25">
            <v>84.430946485183512</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84.430946485183512</v>
          </cell>
          <cell r="BF25">
            <v>84.430946485183512</v>
          </cell>
          <cell r="BG25">
            <v>157</v>
          </cell>
          <cell r="BH25" t="str">
            <v>N</v>
          </cell>
          <cell r="BI25" t="str">
            <v>N</v>
          </cell>
          <cell r="BJ25" t="str">
            <v>N</v>
          </cell>
          <cell r="BK25" t="str">
            <v>C</v>
          </cell>
          <cell r="BL25" t="str">
            <v>B</v>
          </cell>
          <cell r="BM25"/>
          <cell r="BN25"/>
          <cell r="BO25"/>
          <cell r="BP25"/>
          <cell r="BQ25"/>
          <cell r="BR25"/>
          <cell r="BS25"/>
          <cell r="BT25"/>
          <cell r="BU25"/>
          <cell r="BV25"/>
          <cell r="BW25"/>
          <cell r="BX25"/>
          <cell r="BY25"/>
          <cell r="BZ25"/>
          <cell r="CA25"/>
          <cell r="CB25"/>
          <cell r="CC25"/>
          <cell r="CD25"/>
          <cell r="CE25"/>
          <cell r="CF25"/>
          <cell r="CG25"/>
          <cell r="CH25"/>
          <cell r="CI25"/>
          <cell r="CJ25" t="str">
            <v>-</v>
          </cell>
          <cell r="CK25" t="str">
            <v>PennDOT</v>
          </cell>
          <cell r="CL25" t="str">
            <v>Bridge Key 27241</v>
          </cell>
          <cell r="CM25"/>
          <cell r="CN25"/>
          <cell r="CO25"/>
          <cell r="CP25">
            <v>37.9</v>
          </cell>
          <cell r="CQ25">
            <v>0</v>
          </cell>
          <cell r="CR25">
            <v>0</v>
          </cell>
          <cell r="CS25">
            <v>0</v>
          </cell>
          <cell r="CT25">
            <v>1</v>
          </cell>
          <cell r="CU25">
            <v>0</v>
          </cell>
          <cell r="CV25">
            <v>1</v>
          </cell>
          <cell r="CW25">
            <v>0</v>
          </cell>
          <cell r="CX25"/>
          <cell r="CY25">
            <v>0</v>
          </cell>
          <cell r="DF25"/>
          <cell r="DJ25"/>
          <cell r="DK25"/>
          <cell r="DL25"/>
          <cell r="DM25"/>
          <cell r="DN25">
            <v>37.9</v>
          </cell>
        </row>
        <row r="26">
          <cell r="A26">
            <v>169</v>
          </cell>
          <cell r="B26" t="str">
            <v>I-95 Delaware County</v>
          </cell>
          <cell r="C26" t="str">
            <v>Rehabilitate (2) bridges over Bartram Avenue/Conrail (northbound and southbound)</v>
          </cell>
          <cell r="D26"/>
          <cell r="E26"/>
          <cell r="F26"/>
          <cell r="G26" t="str">
            <v>X</v>
          </cell>
          <cell r="H26"/>
          <cell r="I26"/>
          <cell r="J26" t="str">
            <v>X</v>
          </cell>
          <cell r="K26"/>
          <cell r="L26"/>
          <cell r="M26">
            <v>0</v>
          </cell>
          <cell r="N26">
            <v>98.3</v>
          </cell>
          <cell r="O26">
            <v>0</v>
          </cell>
          <cell r="P26">
            <v>0</v>
          </cell>
          <cell r="Q26">
            <v>0</v>
          </cell>
          <cell r="R26">
            <v>0</v>
          </cell>
          <cell r="S26">
            <v>98.3</v>
          </cell>
          <cell r="T26">
            <v>0</v>
          </cell>
          <cell r="U26">
            <v>0</v>
          </cell>
          <cell r="V26">
            <v>0</v>
          </cell>
          <cell r="W26">
            <v>0</v>
          </cell>
          <cell r="X26">
            <v>218.98580579138627</v>
          </cell>
          <cell r="Y26">
            <v>0</v>
          </cell>
          <cell r="Z26"/>
          <cell r="AA26">
            <v>0</v>
          </cell>
          <cell r="AB26">
            <v>218.98580579138627</v>
          </cell>
          <cell r="AC26">
            <v>0</v>
          </cell>
          <cell r="AD26">
            <v>0</v>
          </cell>
          <cell r="AE26">
            <v>0</v>
          </cell>
          <cell r="AF26">
            <v>0</v>
          </cell>
          <cell r="AG26">
            <v>0</v>
          </cell>
          <cell r="AH26">
            <v>0</v>
          </cell>
          <cell r="AI26">
            <v>0</v>
          </cell>
          <cell r="AJ26">
            <v>0</v>
          </cell>
          <cell r="AK26">
            <v>218.98580579138627</v>
          </cell>
          <cell r="AL26">
            <v>218.98580579138627</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218.98580579138627</v>
          </cell>
          <cell r="BF26">
            <v>218.98580579138627</v>
          </cell>
          <cell r="BG26" t="str">
            <v>R2</v>
          </cell>
          <cell r="BH26" t="str">
            <v>N</v>
          </cell>
          <cell r="BI26" t="str">
            <v>N</v>
          </cell>
          <cell r="BJ26" t="str">
            <v>N</v>
          </cell>
          <cell r="BK26" t="str">
            <v>C</v>
          </cell>
          <cell r="BL26" t="str">
            <v>B</v>
          </cell>
          <cell r="BM26"/>
          <cell r="BN26"/>
          <cell r="BO26"/>
          <cell r="BP26"/>
          <cell r="BQ26"/>
          <cell r="BR26"/>
          <cell r="BS26"/>
          <cell r="BT26"/>
          <cell r="BU26"/>
          <cell r="BV26"/>
          <cell r="BW26"/>
          <cell r="BX26"/>
          <cell r="BY26"/>
          <cell r="BZ26"/>
          <cell r="CA26"/>
          <cell r="CB26"/>
          <cell r="CC26"/>
          <cell r="CD26"/>
          <cell r="CE26"/>
          <cell r="CF26"/>
          <cell r="CG26"/>
          <cell r="CH26"/>
          <cell r="CI26"/>
          <cell r="CJ26" t="str">
            <v>-</v>
          </cell>
          <cell r="CK26" t="str">
            <v>PennDOT</v>
          </cell>
          <cell r="CL26" t="str">
            <v>Bridge Key 14936 (nb) &amp; 14938 (sb)</v>
          </cell>
          <cell r="CM26"/>
          <cell r="CN26"/>
          <cell r="CO26"/>
          <cell r="CP26">
            <v>98.3</v>
          </cell>
          <cell r="CQ26">
            <v>0</v>
          </cell>
          <cell r="CR26">
            <v>0</v>
          </cell>
          <cell r="CS26">
            <v>0</v>
          </cell>
          <cell r="CT26">
            <v>1</v>
          </cell>
          <cell r="CU26">
            <v>0</v>
          </cell>
          <cell r="CV26">
            <v>1</v>
          </cell>
          <cell r="CW26">
            <v>0</v>
          </cell>
          <cell r="CX26"/>
          <cell r="CY26">
            <v>0</v>
          </cell>
          <cell r="CZ26"/>
          <cell r="DA26"/>
          <cell r="DB26"/>
          <cell r="DC26"/>
          <cell r="DD26"/>
          <cell r="DE26"/>
          <cell r="DF26"/>
          <cell r="DG26"/>
          <cell r="DH26"/>
          <cell r="DI26"/>
          <cell r="DJ26"/>
          <cell r="DK26"/>
          <cell r="DL26"/>
          <cell r="DM26"/>
          <cell r="DN26">
            <v>98.3</v>
          </cell>
        </row>
        <row r="27">
          <cell r="A27">
            <v>169</v>
          </cell>
          <cell r="B27" t="str">
            <v>I-95 Delaware County</v>
          </cell>
          <cell r="C27" t="str">
            <v>Reconstruct (2) bridges over Amtrak (northbound and southbound)</v>
          </cell>
          <cell r="D27"/>
          <cell r="E27"/>
          <cell r="F27"/>
          <cell r="G27" t="str">
            <v>X</v>
          </cell>
          <cell r="H27"/>
          <cell r="I27"/>
          <cell r="J27" t="str">
            <v>X</v>
          </cell>
          <cell r="K27"/>
          <cell r="L27"/>
          <cell r="M27">
            <v>0</v>
          </cell>
          <cell r="N27">
            <v>12.3</v>
          </cell>
          <cell r="O27">
            <v>0</v>
          </cell>
          <cell r="P27">
            <v>0</v>
          </cell>
          <cell r="Q27">
            <v>0</v>
          </cell>
          <cell r="R27">
            <v>0</v>
          </cell>
          <cell r="S27">
            <v>12.3</v>
          </cell>
          <cell r="T27">
            <v>0</v>
          </cell>
          <cell r="U27">
            <v>0</v>
          </cell>
          <cell r="V27">
            <v>0</v>
          </cell>
          <cell r="W27">
            <v>0</v>
          </cell>
          <cell r="X27">
            <v>27.401072342157185</v>
          </cell>
          <cell r="Y27">
            <v>0</v>
          </cell>
          <cell r="Z27"/>
          <cell r="AA27">
            <v>0</v>
          </cell>
          <cell r="AB27">
            <v>27.401072342157185</v>
          </cell>
          <cell r="AC27">
            <v>0</v>
          </cell>
          <cell r="AD27">
            <v>0</v>
          </cell>
          <cell r="AE27">
            <v>0</v>
          </cell>
          <cell r="AF27">
            <v>0</v>
          </cell>
          <cell r="AG27">
            <v>0</v>
          </cell>
          <cell r="AH27">
            <v>0</v>
          </cell>
          <cell r="AI27">
            <v>0</v>
          </cell>
          <cell r="AJ27">
            <v>0</v>
          </cell>
          <cell r="AK27">
            <v>27.401072342157185</v>
          </cell>
          <cell r="AL27">
            <v>27.401072342157185</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27.401072342157185</v>
          </cell>
          <cell r="BF27">
            <v>27.401072342157185</v>
          </cell>
          <cell r="BG27" t="str">
            <v>R2</v>
          </cell>
          <cell r="BH27" t="str">
            <v>N</v>
          </cell>
          <cell r="BI27" t="str">
            <v>N</v>
          </cell>
          <cell r="BJ27" t="str">
            <v>N</v>
          </cell>
          <cell r="BK27" t="str">
            <v>C</v>
          </cell>
          <cell r="BL27" t="str">
            <v>B</v>
          </cell>
          <cell r="BM27"/>
          <cell r="BN27"/>
          <cell r="BO27"/>
          <cell r="BP27"/>
          <cell r="BQ27"/>
          <cell r="BR27"/>
          <cell r="BS27"/>
          <cell r="BT27"/>
          <cell r="BU27"/>
          <cell r="BV27"/>
          <cell r="BW27"/>
          <cell r="BX27"/>
          <cell r="BY27"/>
          <cell r="BZ27"/>
          <cell r="CA27"/>
          <cell r="CB27"/>
          <cell r="CC27"/>
          <cell r="CD27"/>
          <cell r="CE27"/>
          <cell r="CF27"/>
          <cell r="CG27"/>
          <cell r="CH27"/>
          <cell r="CI27"/>
          <cell r="CJ27" t="str">
            <v>-</v>
          </cell>
          <cell r="CK27" t="str">
            <v>PennDOT</v>
          </cell>
          <cell r="CL27" t="str">
            <v>Bridge Keys 14912 &amp; 14915</v>
          </cell>
          <cell r="CM27"/>
          <cell r="CN27"/>
          <cell r="CO27"/>
          <cell r="CP27">
            <v>12.3</v>
          </cell>
          <cell r="CQ27">
            <v>0</v>
          </cell>
          <cell r="CR27">
            <v>0</v>
          </cell>
          <cell r="CS27">
            <v>0</v>
          </cell>
          <cell r="CT27">
            <v>1</v>
          </cell>
          <cell r="CU27">
            <v>0</v>
          </cell>
          <cell r="CV27">
            <v>1</v>
          </cell>
          <cell r="CW27">
            <v>0</v>
          </cell>
          <cell r="CX27"/>
          <cell r="CY27">
            <v>0</v>
          </cell>
          <cell r="CZ27"/>
          <cell r="DA27"/>
          <cell r="DB27"/>
          <cell r="DC27"/>
          <cell r="DD27"/>
          <cell r="DE27"/>
          <cell r="DF27"/>
          <cell r="DG27"/>
          <cell r="DH27"/>
          <cell r="DI27"/>
          <cell r="DJ27"/>
          <cell r="DK27"/>
          <cell r="DL27"/>
          <cell r="DM27"/>
          <cell r="DN27">
            <v>12.3</v>
          </cell>
        </row>
        <row r="28">
          <cell r="A28">
            <v>169</v>
          </cell>
          <cell r="B28" t="str">
            <v>I-95 Delaware County</v>
          </cell>
          <cell r="C28" t="str">
            <v>Reconstruct bridge over Chester Creek</v>
          </cell>
          <cell r="D28"/>
          <cell r="E28"/>
          <cell r="F28"/>
          <cell r="G28" t="str">
            <v>X</v>
          </cell>
          <cell r="H28"/>
          <cell r="I28"/>
          <cell r="J28" t="str">
            <v>X</v>
          </cell>
          <cell r="K28"/>
          <cell r="L28"/>
          <cell r="M28">
            <v>0</v>
          </cell>
          <cell r="N28">
            <v>49.8</v>
          </cell>
          <cell r="O28">
            <v>0</v>
          </cell>
          <cell r="P28">
            <v>0</v>
          </cell>
          <cell r="Q28">
            <v>0</v>
          </cell>
          <cell r="R28">
            <v>0</v>
          </cell>
          <cell r="S28">
            <v>49.8</v>
          </cell>
          <cell r="T28">
            <v>0</v>
          </cell>
          <cell r="U28">
            <v>0</v>
          </cell>
          <cell r="V28">
            <v>0</v>
          </cell>
          <cell r="W28">
            <v>0</v>
          </cell>
          <cell r="X28">
            <v>110.94092704385591</v>
          </cell>
          <cell r="Y28">
            <v>0</v>
          </cell>
          <cell r="Z28"/>
          <cell r="AA28">
            <v>0</v>
          </cell>
          <cell r="AB28">
            <v>110.94092704385591</v>
          </cell>
          <cell r="AC28">
            <v>0</v>
          </cell>
          <cell r="AD28">
            <v>0</v>
          </cell>
          <cell r="AE28">
            <v>0</v>
          </cell>
          <cell r="AF28">
            <v>0</v>
          </cell>
          <cell r="AG28">
            <v>0</v>
          </cell>
          <cell r="AH28">
            <v>0</v>
          </cell>
          <cell r="AI28">
            <v>0</v>
          </cell>
          <cell r="AJ28">
            <v>0</v>
          </cell>
          <cell r="AK28">
            <v>110.94092704385591</v>
          </cell>
          <cell r="AL28">
            <v>110.94092704385591</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110.94092704385591</v>
          </cell>
          <cell r="BF28">
            <v>110.94092704385591</v>
          </cell>
          <cell r="BG28" t="str">
            <v>R2</v>
          </cell>
          <cell r="BH28" t="str">
            <v>N</v>
          </cell>
          <cell r="BI28" t="str">
            <v>N</v>
          </cell>
          <cell r="BJ28" t="str">
            <v>N</v>
          </cell>
          <cell r="BK28" t="str">
            <v>C</v>
          </cell>
          <cell r="BL28" t="str">
            <v>B</v>
          </cell>
          <cell r="BM28"/>
          <cell r="BN28"/>
          <cell r="BO28"/>
          <cell r="BP28"/>
          <cell r="BQ28"/>
          <cell r="BR28"/>
          <cell r="BS28"/>
          <cell r="BT28"/>
          <cell r="BU28"/>
          <cell r="BV28"/>
          <cell r="BW28"/>
          <cell r="BX28"/>
          <cell r="BY28"/>
          <cell r="BZ28"/>
          <cell r="CA28"/>
          <cell r="CB28"/>
          <cell r="CC28"/>
          <cell r="CD28"/>
          <cell r="CE28"/>
          <cell r="CF28"/>
          <cell r="CG28"/>
          <cell r="CH28"/>
          <cell r="CI28"/>
          <cell r="CJ28" t="str">
            <v>-</v>
          </cell>
          <cell r="CK28" t="str">
            <v>PennDOT</v>
          </cell>
          <cell r="CL28" t="str">
            <v>Bridge Key 14893</v>
          </cell>
          <cell r="CM28"/>
          <cell r="CN28"/>
          <cell r="CO28"/>
          <cell r="CP28">
            <v>49.8</v>
          </cell>
          <cell r="CQ28">
            <v>0</v>
          </cell>
          <cell r="CR28">
            <v>0</v>
          </cell>
          <cell r="CS28">
            <v>0</v>
          </cell>
          <cell r="CT28">
            <v>1</v>
          </cell>
          <cell r="CU28">
            <v>0</v>
          </cell>
          <cell r="CV28">
            <v>1</v>
          </cell>
          <cell r="CW28">
            <v>0</v>
          </cell>
          <cell r="CX28"/>
          <cell r="CY28">
            <v>0</v>
          </cell>
          <cell r="CZ28"/>
          <cell r="DA28"/>
          <cell r="DB28"/>
          <cell r="DC28"/>
          <cell r="DD28"/>
          <cell r="DE28"/>
          <cell r="DF28"/>
          <cell r="DG28"/>
          <cell r="DH28"/>
          <cell r="DI28"/>
          <cell r="DJ28"/>
          <cell r="DK28"/>
          <cell r="DL28"/>
          <cell r="DM28"/>
          <cell r="DN28">
            <v>49.8</v>
          </cell>
        </row>
        <row r="29">
          <cell r="A29">
            <v>169</v>
          </cell>
          <cell r="B29" t="str">
            <v>I-95 Delaware County</v>
          </cell>
          <cell r="C29" t="str">
            <v>Reconstruct (2) bridges over Sellers Avenue (northbound and southbound)</v>
          </cell>
          <cell r="D29"/>
          <cell r="E29"/>
          <cell r="F29"/>
          <cell r="G29" t="str">
            <v>X</v>
          </cell>
          <cell r="H29"/>
          <cell r="I29"/>
          <cell r="J29" t="str">
            <v>X</v>
          </cell>
          <cell r="K29"/>
          <cell r="L29"/>
          <cell r="M29">
            <v>0</v>
          </cell>
          <cell r="N29">
            <v>28.799999999999997</v>
          </cell>
          <cell r="O29">
            <v>0</v>
          </cell>
          <cell r="P29">
            <v>0</v>
          </cell>
          <cell r="Q29">
            <v>0</v>
          </cell>
          <cell r="R29">
            <v>0</v>
          </cell>
          <cell r="S29">
            <v>28.799999999999997</v>
          </cell>
          <cell r="T29">
            <v>0</v>
          </cell>
          <cell r="U29">
            <v>0</v>
          </cell>
          <cell r="V29">
            <v>0</v>
          </cell>
          <cell r="W29">
            <v>0</v>
          </cell>
          <cell r="X29">
            <v>64.15860841090462</v>
          </cell>
          <cell r="Y29">
            <v>0</v>
          </cell>
          <cell r="Z29"/>
          <cell r="AA29">
            <v>0</v>
          </cell>
          <cell r="AB29">
            <v>64.15860841090462</v>
          </cell>
          <cell r="AC29">
            <v>0</v>
          </cell>
          <cell r="AD29">
            <v>0</v>
          </cell>
          <cell r="AE29">
            <v>0</v>
          </cell>
          <cell r="AF29">
            <v>0</v>
          </cell>
          <cell r="AG29">
            <v>0</v>
          </cell>
          <cell r="AH29">
            <v>0</v>
          </cell>
          <cell r="AI29">
            <v>0</v>
          </cell>
          <cell r="AJ29">
            <v>0</v>
          </cell>
          <cell r="AK29">
            <v>64.15860841090462</v>
          </cell>
          <cell r="AL29">
            <v>64.15860841090462</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64.15860841090462</v>
          </cell>
          <cell r="BF29">
            <v>64.15860841090462</v>
          </cell>
          <cell r="BG29" t="str">
            <v>R2</v>
          </cell>
          <cell r="BH29" t="str">
            <v>N</v>
          </cell>
          <cell r="BI29" t="str">
            <v>N</v>
          </cell>
          <cell r="BJ29" t="str">
            <v>N</v>
          </cell>
          <cell r="BK29" t="str">
            <v>C</v>
          </cell>
          <cell r="BL29" t="str">
            <v>B</v>
          </cell>
          <cell r="BM29"/>
          <cell r="BN29"/>
          <cell r="BO29"/>
          <cell r="BP29"/>
          <cell r="BQ29"/>
          <cell r="BR29"/>
          <cell r="BS29"/>
          <cell r="BT29"/>
          <cell r="BU29"/>
          <cell r="BV29"/>
          <cell r="BW29"/>
          <cell r="BX29"/>
          <cell r="BY29"/>
          <cell r="BZ29"/>
          <cell r="CA29"/>
          <cell r="CB29"/>
          <cell r="CC29"/>
          <cell r="CD29"/>
          <cell r="CE29"/>
          <cell r="CF29"/>
          <cell r="CG29"/>
          <cell r="CH29"/>
          <cell r="CI29"/>
          <cell r="CJ29" t="str">
            <v>-</v>
          </cell>
          <cell r="CK29" t="str">
            <v>PennDOT</v>
          </cell>
          <cell r="CL29" t="str">
            <v>Bridge Key 14919 (sb) &amp; 14921 (nb)</v>
          </cell>
          <cell r="CM29"/>
          <cell r="CN29"/>
          <cell r="CO29"/>
          <cell r="CP29">
            <v>28.799999999999997</v>
          </cell>
          <cell r="CQ29">
            <v>0</v>
          </cell>
          <cell r="CR29">
            <v>0</v>
          </cell>
          <cell r="CS29">
            <v>0</v>
          </cell>
          <cell r="CT29">
            <v>1</v>
          </cell>
          <cell r="CU29">
            <v>0</v>
          </cell>
          <cell r="CV29">
            <v>1</v>
          </cell>
          <cell r="CW29">
            <v>0</v>
          </cell>
          <cell r="CX29"/>
          <cell r="CY29">
            <v>0</v>
          </cell>
          <cell r="CZ29"/>
          <cell r="DA29"/>
          <cell r="DB29"/>
          <cell r="DC29"/>
          <cell r="DD29"/>
          <cell r="DE29"/>
          <cell r="DF29"/>
          <cell r="DG29"/>
          <cell r="DH29"/>
          <cell r="DI29"/>
          <cell r="DJ29"/>
          <cell r="DK29"/>
          <cell r="DL29"/>
          <cell r="DM29"/>
          <cell r="DN29">
            <v>28.799999999999997</v>
          </cell>
        </row>
        <row r="30">
          <cell r="A30">
            <v>105</v>
          </cell>
          <cell r="B30" t="str">
            <v>I-476 Mid-County Expressway</v>
          </cell>
          <cell r="C30" t="str">
            <v>Reconstruct (2) bridges over Avondale Road/Dicks Run (northbound &amp; southbound)</v>
          </cell>
          <cell r="D30"/>
          <cell r="E30"/>
          <cell r="F30"/>
          <cell r="G30" t="str">
            <v>X</v>
          </cell>
          <cell r="H30"/>
          <cell r="I30"/>
          <cell r="J30" t="str">
            <v>X</v>
          </cell>
          <cell r="K30"/>
          <cell r="L30"/>
          <cell r="M30">
            <v>0</v>
          </cell>
          <cell r="N30">
            <v>8.8000000000000007</v>
          </cell>
          <cell r="O30">
            <v>0</v>
          </cell>
          <cell r="P30">
            <v>0</v>
          </cell>
          <cell r="Q30">
            <v>0</v>
          </cell>
          <cell r="R30">
            <v>0</v>
          </cell>
          <cell r="S30">
            <v>8.8000000000000007</v>
          </cell>
          <cell r="T30">
            <v>0</v>
          </cell>
          <cell r="U30">
            <v>0</v>
          </cell>
          <cell r="V30">
            <v>0</v>
          </cell>
          <cell r="W30">
            <v>0</v>
          </cell>
          <cell r="X30">
            <v>19.604019236665305</v>
          </cell>
          <cell r="Y30">
            <v>0</v>
          </cell>
          <cell r="Z30"/>
          <cell r="AA30">
            <v>0</v>
          </cell>
          <cell r="AB30">
            <v>19.604019236665305</v>
          </cell>
          <cell r="AC30">
            <v>0</v>
          </cell>
          <cell r="AD30">
            <v>0</v>
          </cell>
          <cell r="AE30">
            <v>0</v>
          </cell>
          <cell r="AF30">
            <v>0</v>
          </cell>
          <cell r="AG30">
            <v>0</v>
          </cell>
          <cell r="AH30">
            <v>0</v>
          </cell>
          <cell r="AI30">
            <v>0</v>
          </cell>
          <cell r="AJ30">
            <v>0</v>
          </cell>
          <cell r="AK30">
            <v>19.604019236665305</v>
          </cell>
          <cell r="AL30">
            <v>19.604019236665305</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19.604019236665305</v>
          </cell>
          <cell r="BF30">
            <v>19.604019236665305</v>
          </cell>
          <cell r="BG30" t="str">
            <v>R2</v>
          </cell>
          <cell r="BH30" t="str">
            <v>N</v>
          </cell>
          <cell r="BI30" t="str">
            <v>N</v>
          </cell>
          <cell r="BJ30" t="str">
            <v>N</v>
          </cell>
          <cell r="BK30" t="str">
            <v>C</v>
          </cell>
          <cell r="BL30" t="str">
            <v>B</v>
          </cell>
          <cell r="BM30"/>
          <cell r="BN30"/>
          <cell r="BO30"/>
          <cell r="BP30"/>
          <cell r="BQ30"/>
          <cell r="BR30"/>
          <cell r="BS30"/>
          <cell r="BT30"/>
          <cell r="BU30"/>
          <cell r="BV30"/>
          <cell r="BW30"/>
          <cell r="BX30"/>
          <cell r="BY30"/>
          <cell r="BZ30"/>
          <cell r="CA30"/>
          <cell r="CB30"/>
          <cell r="CC30"/>
          <cell r="CD30"/>
          <cell r="CE30"/>
          <cell r="CF30"/>
          <cell r="CG30"/>
          <cell r="CH30"/>
          <cell r="CI30"/>
          <cell r="CJ30" t="str">
            <v>-</v>
          </cell>
          <cell r="CK30" t="str">
            <v>PennDOT</v>
          </cell>
          <cell r="CL30" t="str">
            <v>Bridge Key 15040 &amp; 15043</v>
          </cell>
          <cell r="CM30"/>
          <cell r="CN30"/>
          <cell r="CO30"/>
          <cell r="CP30">
            <v>8.8000000000000007</v>
          </cell>
          <cell r="CQ30">
            <v>0</v>
          </cell>
          <cell r="CR30">
            <v>0</v>
          </cell>
          <cell r="CS30">
            <v>0</v>
          </cell>
          <cell r="CT30">
            <v>1</v>
          </cell>
          <cell r="CU30">
            <v>0</v>
          </cell>
          <cell r="CV30">
            <v>1</v>
          </cell>
          <cell r="CW30">
            <v>0</v>
          </cell>
          <cell r="CX30"/>
          <cell r="CY30">
            <v>0</v>
          </cell>
          <cell r="DF30"/>
          <cell r="DJ30"/>
          <cell r="DK30"/>
          <cell r="DL30"/>
          <cell r="DM30"/>
          <cell r="DN30">
            <v>8.8000000000000007</v>
          </cell>
        </row>
        <row r="31">
          <cell r="A31">
            <v>105</v>
          </cell>
          <cell r="B31" t="str">
            <v>I-476 Mid-County Expressway</v>
          </cell>
          <cell r="C31" t="str">
            <v>Reconstruct (2) bridges over Conestoga Rd. and Sproul Rd. (northbound and southbound)</v>
          </cell>
          <cell r="D31"/>
          <cell r="E31"/>
          <cell r="F31"/>
          <cell r="G31" t="str">
            <v>X</v>
          </cell>
          <cell r="H31"/>
          <cell r="I31"/>
          <cell r="J31" t="str">
            <v>X</v>
          </cell>
          <cell r="K31"/>
          <cell r="L31"/>
          <cell r="M31">
            <v>0</v>
          </cell>
          <cell r="N31">
            <v>11.7</v>
          </cell>
          <cell r="O31">
            <v>0</v>
          </cell>
          <cell r="P31">
            <v>0</v>
          </cell>
          <cell r="Q31">
            <v>0</v>
          </cell>
          <cell r="R31">
            <v>0</v>
          </cell>
          <cell r="S31">
            <v>11.7</v>
          </cell>
          <cell r="T31">
            <v>0</v>
          </cell>
          <cell r="U31">
            <v>0</v>
          </cell>
          <cell r="V31">
            <v>0</v>
          </cell>
          <cell r="W31">
            <v>0</v>
          </cell>
          <cell r="X31">
            <v>26.064434666930005</v>
          </cell>
          <cell r="Y31">
            <v>0</v>
          </cell>
          <cell r="Z31"/>
          <cell r="AA31">
            <v>0</v>
          </cell>
          <cell r="AB31">
            <v>26.064434666930005</v>
          </cell>
          <cell r="AC31">
            <v>0</v>
          </cell>
          <cell r="AD31">
            <v>0</v>
          </cell>
          <cell r="AE31">
            <v>0</v>
          </cell>
          <cell r="AF31">
            <v>0</v>
          </cell>
          <cell r="AG31">
            <v>0</v>
          </cell>
          <cell r="AH31">
            <v>0</v>
          </cell>
          <cell r="AI31">
            <v>0</v>
          </cell>
          <cell r="AJ31">
            <v>0</v>
          </cell>
          <cell r="AK31">
            <v>26.064434666930005</v>
          </cell>
          <cell r="AL31">
            <v>26.064434666930005</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26.064434666930005</v>
          </cell>
          <cell r="BF31">
            <v>26.064434666930005</v>
          </cell>
          <cell r="BG31" t="str">
            <v>R2</v>
          </cell>
          <cell r="BH31" t="str">
            <v>N</v>
          </cell>
          <cell r="BI31" t="str">
            <v>N</v>
          </cell>
          <cell r="BJ31" t="str">
            <v>N</v>
          </cell>
          <cell r="BK31" t="str">
            <v>C</v>
          </cell>
          <cell r="BL31" t="str">
            <v>B</v>
          </cell>
          <cell r="BM31"/>
          <cell r="BN31"/>
          <cell r="BO31"/>
          <cell r="BP31"/>
          <cell r="BQ31"/>
          <cell r="BR31"/>
          <cell r="BS31"/>
          <cell r="BT31"/>
          <cell r="BU31"/>
          <cell r="BV31"/>
          <cell r="BW31"/>
          <cell r="BX31"/>
          <cell r="BY31"/>
          <cell r="BZ31"/>
          <cell r="CA31"/>
          <cell r="CB31"/>
          <cell r="CC31"/>
          <cell r="CD31"/>
          <cell r="CE31"/>
          <cell r="CF31"/>
          <cell r="CG31"/>
          <cell r="CH31"/>
          <cell r="CI31"/>
          <cell r="CJ31" t="str">
            <v>-</v>
          </cell>
          <cell r="CK31" t="str">
            <v>PennDOT</v>
          </cell>
          <cell r="CL31" t="str">
            <v>Bridge Key 15133 (nb) &amp; 15138 (sb)</v>
          </cell>
          <cell r="CM31"/>
          <cell r="CN31"/>
          <cell r="CO31"/>
          <cell r="CP31">
            <v>11.7</v>
          </cell>
          <cell r="CQ31">
            <v>0</v>
          </cell>
          <cell r="CR31">
            <v>0</v>
          </cell>
          <cell r="CS31">
            <v>0</v>
          </cell>
          <cell r="CT31">
            <v>1</v>
          </cell>
          <cell r="CU31">
            <v>0</v>
          </cell>
          <cell r="CV31">
            <v>1</v>
          </cell>
          <cell r="CW31">
            <v>0</v>
          </cell>
          <cell r="CX31"/>
          <cell r="CY31">
            <v>0</v>
          </cell>
          <cell r="DF31"/>
          <cell r="DJ31"/>
          <cell r="DK31"/>
          <cell r="DL31"/>
          <cell r="DM31"/>
          <cell r="DN31">
            <v>11.7</v>
          </cell>
        </row>
        <row r="32">
          <cell r="A32">
            <v>105</v>
          </cell>
          <cell r="B32" t="str">
            <v>I-476</v>
          </cell>
          <cell r="C32" t="str">
            <v>Rehabilitate (2) bridges over Schuylkill Expressway and ramps (northbound and southbound)</v>
          </cell>
          <cell r="D32"/>
          <cell r="E32"/>
          <cell r="F32"/>
          <cell r="G32" t="str">
            <v>X</v>
          </cell>
          <cell r="H32"/>
          <cell r="I32"/>
          <cell r="J32"/>
          <cell r="K32" t="str">
            <v>X</v>
          </cell>
          <cell r="L32"/>
          <cell r="M32">
            <v>0</v>
          </cell>
          <cell r="N32">
            <v>10</v>
          </cell>
          <cell r="O32">
            <v>0</v>
          </cell>
          <cell r="P32">
            <v>0</v>
          </cell>
          <cell r="Q32">
            <v>0</v>
          </cell>
          <cell r="R32">
            <v>0</v>
          </cell>
          <cell r="S32">
            <v>10</v>
          </cell>
          <cell r="T32">
            <v>0</v>
          </cell>
          <cell r="U32">
            <v>0</v>
          </cell>
          <cell r="V32">
            <v>0</v>
          </cell>
          <cell r="W32">
            <v>0</v>
          </cell>
          <cell r="X32">
            <v>22.277294587119663</v>
          </cell>
          <cell r="Y32">
            <v>0</v>
          </cell>
          <cell r="Z32"/>
          <cell r="AA32">
            <v>0</v>
          </cell>
          <cell r="AB32">
            <v>22.277294587119663</v>
          </cell>
          <cell r="AC32">
            <v>0</v>
          </cell>
          <cell r="AD32">
            <v>0</v>
          </cell>
          <cell r="AE32">
            <v>0</v>
          </cell>
          <cell r="AF32">
            <v>0</v>
          </cell>
          <cell r="AG32">
            <v>0</v>
          </cell>
          <cell r="AH32">
            <v>0</v>
          </cell>
          <cell r="AI32">
            <v>0</v>
          </cell>
          <cell r="AJ32">
            <v>0</v>
          </cell>
          <cell r="AK32">
            <v>22.277294587119663</v>
          </cell>
          <cell r="AL32">
            <v>22.277294587119663</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22.277294587119663</v>
          </cell>
          <cell r="BF32">
            <v>22.277294587119663</v>
          </cell>
          <cell r="BG32" t="str">
            <v>R2</v>
          </cell>
          <cell r="BH32" t="str">
            <v>N</v>
          </cell>
          <cell r="BI32" t="str">
            <v>N</v>
          </cell>
          <cell r="BJ32" t="str">
            <v>N</v>
          </cell>
          <cell r="BK32" t="str">
            <v>C</v>
          </cell>
          <cell r="BL32" t="str">
            <v>B</v>
          </cell>
          <cell r="BM32"/>
          <cell r="BN32"/>
          <cell r="BO32"/>
          <cell r="BP32"/>
          <cell r="BQ32"/>
          <cell r="BR32"/>
          <cell r="BS32"/>
          <cell r="BT32"/>
          <cell r="BU32"/>
          <cell r="BV32"/>
          <cell r="BW32"/>
          <cell r="BX32"/>
          <cell r="BY32"/>
          <cell r="BZ32"/>
          <cell r="CA32"/>
          <cell r="CB32"/>
          <cell r="CC32"/>
          <cell r="CD32"/>
          <cell r="CE32"/>
          <cell r="CF32"/>
          <cell r="CG32"/>
          <cell r="CH32"/>
          <cell r="CI32"/>
          <cell r="CJ32" t="str">
            <v>-</v>
          </cell>
          <cell r="CK32" t="str">
            <v>PennDOT</v>
          </cell>
          <cell r="CL32" t="str">
            <v>Bridge Key 27465 (nb) &amp; 27467 (sb)</v>
          </cell>
          <cell r="CM32"/>
          <cell r="CN32"/>
          <cell r="CO32"/>
          <cell r="CP32">
            <v>10</v>
          </cell>
          <cell r="CQ32">
            <v>0</v>
          </cell>
          <cell r="CR32">
            <v>0</v>
          </cell>
          <cell r="CS32">
            <v>0</v>
          </cell>
          <cell r="CT32">
            <v>1</v>
          </cell>
          <cell r="CU32">
            <v>0</v>
          </cell>
          <cell r="CV32">
            <v>1</v>
          </cell>
          <cell r="CW32">
            <v>0</v>
          </cell>
          <cell r="CX32"/>
          <cell r="CY32">
            <v>0</v>
          </cell>
          <cell r="DF32"/>
          <cell r="DJ32"/>
          <cell r="DK32"/>
          <cell r="DL32"/>
          <cell r="DM32"/>
          <cell r="DN32">
            <v>10</v>
          </cell>
        </row>
        <row r="33">
          <cell r="A33"/>
          <cell r="B33" t="str">
            <v>I-476</v>
          </cell>
          <cell r="C33" t="str">
            <v>Rehabilitate bridge over LR 46172, Conrail, and Creek (southbound)</v>
          </cell>
          <cell r="D33"/>
          <cell r="E33"/>
          <cell r="F33" t="str">
            <v>X</v>
          </cell>
          <cell r="G33"/>
          <cell r="H33"/>
          <cell r="I33"/>
          <cell r="J33"/>
          <cell r="K33" t="str">
            <v>X</v>
          </cell>
          <cell r="L33"/>
          <cell r="M33">
            <v>0</v>
          </cell>
          <cell r="N33">
            <v>4.7</v>
          </cell>
          <cell r="O33">
            <v>0</v>
          </cell>
          <cell r="P33">
            <v>0</v>
          </cell>
          <cell r="Q33">
            <v>0</v>
          </cell>
          <cell r="R33">
            <v>0</v>
          </cell>
          <cell r="S33">
            <v>4.7</v>
          </cell>
          <cell r="T33">
            <v>0</v>
          </cell>
          <cell r="U33">
            <v>0</v>
          </cell>
          <cell r="V33">
            <v>0</v>
          </cell>
          <cell r="W33">
            <v>0</v>
          </cell>
          <cell r="X33">
            <v>7.6505664459134639</v>
          </cell>
          <cell r="Y33">
            <v>0</v>
          </cell>
          <cell r="Z33"/>
          <cell r="AA33">
            <v>0</v>
          </cell>
          <cell r="AB33">
            <v>7.6505664459134639</v>
          </cell>
          <cell r="AC33">
            <v>0</v>
          </cell>
          <cell r="AD33">
            <v>0</v>
          </cell>
          <cell r="AE33">
            <v>0</v>
          </cell>
          <cell r="AF33">
            <v>0</v>
          </cell>
          <cell r="AG33">
            <v>0</v>
          </cell>
          <cell r="AH33">
            <v>0</v>
          </cell>
          <cell r="AI33">
            <v>0</v>
          </cell>
          <cell r="AJ33">
            <v>7.6505664459134639</v>
          </cell>
          <cell r="AK33">
            <v>0</v>
          </cell>
          <cell r="AL33">
            <v>7.6505664459134639</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7.6505664459134639</v>
          </cell>
          <cell r="BE33">
            <v>0</v>
          </cell>
          <cell r="BF33">
            <v>7.6505664459134639</v>
          </cell>
          <cell r="BG33" t="str">
            <v>R2</v>
          </cell>
          <cell r="BH33" t="str">
            <v>N</v>
          </cell>
          <cell r="BI33" t="str">
            <v>-</v>
          </cell>
          <cell r="BJ33" t="str">
            <v>N</v>
          </cell>
          <cell r="BK33" t="str">
            <v>C</v>
          </cell>
          <cell r="BL33" t="str">
            <v>B</v>
          </cell>
          <cell r="BM33"/>
          <cell r="BN33"/>
          <cell r="BO33"/>
          <cell r="BP33"/>
          <cell r="BQ33"/>
          <cell r="BR33"/>
          <cell r="BS33"/>
          <cell r="BT33"/>
          <cell r="BU33"/>
          <cell r="BV33"/>
          <cell r="BW33"/>
          <cell r="BX33"/>
          <cell r="BY33"/>
          <cell r="BZ33"/>
          <cell r="CA33"/>
          <cell r="CB33"/>
          <cell r="CC33"/>
          <cell r="CD33"/>
          <cell r="CE33"/>
          <cell r="CF33"/>
          <cell r="CG33"/>
          <cell r="CH33"/>
          <cell r="CI33"/>
          <cell r="CJ33" t="str">
            <v>-</v>
          </cell>
          <cell r="CK33" t="str">
            <v>PennDOT</v>
          </cell>
          <cell r="CL33" t="str">
            <v>Bridge Key 27472</v>
          </cell>
          <cell r="CM33"/>
          <cell r="CN33"/>
          <cell r="CO33"/>
          <cell r="CP33">
            <v>4.7</v>
          </cell>
          <cell r="CQ33">
            <v>0</v>
          </cell>
          <cell r="CR33">
            <v>0</v>
          </cell>
          <cell r="CS33">
            <v>1</v>
          </cell>
          <cell r="CT33">
            <v>0</v>
          </cell>
          <cell r="CU33">
            <v>0</v>
          </cell>
          <cell r="CV33">
            <v>1</v>
          </cell>
          <cell r="CW33">
            <v>0</v>
          </cell>
          <cell r="CX33"/>
          <cell r="CY33">
            <v>0</v>
          </cell>
          <cell r="CZ33"/>
          <cell r="DA33"/>
          <cell r="DB33"/>
          <cell r="DC33"/>
          <cell r="DD33"/>
          <cell r="DE33"/>
          <cell r="DF33"/>
          <cell r="DG33"/>
          <cell r="DH33"/>
          <cell r="DI33"/>
          <cell r="DJ33"/>
          <cell r="DK33"/>
          <cell r="DL33"/>
          <cell r="DM33"/>
          <cell r="DN33">
            <v>4.7</v>
          </cell>
        </row>
        <row r="34">
          <cell r="A34">
            <v>168</v>
          </cell>
          <cell r="B34" t="str">
            <v>US 1 Lincoln Highway</v>
          </cell>
          <cell r="C34" t="str">
            <v>Reconstruct bridge over Delaware Canal and Conrail Line</v>
          </cell>
          <cell r="D34"/>
          <cell r="E34"/>
          <cell r="F34"/>
          <cell r="G34" t="str">
            <v>X</v>
          </cell>
          <cell r="H34" t="str">
            <v>X</v>
          </cell>
          <cell r="I34"/>
          <cell r="J34"/>
          <cell r="K34"/>
          <cell r="L34"/>
          <cell r="M34">
            <v>0</v>
          </cell>
          <cell r="N34">
            <v>54.6</v>
          </cell>
          <cell r="O34">
            <v>0</v>
          </cell>
          <cell r="P34">
            <v>0</v>
          </cell>
          <cell r="Q34">
            <v>0</v>
          </cell>
          <cell r="R34">
            <v>0</v>
          </cell>
          <cell r="S34">
            <v>54.6</v>
          </cell>
          <cell r="T34">
            <v>0</v>
          </cell>
          <cell r="U34">
            <v>0</v>
          </cell>
          <cell r="V34">
            <v>0</v>
          </cell>
          <cell r="W34">
            <v>0</v>
          </cell>
          <cell r="X34">
            <v>121.63402844567337</v>
          </cell>
          <cell r="Y34">
            <v>0</v>
          </cell>
          <cell r="Z34"/>
          <cell r="AA34">
            <v>0</v>
          </cell>
          <cell r="AB34">
            <v>121.63402844567337</v>
          </cell>
          <cell r="AC34">
            <v>0</v>
          </cell>
          <cell r="AD34">
            <v>0</v>
          </cell>
          <cell r="AE34">
            <v>0</v>
          </cell>
          <cell r="AF34">
            <v>0</v>
          </cell>
          <cell r="AG34">
            <v>0</v>
          </cell>
          <cell r="AH34">
            <v>0</v>
          </cell>
          <cell r="AI34">
            <v>0</v>
          </cell>
          <cell r="AJ34">
            <v>0</v>
          </cell>
          <cell r="AK34">
            <v>121.63402844567337</v>
          </cell>
          <cell r="AL34">
            <v>121.63402844567337</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121.63402844567337</v>
          </cell>
          <cell r="BF34">
            <v>121.63402844567337</v>
          </cell>
          <cell r="BG34" t="str">
            <v>R2</v>
          </cell>
          <cell r="BH34" t="str">
            <v>X</v>
          </cell>
          <cell r="BI34" t="str">
            <v>N</v>
          </cell>
          <cell r="BJ34" t="str">
            <v>N</v>
          </cell>
          <cell r="BK34" t="str">
            <v>C</v>
          </cell>
          <cell r="BL34" t="str">
            <v>B</v>
          </cell>
          <cell r="BM34"/>
          <cell r="BN34"/>
          <cell r="BO34"/>
          <cell r="BP34"/>
          <cell r="BQ34"/>
          <cell r="BR34"/>
          <cell r="BS34"/>
          <cell r="BT34"/>
          <cell r="BU34"/>
          <cell r="BV34"/>
          <cell r="BW34"/>
          <cell r="BX34"/>
          <cell r="BY34"/>
          <cell r="BZ34"/>
          <cell r="CA34"/>
          <cell r="CB34"/>
          <cell r="CC34"/>
          <cell r="CD34"/>
          <cell r="CE34"/>
          <cell r="CF34"/>
          <cell r="CG34"/>
          <cell r="CH34"/>
          <cell r="CI34"/>
          <cell r="CJ34" t="str">
            <v>-</v>
          </cell>
          <cell r="CK34" t="str">
            <v>PennDOT</v>
          </cell>
          <cell r="CL34" t="str">
            <v>Bridge Key 6753</v>
          </cell>
          <cell r="CM34"/>
          <cell r="CN34"/>
          <cell r="CO34"/>
          <cell r="CP34">
            <v>54.6</v>
          </cell>
          <cell r="CQ34">
            <v>0</v>
          </cell>
          <cell r="CR34">
            <v>0</v>
          </cell>
          <cell r="CS34">
            <v>0</v>
          </cell>
          <cell r="CT34">
            <v>1</v>
          </cell>
          <cell r="CU34">
            <v>0</v>
          </cell>
          <cell r="CV34">
            <v>1</v>
          </cell>
          <cell r="CW34">
            <v>0</v>
          </cell>
          <cell r="CX34"/>
          <cell r="CY34">
            <v>0</v>
          </cell>
          <cell r="DF34"/>
          <cell r="DJ34"/>
          <cell r="DK34"/>
          <cell r="DL34"/>
          <cell r="DM34"/>
          <cell r="DN34">
            <v>0</v>
          </cell>
        </row>
        <row r="35">
          <cell r="A35">
            <v>167</v>
          </cell>
          <cell r="B35" t="str">
            <v>New US 1 Bypass</v>
          </cell>
          <cell r="C35" t="str">
            <v>Reconstruct bridge over Trenton Avenue and US 1</v>
          </cell>
          <cell r="D35"/>
          <cell r="E35"/>
          <cell r="F35"/>
          <cell r="G35" t="str">
            <v>X</v>
          </cell>
          <cell r="H35" t="str">
            <v>X</v>
          </cell>
          <cell r="I35"/>
          <cell r="J35"/>
          <cell r="K35"/>
          <cell r="L35"/>
          <cell r="M35">
            <v>0</v>
          </cell>
          <cell r="N35">
            <v>33.4</v>
          </cell>
          <cell r="O35">
            <v>0</v>
          </cell>
          <cell r="P35">
            <v>0</v>
          </cell>
          <cell r="Q35">
            <v>0</v>
          </cell>
          <cell r="R35">
            <v>0</v>
          </cell>
          <cell r="S35">
            <v>33.4</v>
          </cell>
          <cell r="T35">
            <v>0</v>
          </cell>
          <cell r="U35">
            <v>0</v>
          </cell>
          <cell r="V35">
            <v>0</v>
          </cell>
          <cell r="W35">
            <v>0</v>
          </cell>
          <cell r="X35">
            <v>74.406163920979665</v>
          </cell>
          <cell r="Y35">
            <v>0</v>
          </cell>
          <cell r="Z35"/>
          <cell r="AA35">
            <v>0</v>
          </cell>
          <cell r="AB35">
            <v>74.406163920979665</v>
          </cell>
          <cell r="AC35">
            <v>0</v>
          </cell>
          <cell r="AD35">
            <v>0</v>
          </cell>
          <cell r="AE35">
            <v>0</v>
          </cell>
          <cell r="AF35">
            <v>0</v>
          </cell>
          <cell r="AG35">
            <v>0</v>
          </cell>
          <cell r="AH35">
            <v>0</v>
          </cell>
          <cell r="AI35">
            <v>0</v>
          </cell>
          <cell r="AJ35">
            <v>0</v>
          </cell>
          <cell r="AK35">
            <v>74.406163920979665</v>
          </cell>
          <cell r="AL35">
            <v>74.406163920979665</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74.406163920979665</v>
          </cell>
          <cell r="BF35">
            <v>74.406163920979665</v>
          </cell>
          <cell r="BG35" t="str">
            <v>R2</v>
          </cell>
          <cell r="BH35" t="str">
            <v>X</v>
          </cell>
          <cell r="BI35" t="str">
            <v>N</v>
          </cell>
          <cell r="BJ35" t="str">
            <v>N</v>
          </cell>
          <cell r="BK35" t="str">
            <v>C</v>
          </cell>
          <cell r="BL35" t="str">
            <v>B</v>
          </cell>
          <cell r="BM35"/>
          <cell r="BN35"/>
          <cell r="BO35"/>
          <cell r="BP35"/>
          <cell r="BQ35"/>
          <cell r="BR35"/>
          <cell r="BS35"/>
          <cell r="BT35"/>
          <cell r="BU35"/>
          <cell r="BV35"/>
          <cell r="BW35"/>
          <cell r="BX35"/>
          <cell r="BY35"/>
          <cell r="BZ35"/>
          <cell r="CA35"/>
          <cell r="CB35"/>
          <cell r="CC35"/>
          <cell r="CD35"/>
          <cell r="CE35"/>
          <cell r="CF35"/>
          <cell r="CG35"/>
          <cell r="CH35"/>
          <cell r="CI35"/>
          <cell r="CJ35" t="str">
            <v>-</v>
          </cell>
          <cell r="CK35" t="str">
            <v>PennDOT</v>
          </cell>
          <cell r="CL35" t="str">
            <v>Bridge Key 6743</v>
          </cell>
          <cell r="CM35"/>
          <cell r="CN35"/>
          <cell r="CO35"/>
          <cell r="CP35">
            <v>33.4</v>
          </cell>
          <cell r="CQ35">
            <v>0</v>
          </cell>
          <cell r="CR35">
            <v>0</v>
          </cell>
          <cell r="CS35">
            <v>0</v>
          </cell>
          <cell r="CT35">
            <v>1</v>
          </cell>
          <cell r="CU35">
            <v>0</v>
          </cell>
          <cell r="CV35">
            <v>1</v>
          </cell>
          <cell r="CW35">
            <v>0</v>
          </cell>
          <cell r="CX35"/>
          <cell r="CY35">
            <v>0</v>
          </cell>
          <cell r="CZ35"/>
          <cell r="DA35"/>
          <cell r="DB35"/>
          <cell r="DC35"/>
          <cell r="DD35"/>
          <cell r="DE35"/>
          <cell r="DF35"/>
          <cell r="DG35"/>
          <cell r="DH35"/>
          <cell r="DI35"/>
          <cell r="DJ35"/>
          <cell r="DK35"/>
          <cell r="DL35"/>
          <cell r="DM35"/>
          <cell r="DN35">
            <v>0</v>
          </cell>
        </row>
        <row r="36">
          <cell r="A36">
            <v>167</v>
          </cell>
          <cell r="B36" t="str">
            <v>New US 1 Bypass</v>
          </cell>
          <cell r="C36" t="str">
            <v>Reconstruct bridge over Norfolk Southern Line</v>
          </cell>
          <cell r="D36"/>
          <cell r="E36"/>
          <cell r="F36"/>
          <cell r="G36" t="str">
            <v>X</v>
          </cell>
          <cell r="H36" t="str">
            <v>X</v>
          </cell>
          <cell r="I36"/>
          <cell r="J36"/>
          <cell r="K36"/>
          <cell r="L36"/>
          <cell r="M36">
            <v>0</v>
          </cell>
          <cell r="N36">
            <v>22.9</v>
          </cell>
          <cell r="O36">
            <v>0</v>
          </cell>
          <cell r="P36">
            <v>0</v>
          </cell>
          <cell r="Q36">
            <v>0</v>
          </cell>
          <cell r="R36">
            <v>0</v>
          </cell>
          <cell r="S36">
            <v>22.9</v>
          </cell>
          <cell r="T36">
            <v>0</v>
          </cell>
          <cell r="U36">
            <v>0</v>
          </cell>
          <cell r="V36">
            <v>0</v>
          </cell>
          <cell r="W36">
            <v>0</v>
          </cell>
          <cell r="X36">
            <v>51.015004604504021</v>
          </cell>
          <cell r="Y36">
            <v>0</v>
          </cell>
          <cell r="Z36"/>
          <cell r="AA36">
            <v>0</v>
          </cell>
          <cell r="AB36">
            <v>51.015004604504021</v>
          </cell>
          <cell r="AC36">
            <v>0</v>
          </cell>
          <cell r="AD36">
            <v>0</v>
          </cell>
          <cell r="AE36">
            <v>0</v>
          </cell>
          <cell r="AF36">
            <v>0</v>
          </cell>
          <cell r="AG36">
            <v>0</v>
          </cell>
          <cell r="AH36">
            <v>0</v>
          </cell>
          <cell r="AI36">
            <v>0</v>
          </cell>
          <cell r="AJ36">
            <v>0</v>
          </cell>
          <cell r="AK36">
            <v>51.015004604504021</v>
          </cell>
          <cell r="AL36">
            <v>51.015004604504021</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51.015004604504021</v>
          </cell>
          <cell r="BF36">
            <v>51.015004604504021</v>
          </cell>
          <cell r="BG36" t="str">
            <v>R2</v>
          </cell>
          <cell r="BH36" t="str">
            <v>X</v>
          </cell>
          <cell r="BI36" t="str">
            <v>N</v>
          </cell>
          <cell r="BJ36" t="str">
            <v>N</v>
          </cell>
          <cell r="BK36" t="str">
            <v>C</v>
          </cell>
          <cell r="BL36" t="str">
            <v>B</v>
          </cell>
          <cell r="BM36"/>
          <cell r="BN36"/>
          <cell r="BO36"/>
          <cell r="BP36"/>
          <cell r="BQ36"/>
          <cell r="BR36"/>
          <cell r="BS36"/>
          <cell r="BT36"/>
          <cell r="BU36"/>
          <cell r="BV36"/>
          <cell r="BW36"/>
          <cell r="BX36"/>
          <cell r="BY36"/>
          <cell r="BZ36"/>
          <cell r="CA36"/>
          <cell r="CB36"/>
          <cell r="CC36"/>
          <cell r="CD36"/>
          <cell r="CE36"/>
          <cell r="CF36"/>
          <cell r="CG36"/>
          <cell r="CH36"/>
          <cell r="CI36"/>
          <cell r="CJ36" t="str">
            <v>-</v>
          </cell>
          <cell r="CK36" t="str">
            <v>PennDOT</v>
          </cell>
          <cell r="CL36" t="str">
            <v>Bridge Key 6734</v>
          </cell>
          <cell r="CM36"/>
          <cell r="CN36"/>
          <cell r="CO36"/>
          <cell r="CP36">
            <v>22.9</v>
          </cell>
          <cell r="CQ36">
            <v>0</v>
          </cell>
          <cell r="CR36">
            <v>0</v>
          </cell>
          <cell r="CS36">
            <v>0</v>
          </cell>
          <cell r="CT36">
            <v>1</v>
          </cell>
          <cell r="CU36">
            <v>0</v>
          </cell>
          <cell r="CV36">
            <v>1</v>
          </cell>
          <cell r="CW36">
            <v>0</v>
          </cell>
          <cell r="CX36"/>
          <cell r="CY36">
            <v>0</v>
          </cell>
          <cell r="CZ36"/>
          <cell r="DA36"/>
          <cell r="DB36"/>
          <cell r="DC36"/>
          <cell r="DD36"/>
          <cell r="DE36"/>
          <cell r="DF36"/>
          <cell r="DG36"/>
          <cell r="DH36"/>
          <cell r="DI36"/>
          <cell r="DJ36"/>
          <cell r="DK36"/>
          <cell r="DL36"/>
          <cell r="DM36"/>
          <cell r="DN36">
            <v>0</v>
          </cell>
        </row>
        <row r="37">
          <cell r="A37" t="str">
            <v>R2</v>
          </cell>
          <cell r="B37" t="str">
            <v>PA 332 Newtown Bypass</v>
          </cell>
          <cell r="C37" t="str">
            <v>Rehabilitate bridge over SEPTA</v>
          </cell>
          <cell r="D37"/>
          <cell r="E37"/>
          <cell r="F37" t="str">
            <v>X</v>
          </cell>
          <cell r="G37"/>
          <cell r="H37" t="str">
            <v>X</v>
          </cell>
          <cell r="I37"/>
          <cell r="J37"/>
          <cell r="K37"/>
          <cell r="L37"/>
          <cell r="M37">
            <v>0</v>
          </cell>
          <cell r="N37">
            <v>15.989599999999999</v>
          </cell>
          <cell r="O37">
            <v>0</v>
          </cell>
          <cell r="P37">
            <v>0</v>
          </cell>
          <cell r="Q37">
            <v>0</v>
          </cell>
          <cell r="R37">
            <v>0</v>
          </cell>
          <cell r="S37">
            <v>15.989599999999999</v>
          </cell>
          <cell r="T37">
            <v>0</v>
          </cell>
          <cell r="U37">
            <v>0</v>
          </cell>
          <cell r="V37">
            <v>0</v>
          </cell>
          <cell r="W37">
            <v>0</v>
          </cell>
          <cell r="X37">
            <v>26.027552605016577</v>
          </cell>
          <cell r="Y37">
            <v>0</v>
          </cell>
          <cell r="Z37"/>
          <cell r="AA37">
            <v>0</v>
          </cell>
          <cell r="AB37">
            <v>26.027552605016577</v>
          </cell>
          <cell r="AC37">
            <v>0</v>
          </cell>
          <cell r="AD37">
            <v>0</v>
          </cell>
          <cell r="AE37">
            <v>0</v>
          </cell>
          <cell r="AF37">
            <v>0</v>
          </cell>
          <cell r="AG37">
            <v>0</v>
          </cell>
          <cell r="AH37">
            <v>0</v>
          </cell>
          <cell r="AI37">
            <v>0</v>
          </cell>
          <cell r="AJ37">
            <v>26.027552605016577</v>
          </cell>
          <cell r="AK37">
            <v>0</v>
          </cell>
          <cell r="AL37">
            <v>26.027552605016577</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26.027552605016577</v>
          </cell>
          <cell r="BE37">
            <v>0</v>
          </cell>
          <cell r="BF37">
            <v>26.027552605016577</v>
          </cell>
          <cell r="BG37" t="str">
            <v>R2</v>
          </cell>
          <cell r="BH37" t="str">
            <v>X</v>
          </cell>
          <cell r="BI37" t="str">
            <v>N</v>
          </cell>
          <cell r="BJ37" t="str">
            <v>N</v>
          </cell>
          <cell r="BK37" t="str">
            <v>C</v>
          </cell>
          <cell r="BL37" t="str">
            <v>B</v>
          </cell>
          <cell r="BM37"/>
          <cell r="BN37"/>
          <cell r="BO37"/>
          <cell r="BP37"/>
          <cell r="BQ37"/>
          <cell r="BR37"/>
          <cell r="BS37"/>
          <cell r="BT37"/>
          <cell r="BU37"/>
          <cell r="BV37"/>
          <cell r="BW37"/>
          <cell r="BX37"/>
          <cell r="BY37"/>
          <cell r="BZ37"/>
          <cell r="CA37"/>
          <cell r="CB37"/>
          <cell r="CC37"/>
          <cell r="CD37"/>
          <cell r="CE37"/>
          <cell r="CF37"/>
          <cell r="CG37"/>
          <cell r="CH37"/>
          <cell r="CI37"/>
          <cell r="CJ37" t="str">
            <v>-</v>
          </cell>
          <cell r="CK37" t="str">
            <v>PennDOT</v>
          </cell>
          <cell r="CL37" t="str">
            <v>Bridge Key 7004</v>
          </cell>
          <cell r="CM37"/>
          <cell r="CN37"/>
          <cell r="CO37"/>
          <cell r="CP37">
            <v>15.989599999999999</v>
          </cell>
          <cell r="CQ37">
            <v>0</v>
          </cell>
          <cell r="CR37">
            <v>0</v>
          </cell>
          <cell r="CS37">
            <v>1</v>
          </cell>
          <cell r="CT37">
            <v>0</v>
          </cell>
          <cell r="CU37">
            <v>0</v>
          </cell>
          <cell r="CV37">
            <v>1</v>
          </cell>
          <cell r="CW37">
            <v>0</v>
          </cell>
          <cell r="CX37"/>
          <cell r="CY37">
            <v>0</v>
          </cell>
          <cell r="DF37"/>
          <cell r="DJ37"/>
          <cell r="DK37"/>
          <cell r="DL37"/>
          <cell r="DM37"/>
          <cell r="DN37">
            <v>0</v>
          </cell>
        </row>
        <row r="38">
          <cell r="A38">
            <v>157</v>
          </cell>
          <cell r="B38" t="str">
            <v>I-76</v>
          </cell>
          <cell r="C38" t="str">
            <v xml:space="preserve">Reconstruct wesbound bridge over City Line Avenue </v>
          </cell>
          <cell r="D38"/>
          <cell r="E38"/>
          <cell r="F38"/>
          <cell r="G38" t="str">
            <v>X</v>
          </cell>
          <cell r="H38"/>
          <cell r="I38"/>
          <cell r="J38"/>
          <cell r="K38" t="str">
            <v>X</v>
          </cell>
          <cell r="L38"/>
          <cell r="M38">
            <v>0</v>
          </cell>
          <cell r="N38">
            <v>18.399999999999999</v>
          </cell>
          <cell r="O38">
            <v>0</v>
          </cell>
          <cell r="P38">
            <v>0</v>
          </cell>
          <cell r="Q38">
            <v>0</v>
          </cell>
          <cell r="R38">
            <v>0</v>
          </cell>
          <cell r="S38">
            <v>18.399999999999999</v>
          </cell>
          <cell r="T38">
            <v>0</v>
          </cell>
          <cell r="U38">
            <v>0</v>
          </cell>
          <cell r="V38">
            <v>0</v>
          </cell>
          <cell r="W38">
            <v>0</v>
          </cell>
          <cell r="X38">
            <v>40.990222040300175</v>
          </cell>
          <cell r="Y38">
            <v>0</v>
          </cell>
          <cell r="Z38"/>
          <cell r="AA38">
            <v>0</v>
          </cell>
          <cell r="AB38">
            <v>40.990222040300175</v>
          </cell>
          <cell r="AC38">
            <v>0</v>
          </cell>
          <cell r="AD38">
            <v>0</v>
          </cell>
          <cell r="AE38">
            <v>0</v>
          </cell>
          <cell r="AF38">
            <v>0</v>
          </cell>
          <cell r="AG38">
            <v>0</v>
          </cell>
          <cell r="AH38">
            <v>0</v>
          </cell>
          <cell r="AI38">
            <v>0</v>
          </cell>
          <cell r="AJ38">
            <v>0</v>
          </cell>
          <cell r="AK38">
            <v>40.990222040300175</v>
          </cell>
          <cell r="AL38">
            <v>40.990222040300175</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40.990222040300175</v>
          </cell>
          <cell r="BF38">
            <v>40.990222040300175</v>
          </cell>
          <cell r="BG38" t="str">
            <v>R2</v>
          </cell>
          <cell r="BH38" t="str">
            <v>N</v>
          </cell>
          <cell r="BI38" t="str">
            <v>N</v>
          </cell>
          <cell r="BJ38" t="str">
            <v>N</v>
          </cell>
          <cell r="BK38" t="str">
            <v>C</v>
          </cell>
          <cell r="BL38" t="str">
            <v>B</v>
          </cell>
          <cell r="BM38"/>
          <cell r="BN38"/>
          <cell r="BO38"/>
          <cell r="BP38"/>
          <cell r="BQ38"/>
          <cell r="BR38"/>
          <cell r="BS38"/>
          <cell r="BT38"/>
          <cell r="BU38"/>
          <cell r="BV38"/>
          <cell r="BW38"/>
          <cell r="BX38"/>
          <cell r="BY38"/>
          <cell r="BZ38"/>
          <cell r="CA38"/>
          <cell r="CB38"/>
          <cell r="CC38"/>
          <cell r="CD38"/>
          <cell r="CE38"/>
          <cell r="CF38"/>
          <cell r="CG38"/>
          <cell r="CH38"/>
          <cell r="CI38"/>
          <cell r="CJ38" t="str">
            <v>-</v>
          </cell>
          <cell r="CK38" t="str">
            <v>PennDOT</v>
          </cell>
          <cell r="CL38" t="str">
            <v>Bridge Key  27294 (wb)</v>
          </cell>
          <cell r="CM38"/>
          <cell r="CN38"/>
          <cell r="CO38"/>
          <cell r="CP38">
            <v>18.399999999999999</v>
          </cell>
          <cell r="CQ38">
            <v>0</v>
          </cell>
          <cell r="CR38">
            <v>0</v>
          </cell>
          <cell r="CS38">
            <v>0</v>
          </cell>
          <cell r="CT38">
            <v>1</v>
          </cell>
          <cell r="CU38">
            <v>0</v>
          </cell>
          <cell r="CV38">
            <v>1</v>
          </cell>
          <cell r="CW38">
            <v>0</v>
          </cell>
          <cell r="CX38"/>
          <cell r="CY38">
            <v>0</v>
          </cell>
          <cell r="DF38"/>
          <cell r="DJ38"/>
          <cell r="DK38"/>
          <cell r="DL38"/>
          <cell r="DM38"/>
          <cell r="DN38">
            <v>18.399999999999999</v>
          </cell>
        </row>
        <row r="39">
          <cell r="A39">
            <v>157</v>
          </cell>
          <cell r="B39" t="str">
            <v>I-76</v>
          </cell>
          <cell r="C39" t="str">
            <v>Reconstruct bridge over Norfolk Southern railway</v>
          </cell>
          <cell r="D39"/>
          <cell r="E39"/>
          <cell r="F39"/>
          <cell r="G39" t="str">
            <v>X</v>
          </cell>
          <cell r="H39"/>
          <cell r="I39"/>
          <cell r="J39"/>
          <cell r="K39" t="str">
            <v>X</v>
          </cell>
          <cell r="L39"/>
          <cell r="M39">
            <v>0</v>
          </cell>
          <cell r="N39">
            <v>74.099999999999994</v>
          </cell>
          <cell r="O39">
            <v>0</v>
          </cell>
          <cell r="P39">
            <v>0</v>
          </cell>
          <cell r="Q39">
            <v>0</v>
          </cell>
          <cell r="R39">
            <v>0</v>
          </cell>
          <cell r="S39">
            <v>74.099999999999994</v>
          </cell>
          <cell r="T39">
            <v>0</v>
          </cell>
          <cell r="U39">
            <v>0</v>
          </cell>
          <cell r="V39">
            <v>0</v>
          </cell>
          <cell r="W39">
            <v>0</v>
          </cell>
          <cell r="X39">
            <v>165.07475289055668</v>
          </cell>
          <cell r="Y39">
            <v>0</v>
          </cell>
          <cell r="Z39"/>
          <cell r="AA39">
            <v>0</v>
          </cell>
          <cell r="AB39">
            <v>165.07475289055668</v>
          </cell>
          <cell r="AC39">
            <v>0</v>
          </cell>
          <cell r="AD39">
            <v>0</v>
          </cell>
          <cell r="AE39">
            <v>0</v>
          </cell>
          <cell r="AF39">
            <v>0</v>
          </cell>
          <cell r="AG39">
            <v>0</v>
          </cell>
          <cell r="AH39">
            <v>0</v>
          </cell>
          <cell r="AI39">
            <v>0</v>
          </cell>
          <cell r="AJ39">
            <v>0</v>
          </cell>
          <cell r="AK39">
            <v>165.07475289055668</v>
          </cell>
          <cell r="AL39">
            <v>165.07475289055668</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165.07475289055668</v>
          </cell>
          <cell r="BF39">
            <v>165.07475289055668</v>
          </cell>
          <cell r="BG39" t="str">
            <v>R2</v>
          </cell>
          <cell r="BH39" t="str">
            <v>N</v>
          </cell>
          <cell r="BI39" t="str">
            <v>N</v>
          </cell>
          <cell r="BJ39" t="str">
            <v>N</v>
          </cell>
          <cell r="BK39" t="str">
            <v>C</v>
          </cell>
          <cell r="BL39" t="str">
            <v>B</v>
          </cell>
          <cell r="BM39"/>
          <cell r="BN39"/>
          <cell r="BO39"/>
          <cell r="BP39"/>
          <cell r="BQ39"/>
          <cell r="BR39"/>
          <cell r="BS39"/>
          <cell r="BT39"/>
          <cell r="BU39"/>
          <cell r="BV39"/>
          <cell r="BW39"/>
          <cell r="BX39"/>
          <cell r="BY39"/>
          <cell r="BZ39"/>
          <cell r="CA39"/>
          <cell r="CB39"/>
          <cell r="CC39"/>
          <cell r="CD39"/>
          <cell r="CE39"/>
          <cell r="CF39"/>
          <cell r="CG39"/>
          <cell r="CH39"/>
          <cell r="CI39"/>
          <cell r="CJ39" t="str">
            <v>-</v>
          </cell>
          <cell r="CK39" t="str">
            <v>PennDOT</v>
          </cell>
          <cell r="CL39" t="str">
            <v>Bridge Key 27280</v>
          </cell>
          <cell r="CM39"/>
          <cell r="CN39"/>
          <cell r="CO39"/>
          <cell r="CP39">
            <v>74.099999999999994</v>
          </cell>
          <cell r="CQ39">
            <v>0</v>
          </cell>
          <cell r="CR39">
            <v>0</v>
          </cell>
          <cell r="CS39">
            <v>0</v>
          </cell>
          <cell r="CT39">
            <v>1</v>
          </cell>
          <cell r="CU39">
            <v>0</v>
          </cell>
          <cell r="CV39">
            <v>1</v>
          </cell>
          <cell r="CW39">
            <v>0</v>
          </cell>
          <cell r="CX39"/>
          <cell r="CY39">
            <v>0</v>
          </cell>
          <cell r="CZ39"/>
          <cell r="DA39"/>
          <cell r="DB39"/>
          <cell r="DC39"/>
          <cell r="DD39"/>
          <cell r="DE39"/>
          <cell r="DF39"/>
          <cell r="DG39"/>
          <cell r="DH39"/>
          <cell r="DI39"/>
          <cell r="DJ39"/>
          <cell r="DK39"/>
          <cell r="DL39"/>
          <cell r="DM39"/>
          <cell r="DN39">
            <v>74.099999999999994</v>
          </cell>
        </row>
        <row r="40">
          <cell r="A40">
            <v>156</v>
          </cell>
          <cell r="B40" t="str">
            <v>I-76</v>
          </cell>
          <cell r="C40" t="str">
            <v>Rehabilitate bridge over Schuylkill River and rail tracks</v>
          </cell>
          <cell r="D40"/>
          <cell r="E40"/>
          <cell r="F40" t="str">
            <v>X</v>
          </cell>
          <cell r="G40"/>
          <cell r="H40"/>
          <cell r="I40"/>
          <cell r="J40"/>
          <cell r="K40"/>
          <cell r="L40" t="str">
            <v>X</v>
          </cell>
          <cell r="M40">
            <v>0</v>
          </cell>
          <cell r="N40">
            <v>16</v>
          </cell>
          <cell r="O40">
            <v>0</v>
          </cell>
          <cell r="P40">
            <v>0</v>
          </cell>
          <cell r="Q40">
            <v>0</v>
          </cell>
          <cell r="R40">
            <v>0</v>
          </cell>
          <cell r="S40">
            <v>16</v>
          </cell>
          <cell r="T40">
            <v>0</v>
          </cell>
          <cell r="U40">
            <v>0</v>
          </cell>
          <cell r="V40">
            <v>0</v>
          </cell>
          <cell r="W40">
            <v>0</v>
          </cell>
          <cell r="X40">
            <v>26.04448151800328</v>
          </cell>
          <cell r="Y40">
            <v>0</v>
          </cell>
          <cell r="Z40"/>
          <cell r="AA40">
            <v>0</v>
          </cell>
          <cell r="AB40">
            <v>26.04448151800328</v>
          </cell>
          <cell r="AC40">
            <v>0</v>
          </cell>
          <cell r="AD40">
            <v>0</v>
          </cell>
          <cell r="AE40">
            <v>0</v>
          </cell>
          <cell r="AF40">
            <v>0</v>
          </cell>
          <cell r="AG40">
            <v>0</v>
          </cell>
          <cell r="AH40">
            <v>0</v>
          </cell>
          <cell r="AI40">
            <v>0</v>
          </cell>
          <cell r="AJ40">
            <v>26.04448151800328</v>
          </cell>
          <cell r="AK40">
            <v>0</v>
          </cell>
          <cell r="AL40">
            <v>26.04448151800328</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26.04448151800328</v>
          </cell>
          <cell r="BE40">
            <v>0</v>
          </cell>
          <cell r="BF40">
            <v>26.04448151800328</v>
          </cell>
          <cell r="BG40"/>
          <cell r="BH40" t="str">
            <v>X</v>
          </cell>
          <cell r="BI40" t="str">
            <v>N</v>
          </cell>
          <cell r="BJ40" t="str">
            <v>N</v>
          </cell>
          <cell r="BK40" t="str">
            <v>C</v>
          </cell>
          <cell r="BL40" t="str">
            <v>B</v>
          </cell>
          <cell r="BM40"/>
          <cell r="BN40"/>
          <cell r="BO40"/>
          <cell r="BP40"/>
          <cell r="BQ40"/>
          <cell r="BR40"/>
          <cell r="BS40"/>
          <cell r="BT40"/>
          <cell r="BU40"/>
          <cell r="BV40"/>
          <cell r="BW40"/>
          <cell r="BX40"/>
          <cell r="BY40"/>
          <cell r="BZ40"/>
          <cell r="CA40"/>
          <cell r="CB40"/>
          <cell r="CC40"/>
          <cell r="CD40"/>
          <cell r="CE40"/>
          <cell r="CF40"/>
          <cell r="CG40"/>
          <cell r="CH40"/>
          <cell r="CI40"/>
          <cell r="CJ40" t="str">
            <v>-</v>
          </cell>
          <cell r="CK40" t="str">
            <v>PennDOT</v>
          </cell>
          <cell r="CL40" t="str">
            <v>Bridge Key 38495</v>
          </cell>
          <cell r="CM40"/>
          <cell r="CN40"/>
          <cell r="CO40"/>
          <cell r="CP40">
            <v>16</v>
          </cell>
          <cell r="CQ40">
            <v>0</v>
          </cell>
          <cell r="CR40">
            <v>0</v>
          </cell>
          <cell r="CS40">
            <v>1</v>
          </cell>
          <cell r="CT40">
            <v>0</v>
          </cell>
          <cell r="CU40">
            <v>0</v>
          </cell>
          <cell r="CV40">
            <v>1</v>
          </cell>
          <cell r="CW40">
            <v>0</v>
          </cell>
          <cell r="CX40"/>
          <cell r="CY40">
            <v>0</v>
          </cell>
          <cell r="DF40"/>
          <cell r="DJ40"/>
          <cell r="DK40"/>
          <cell r="DL40"/>
          <cell r="DM40"/>
          <cell r="DN40">
            <v>0</v>
          </cell>
        </row>
        <row r="41">
          <cell r="A41">
            <v>156</v>
          </cell>
          <cell r="B41" t="str">
            <v>I-76</v>
          </cell>
          <cell r="C41" t="str">
            <v>Reconstruct bridge between 34th Street and Grays Ferry Avenue</v>
          </cell>
          <cell r="D41"/>
          <cell r="E41"/>
          <cell r="F41"/>
          <cell r="G41"/>
          <cell r="H41"/>
          <cell r="I41"/>
          <cell r="J41"/>
          <cell r="K41"/>
          <cell r="L41" t="str">
            <v>X</v>
          </cell>
          <cell r="M41">
            <v>0</v>
          </cell>
          <cell r="N41">
            <v>89.3</v>
          </cell>
          <cell r="O41">
            <v>0</v>
          </cell>
          <cell r="P41">
            <v>0</v>
          </cell>
          <cell r="Q41">
            <v>0</v>
          </cell>
          <cell r="R41">
            <v>0</v>
          </cell>
          <cell r="S41">
            <v>89.3</v>
          </cell>
          <cell r="T41">
            <v>0</v>
          </cell>
          <cell r="U41">
            <v>0</v>
          </cell>
          <cell r="V41">
            <v>0</v>
          </cell>
          <cell r="W41">
            <v>0</v>
          </cell>
          <cell r="X41">
            <v>198.93624066297858</v>
          </cell>
          <cell r="Y41">
            <v>0</v>
          </cell>
          <cell r="Z41"/>
          <cell r="AA41">
            <v>0</v>
          </cell>
          <cell r="AB41">
            <v>198.93624066297858</v>
          </cell>
          <cell r="AC41">
            <v>0</v>
          </cell>
          <cell r="AD41">
            <v>0</v>
          </cell>
          <cell r="AE41">
            <v>0</v>
          </cell>
          <cell r="AF41">
            <v>0</v>
          </cell>
          <cell r="AG41">
            <v>0</v>
          </cell>
          <cell r="AH41">
            <v>0</v>
          </cell>
          <cell r="AI41">
            <v>0</v>
          </cell>
          <cell r="AJ41">
            <v>0</v>
          </cell>
          <cell r="AK41">
            <v>198.93624066297858</v>
          </cell>
          <cell r="AL41">
            <v>198.93624066297858</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198.93624066297858</v>
          </cell>
          <cell r="BF41">
            <v>198.93624066297858</v>
          </cell>
          <cell r="BG41" t="str">
            <v>R2</v>
          </cell>
          <cell r="BH41" t="str">
            <v>X</v>
          </cell>
          <cell r="BI41" t="str">
            <v>N</v>
          </cell>
          <cell r="BJ41" t="str">
            <v>N</v>
          </cell>
          <cell r="BK41" t="str">
            <v>-</v>
          </cell>
          <cell r="BL41" t="str">
            <v>B</v>
          </cell>
          <cell r="BM41"/>
          <cell r="BN41"/>
          <cell r="BO41"/>
          <cell r="BP41"/>
          <cell r="BQ41"/>
          <cell r="BR41"/>
          <cell r="BS41"/>
          <cell r="BT41"/>
          <cell r="BU41"/>
          <cell r="BV41"/>
          <cell r="BW41"/>
          <cell r="BX41"/>
          <cell r="BY41"/>
          <cell r="BZ41"/>
          <cell r="CA41"/>
          <cell r="CB41"/>
          <cell r="CC41"/>
          <cell r="CD41"/>
          <cell r="CE41"/>
          <cell r="CF41"/>
          <cell r="CG41"/>
          <cell r="CH41"/>
          <cell r="CI41"/>
          <cell r="CJ41" t="str">
            <v>-</v>
          </cell>
          <cell r="CK41" t="str">
            <v>PennDOT</v>
          </cell>
          <cell r="CL41" t="str">
            <v>Bridge Key 38498</v>
          </cell>
          <cell r="CM41"/>
          <cell r="CN41"/>
          <cell r="CO41"/>
          <cell r="CP41">
            <v>89.3</v>
          </cell>
          <cell r="CQ41">
            <v>0</v>
          </cell>
          <cell r="CR41">
            <v>0</v>
          </cell>
          <cell r="CS41">
            <v>0</v>
          </cell>
          <cell r="CT41">
            <v>1</v>
          </cell>
          <cell r="CU41">
            <v>0</v>
          </cell>
          <cell r="CV41">
            <v>1</v>
          </cell>
          <cell r="CW41">
            <v>0</v>
          </cell>
          <cell r="CX41"/>
          <cell r="CY41">
            <v>0</v>
          </cell>
          <cell r="CZ41"/>
          <cell r="DA41"/>
          <cell r="DB41"/>
          <cell r="DC41"/>
          <cell r="DD41"/>
          <cell r="DE41"/>
          <cell r="DF41"/>
          <cell r="DG41"/>
          <cell r="DH41"/>
          <cell r="DI41"/>
          <cell r="DJ41"/>
          <cell r="DK41"/>
          <cell r="DL41"/>
          <cell r="DM41"/>
          <cell r="DN41">
            <v>0</v>
          </cell>
        </row>
        <row r="42">
          <cell r="A42">
            <v>165</v>
          </cell>
          <cell r="B42" t="str">
            <v>I-95 Girard Point Bridge</v>
          </cell>
          <cell r="C42" t="str">
            <v>Reconstruct</v>
          </cell>
          <cell r="D42"/>
          <cell r="E42"/>
          <cell r="F42"/>
          <cell r="G42"/>
          <cell r="H42"/>
          <cell r="I42"/>
          <cell r="J42"/>
          <cell r="K42"/>
          <cell r="L42" t="str">
            <v>X</v>
          </cell>
          <cell r="M42">
            <v>0</v>
          </cell>
          <cell r="N42">
            <v>400</v>
          </cell>
          <cell r="O42">
            <v>0</v>
          </cell>
          <cell r="P42">
            <v>0</v>
          </cell>
          <cell r="Q42">
            <v>0</v>
          </cell>
          <cell r="R42">
            <v>0</v>
          </cell>
          <cell r="S42">
            <v>400</v>
          </cell>
          <cell r="T42">
            <v>0</v>
          </cell>
          <cell r="U42">
            <v>0</v>
          </cell>
          <cell r="V42">
            <v>0</v>
          </cell>
          <cell r="W42">
            <v>0</v>
          </cell>
          <cell r="X42">
            <v>891.09178348478645</v>
          </cell>
          <cell r="Y42">
            <v>0</v>
          </cell>
          <cell r="Z42"/>
          <cell r="AA42">
            <v>0</v>
          </cell>
          <cell r="AB42">
            <v>891.09178348478645</v>
          </cell>
          <cell r="AC42">
            <v>0</v>
          </cell>
          <cell r="AD42">
            <v>0</v>
          </cell>
          <cell r="AE42">
            <v>0</v>
          </cell>
          <cell r="AF42">
            <v>0</v>
          </cell>
          <cell r="AG42">
            <v>0</v>
          </cell>
          <cell r="AH42">
            <v>0</v>
          </cell>
          <cell r="AI42">
            <v>0</v>
          </cell>
          <cell r="AJ42">
            <v>0</v>
          </cell>
          <cell r="AK42">
            <v>891.09178348478645</v>
          </cell>
          <cell r="AL42">
            <v>891.09178348478645</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891.09178348478645</v>
          </cell>
          <cell r="BF42">
            <v>891.09178348478645</v>
          </cell>
          <cell r="BG42">
            <v>165</v>
          </cell>
          <cell r="BH42" t="str">
            <v>N</v>
          </cell>
          <cell r="BI42" t="str">
            <v>N</v>
          </cell>
          <cell r="BJ42" t="str">
            <v>N</v>
          </cell>
          <cell r="BK42" t="str">
            <v>-</v>
          </cell>
          <cell r="BL42" t="str">
            <v>B</v>
          </cell>
          <cell r="BM42"/>
          <cell r="BN42"/>
          <cell r="BO42"/>
          <cell r="BP42"/>
          <cell r="BQ42"/>
          <cell r="BR42"/>
          <cell r="BS42"/>
          <cell r="BT42"/>
          <cell r="BU42"/>
          <cell r="BV42"/>
          <cell r="BW42"/>
          <cell r="BX42"/>
          <cell r="BY42"/>
          <cell r="BZ42"/>
          <cell r="CA42"/>
          <cell r="CB42"/>
          <cell r="CC42"/>
          <cell r="CD42"/>
          <cell r="CE42"/>
          <cell r="CF42"/>
          <cell r="CG42"/>
          <cell r="CH42"/>
          <cell r="CI42"/>
          <cell r="CJ42" t="str">
            <v>-</v>
          </cell>
          <cell r="CK42" t="str">
            <v>PennDOT</v>
          </cell>
          <cell r="CL42" t="str">
            <v>Bridge Key 38530</v>
          </cell>
          <cell r="CM42"/>
          <cell r="CN42"/>
          <cell r="CO42"/>
          <cell r="CP42">
            <v>400</v>
          </cell>
          <cell r="CQ42">
            <v>0</v>
          </cell>
          <cell r="CR42">
            <v>0</v>
          </cell>
          <cell r="CS42">
            <v>0</v>
          </cell>
          <cell r="CT42">
            <v>1</v>
          </cell>
          <cell r="CU42">
            <v>0</v>
          </cell>
          <cell r="CV42">
            <v>1</v>
          </cell>
          <cell r="CW42">
            <v>0</v>
          </cell>
          <cell r="CX42"/>
          <cell r="CY42">
            <v>0</v>
          </cell>
          <cell r="CZ42"/>
          <cell r="DA42"/>
          <cell r="DB42"/>
          <cell r="DC42"/>
          <cell r="DD42"/>
          <cell r="DE42"/>
          <cell r="DF42"/>
          <cell r="DG42"/>
          <cell r="DH42"/>
          <cell r="DI42"/>
          <cell r="DJ42"/>
          <cell r="DK42"/>
          <cell r="DL42"/>
          <cell r="DM42"/>
          <cell r="DN42">
            <v>400</v>
          </cell>
        </row>
        <row r="43">
          <cell r="A43">
            <v>166</v>
          </cell>
          <cell r="B43" t="str">
            <v>I-676</v>
          </cell>
          <cell r="C43" t="str">
            <v>Rehabilitate ramp for 7th Street and 8th Street</v>
          </cell>
          <cell r="D43"/>
          <cell r="E43"/>
          <cell r="F43"/>
          <cell r="G43" t="str">
            <v>X</v>
          </cell>
          <cell r="H43"/>
          <cell r="I43"/>
          <cell r="J43"/>
          <cell r="K43"/>
          <cell r="L43" t="str">
            <v>X</v>
          </cell>
          <cell r="M43">
            <v>0</v>
          </cell>
          <cell r="N43">
            <v>10</v>
          </cell>
          <cell r="O43">
            <v>0</v>
          </cell>
          <cell r="P43">
            <v>0</v>
          </cell>
          <cell r="Q43">
            <v>0</v>
          </cell>
          <cell r="R43">
            <v>0</v>
          </cell>
          <cell r="S43">
            <v>10</v>
          </cell>
          <cell r="T43">
            <v>0</v>
          </cell>
          <cell r="U43">
            <v>0</v>
          </cell>
          <cell r="V43">
            <v>0</v>
          </cell>
          <cell r="W43">
            <v>0</v>
          </cell>
          <cell r="X43">
            <v>22.277294587119663</v>
          </cell>
          <cell r="Y43">
            <v>0</v>
          </cell>
          <cell r="Z43"/>
          <cell r="AA43">
            <v>0</v>
          </cell>
          <cell r="AB43">
            <v>22.277294587119663</v>
          </cell>
          <cell r="AC43">
            <v>0</v>
          </cell>
          <cell r="AD43">
            <v>0</v>
          </cell>
          <cell r="AE43">
            <v>0</v>
          </cell>
          <cell r="AF43">
            <v>0</v>
          </cell>
          <cell r="AG43">
            <v>0</v>
          </cell>
          <cell r="AH43">
            <v>0</v>
          </cell>
          <cell r="AI43">
            <v>0</v>
          </cell>
          <cell r="AJ43">
            <v>0</v>
          </cell>
          <cell r="AK43">
            <v>22.277294587119663</v>
          </cell>
          <cell r="AL43">
            <v>22.277294587119663</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22.277294587119663</v>
          </cell>
          <cell r="BF43">
            <v>22.277294587119663</v>
          </cell>
          <cell r="BG43">
            <v>166</v>
          </cell>
          <cell r="BH43" t="str">
            <v>X</v>
          </cell>
          <cell r="BI43" t="str">
            <v>N</v>
          </cell>
          <cell r="BJ43" t="str">
            <v>N</v>
          </cell>
          <cell r="BK43" t="str">
            <v>C</v>
          </cell>
          <cell r="BL43" t="str">
            <v>B</v>
          </cell>
          <cell r="BM43"/>
          <cell r="BN43"/>
          <cell r="BO43"/>
          <cell r="BP43"/>
          <cell r="BQ43"/>
          <cell r="BR43"/>
          <cell r="BS43"/>
          <cell r="BT43"/>
          <cell r="BU43"/>
          <cell r="BV43"/>
          <cell r="BW43"/>
          <cell r="BX43"/>
          <cell r="BY43"/>
          <cell r="BZ43"/>
          <cell r="CA43"/>
          <cell r="CB43"/>
          <cell r="CC43"/>
          <cell r="CD43"/>
          <cell r="CE43"/>
          <cell r="CF43"/>
          <cell r="CG43"/>
          <cell r="CH43"/>
          <cell r="CI43"/>
          <cell r="CJ43" t="str">
            <v>-</v>
          </cell>
          <cell r="CK43" t="str">
            <v>PennDOT</v>
          </cell>
          <cell r="CL43" t="str">
            <v>Bridge Key 39283</v>
          </cell>
          <cell r="CM43"/>
          <cell r="CN43"/>
          <cell r="CO43"/>
          <cell r="CP43">
            <v>10</v>
          </cell>
          <cell r="CQ43">
            <v>0</v>
          </cell>
          <cell r="CR43">
            <v>0</v>
          </cell>
          <cell r="CS43">
            <v>0</v>
          </cell>
          <cell r="CT43">
            <v>1</v>
          </cell>
          <cell r="CU43">
            <v>0</v>
          </cell>
          <cell r="CV43">
            <v>1</v>
          </cell>
          <cell r="CW43">
            <v>0</v>
          </cell>
          <cell r="CX43"/>
          <cell r="CY43">
            <v>0</v>
          </cell>
          <cell r="CZ43"/>
          <cell r="DA43"/>
          <cell r="DB43"/>
          <cell r="DC43"/>
          <cell r="DD43"/>
          <cell r="DE43"/>
          <cell r="DF43"/>
          <cell r="DG43"/>
          <cell r="DH43"/>
          <cell r="DI43"/>
          <cell r="DJ43"/>
          <cell r="DK43"/>
          <cell r="DL43"/>
          <cell r="DM43"/>
          <cell r="DN43">
            <v>0</v>
          </cell>
        </row>
        <row r="44">
          <cell r="A44"/>
          <cell r="B44"/>
          <cell r="C44"/>
          <cell r="D44"/>
          <cell r="E44"/>
          <cell r="F44"/>
          <cell r="G44"/>
          <cell r="H44"/>
          <cell r="I44"/>
          <cell r="J44"/>
          <cell r="K44"/>
          <cell r="L44"/>
          <cell r="M44"/>
          <cell r="N44"/>
          <cell r="O44"/>
          <cell r="P44"/>
          <cell r="Q44"/>
          <cell r="R44"/>
          <cell r="S44"/>
          <cell r="T44"/>
          <cell r="U44"/>
          <cell r="V44"/>
          <cell r="W44">
            <v>0</v>
          </cell>
          <cell r="X44">
            <v>0</v>
          </cell>
          <cell r="Y44">
            <v>0</v>
          </cell>
          <cell r="Z44"/>
          <cell r="AA44">
            <v>0</v>
          </cell>
          <cell r="AB44">
            <v>0</v>
          </cell>
          <cell r="AC44"/>
          <cell r="AD44"/>
          <cell r="AE44"/>
          <cell r="AF44"/>
          <cell r="AG44">
            <v>0</v>
          </cell>
          <cell r="AH44"/>
          <cell r="AI44"/>
          <cell r="AJ44"/>
          <cell r="AK44"/>
          <cell r="AL44">
            <v>0</v>
          </cell>
          <cell r="AM44"/>
          <cell r="AN44"/>
          <cell r="AO44"/>
          <cell r="AP44"/>
          <cell r="AQ44">
            <v>0</v>
          </cell>
          <cell r="AR44">
            <v>0</v>
          </cell>
          <cell r="AS44">
            <v>0</v>
          </cell>
          <cell r="AT44">
            <v>0</v>
          </cell>
          <cell r="AU44">
            <v>0</v>
          </cell>
          <cell r="AV44">
            <v>0</v>
          </cell>
          <cell r="AW44"/>
          <cell r="AX44"/>
          <cell r="AY44"/>
          <cell r="AZ44"/>
          <cell r="BA44"/>
          <cell r="BB44">
            <v>0</v>
          </cell>
          <cell r="BC44">
            <v>0</v>
          </cell>
          <cell r="BD44">
            <v>0</v>
          </cell>
          <cell r="BE44">
            <v>0</v>
          </cell>
          <cell r="BF44">
            <v>0</v>
          </cell>
          <cell r="BG44"/>
          <cell r="BH44"/>
          <cell r="BI44"/>
          <cell r="BJ44"/>
          <cell r="BK44"/>
          <cell r="BL44"/>
          <cell r="BM44"/>
          <cell r="BN44"/>
          <cell r="BO44"/>
          <cell r="BP44"/>
          <cell r="BQ44"/>
          <cell r="BR44"/>
          <cell r="BS44"/>
          <cell r="BT44"/>
          <cell r="BU44"/>
          <cell r="BV44"/>
          <cell r="BW44"/>
          <cell r="BX44"/>
          <cell r="BY44"/>
          <cell r="BZ44"/>
          <cell r="CA44"/>
          <cell r="CB44"/>
          <cell r="CC44"/>
          <cell r="CD44"/>
          <cell r="CE44"/>
          <cell r="CF44"/>
          <cell r="CG44"/>
          <cell r="CH44"/>
          <cell r="CI44"/>
          <cell r="CJ44" t="str">
            <v>-</v>
          </cell>
          <cell r="CK44"/>
          <cell r="CL44"/>
          <cell r="CM44"/>
          <cell r="CN44"/>
          <cell r="CO44"/>
          <cell r="CP44">
            <v>0</v>
          </cell>
          <cell r="CQ44">
            <v>0</v>
          </cell>
          <cell r="CR44">
            <v>0</v>
          </cell>
          <cell r="CS44">
            <v>0</v>
          </cell>
          <cell r="CT44">
            <v>0</v>
          </cell>
          <cell r="CU44"/>
          <cell r="CV44"/>
          <cell r="CW44"/>
          <cell r="CX44"/>
          <cell r="CY44"/>
          <cell r="DF44"/>
          <cell r="DJ44"/>
          <cell r="DK44"/>
          <cell r="DM44"/>
          <cell r="DN44">
            <v>0</v>
          </cell>
        </row>
        <row r="45">
          <cell r="A45"/>
          <cell r="B45"/>
          <cell r="C45"/>
          <cell r="D45"/>
          <cell r="E45"/>
          <cell r="F45"/>
          <cell r="G45"/>
          <cell r="H45"/>
          <cell r="I45"/>
          <cell r="J45"/>
          <cell r="K45"/>
          <cell r="L45"/>
          <cell r="M45"/>
          <cell r="N45"/>
          <cell r="O45"/>
          <cell r="P45"/>
          <cell r="Q45"/>
          <cell r="R45"/>
          <cell r="S45"/>
          <cell r="T45"/>
          <cell r="U45"/>
          <cell r="V45"/>
          <cell r="W45">
            <v>0</v>
          </cell>
          <cell r="X45">
            <v>0</v>
          </cell>
          <cell r="Y45">
            <v>0</v>
          </cell>
          <cell r="Z45"/>
          <cell r="AA45">
            <v>0</v>
          </cell>
          <cell r="AB45">
            <v>0</v>
          </cell>
          <cell r="AC45"/>
          <cell r="AD45"/>
          <cell r="AE45"/>
          <cell r="AF45"/>
          <cell r="AG45">
            <v>0</v>
          </cell>
          <cell r="AH45"/>
          <cell r="AI45"/>
          <cell r="AJ45"/>
          <cell r="AK45"/>
          <cell r="AL45">
            <v>0</v>
          </cell>
          <cell r="AM45"/>
          <cell r="AN45"/>
          <cell r="AO45"/>
          <cell r="AP45"/>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G45"/>
          <cell r="BH45"/>
          <cell r="BI45" t="str">
            <v>-</v>
          </cell>
          <cell r="BJ45"/>
          <cell r="BK45" t="str">
            <v>-</v>
          </cell>
          <cell r="BL45" t="str">
            <v>-</v>
          </cell>
          <cell r="BM45"/>
          <cell r="BN45"/>
          <cell r="BO45"/>
          <cell r="BP45"/>
          <cell r="BQ45"/>
          <cell r="BR45"/>
          <cell r="BS45"/>
          <cell r="BT45"/>
          <cell r="BU45"/>
          <cell r="BV45"/>
          <cell r="BW45"/>
          <cell r="BX45"/>
          <cell r="BY45"/>
          <cell r="BZ45"/>
          <cell r="CA45"/>
          <cell r="CB45"/>
          <cell r="CC45"/>
          <cell r="CD45"/>
          <cell r="CE45"/>
          <cell r="CF45"/>
          <cell r="CG45"/>
          <cell r="CH45"/>
          <cell r="CI45"/>
          <cell r="CJ45" t="str">
            <v>-</v>
          </cell>
          <cell r="CK45"/>
          <cell r="CL45"/>
          <cell r="CM45"/>
          <cell r="CN45"/>
          <cell r="CO45"/>
          <cell r="CP45">
            <v>0</v>
          </cell>
          <cell r="CQ45">
            <v>0</v>
          </cell>
          <cell r="CR45">
            <v>0</v>
          </cell>
          <cell r="CS45">
            <v>0</v>
          </cell>
          <cell r="CT45">
            <v>0</v>
          </cell>
          <cell r="CU45"/>
          <cell r="CV45"/>
          <cell r="CW45"/>
          <cell r="CX45"/>
          <cell r="CY45"/>
          <cell r="CZ45"/>
          <cell r="DA45"/>
          <cell r="DB45"/>
          <cell r="DC45"/>
          <cell r="DD45"/>
          <cell r="DE45"/>
          <cell r="DF45"/>
          <cell r="DG45"/>
          <cell r="DH45"/>
          <cell r="DI45"/>
          <cell r="DJ45"/>
          <cell r="DK45"/>
          <cell r="DL45"/>
          <cell r="DM45"/>
          <cell r="DN45">
            <v>0</v>
          </cell>
        </row>
        <row r="46">
          <cell r="A46" t="str">
            <v>R3</v>
          </cell>
          <cell r="B46" t="str">
            <v>Operational Improvements</v>
          </cell>
          <cell r="C46" t="str">
            <v>Access Management, Interchange Reconstruction, Channelization, Roadway Realignment, New Turn Lanes</v>
          </cell>
          <cell r="D46"/>
          <cell r="E46"/>
          <cell r="F46"/>
          <cell r="G46"/>
          <cell r="H46"/>
          <cell r="I46"/>
          <cell r="J46"/>
          <cell r="K46"/>
          <cell r="L46"/>
          <cell r="M46">
            <v>326.00105000000008</v>
          </cell>
          <cell r="N46">
            <v>1688.8482500000002</v>
          </cell>
          <cell r="O46">
            <v>623.05657500000007</v>
          </cell>
          <cell r="P46">
            <v>0</v>
          </cell>
          <cell r="Q46">
            <v>0</v>
          </cell>
          <cell r="R46">
            <v>0</v>
          </cell>
          <cell r="S46">
            <v>2637.9058750000004</v>
          </cell>
          <cell r="T46">
            <v>0</v>
          </cell>
          <cell r="U46">
            <v>5.3</v>
          </cell>
          <cell r="V46">
            <v>0</v>
          </cell>
          <cell r="W46">
            <v>478.45596533519318</v>
          </cell>
          <cell r="X46">
            <v>1655.3926242236369</v>
          </cell>
          <cell r="Y46">
            <v>704.82487889692823</v>
          </cell>
          <cell r="Z46"/>
          <cell r="AA46">
            <v>0</v>
          </cell>
          <cell r="AB46">
            <v>2838.6734684557582</v>
          </cell>
          <cell r="AC46">
            <v>147.01597701342286</v>
          </cell>
          <cell r="AD46">
            <v>142.84316724832217</v>
          </cell>
          <cell r="AE46">
            <v>80.691175417087251</v>
          </cell>
          <cell r="AF46">
            <v>107.90564565636086</v>
          </cell>
          <cell r="AG46">
            <v>478.45596533519318</v>
          </cell>
          <cell r="AH46">
            <v>807.42625000000021</v>
          </cell>
          <cell r="AI46">
            <v>846.96500000000003</v>
          </cell>
          <cell r="AJ46">
            <v>0.30520876778910094</v>
          </cell>
          <cell r="AK46">
            <v>0.69616545584748946</v>
          </cell>
          <cell r="AL46">
            <v>1655.3926242236369</v>
          </cell>
          <cell r="AM46">
            <v>247.86977298657723</v>
          </cell>
          <cell r="AN46">
            <v>290.79883275167788</v>
          </cell>
          <cell r="AO46">
            <v>56.444948351207778</v>
          </cell>
          <cell r="AP46">
            <v>109.71132480746527</v>
          </cell>
          <cell r="AQ46">
            <v>704.82487889692823</v>
          </cell>
          <cell r="AR46">
            <v>0</v>
          </cell>
          <cell r="AS46">
            <v>0</v>
          </cell>
          <cell r="AT46">
            <v>0</v>
          </cell>
          <cell r="AU46">
            <v>0</v>
          </cell>
          <cell r="AV46">
            <v>0</v>
          </cell>
          <cell r="AW46">
            <v>0</v>
          </cell>
          <cell r="AX46">
            <v>0</v>
          </cell>
          <cell r="AY46">
            <v>0</v>
          </cell>
          <cell r="AZ46">
            <v>0</v>
          </cell>
          <cell r="BA46">
            <v>0</v>
          </cell>
          <cell r="BB46">
            <v>1202.3120000000001</v>
          </cell>
          <cell r="BC46">
            <v>1280.6070000000002</v>
          </cell>
          <cell r="BD46">
            <v>137.44133253608413</v>
          </cell>
          <cell r="BE46">
            <v>218.31313591967361</v>
          </cell>
          <cell r="BF46">
            <v>2838.6734684557582</v>
          </cell>
          <cell r="BG46" t="str">
            <v>R3</v>
          </cell>
          <cell r="BH46"/>
          <cell r="BI46"/>
          <cell r="BJ46"/>
          <cell r="BK46"/>
          <cell r="BL46"/>
          <cell r="BM46"/>
          <cell r="BN46"/>
          <cell r="BO46"/>
          <cell r="BP46"/>
          <cell r="BQ46"/>
          <cell r="BR46"/>
          <cell r="BS46"/>
          <cell r="BT46"/>
          <cell r="BU46"/>
          <cell r="BV46"/>
          <cell r="BW46"/>
          <cell r="BX46"/>
          <cell r="BY46"/>
          <cell r="BZ46"/>
          <cell r="CA46"/>
          <cell r="CB46"/>
          <cell r="CC46"/>
          <cell r="CD46"/>
          <cell r="CE46"/>
          <cell r="CF46"/>
          <cell r="CG46"/>
          <cell r="CH46"/>
          <cell r="CI46"/>
          <cell r="CJ46" t="str">
            <v>-</v>
          </cell>
          <cell r="CK46"/>
          <cell r="CL46"/>
          <cell r="CM46"/>
          <cell r="CN46"/>
          <cell r="CO46"/>
          <cell r="CP46"/>
          <cell r="CQ46"/>
          <cell r="CR46"/>
          <cell r="CS46"/>
          <cell r="CT46"/>
          <cell r="CU46"/>
          <cell r="CV46"/>
          <cell r="CW46"/>
          <cell r="CX46"/>
          <cell r="CY46"/>
          <cell r="CZ46"/>
          <cell r="DA46"/>
          <cell r="DB46"/>
          <cell r="DC46"/>
          <cell r="DD46"/>
          <cell r="DE46"/>
          <cell r="DF46"/>
          <cell r="DG46"/>
          <cell r="DH46"/>
          <cell r="DI46"/>
          <cell r="DJ46"/>
          <cell r="DK46"/>
          <cell r="DL46"/>
          <cell r="DM46"/>
          <cell r="DN46">
            <v>0</v>
          </cell>
          <cell r="DO46"/>
        </row>
        <row r="47">
          <cell r="A47">
            <v>5</v>
          </cell>
          <cell r="B47" t="str">
            <v>US 1 at PA 352</v>
          </cell>
          <cell r="C47" t="str">
            <v>Reconstruct cloverleaf interchange, new through lanes to remove lane drops</v>
          </cell>
          <cell r="D47" t="str">
            <v>X</v>
          </cell>
          <cell r="E47" t="str">
            <v>X</v>
          </cell>
          <cell r="F47"/>
          <cell r="G47"/>
          <cell r="H47"/>
          <cell r="I47"/>
          <cell r="J47" t="str">
            <v>X</v>
          </cell>
          <cell r="K47"/>
          <cell r="L47"/>
          <cell r="M47">
            <v>47.025750000000002</v>
          </cell>
          <cell r="N47">
            <v>47.025750000000002</v>
          </cell>
          <cell r="O47">
            <v>94.051500000000004</v>
          </cell>
          <cell r="P47">
            <v>0</v>
          </cell>
          <cell r="Q47">
            <v>0</v>
          </cell>
          <cell r="R47">
            <v>0</v>
          </cell>
          <cell r="S47">
            <v>188.10300000000001</v>
          </cell>
          <cell r="T47">
            <v>0</v>
          </cell>
          <cell r="U47">
            <v>0</v>
          </cell>
          <cell r="V47">
            <v>0</v>
          </cell>
          <cell r="W47">
            <v>47.025750000000002</v>
          </cell>
          <cell r="X47">
            <v>47.025750000000002</v>
          </cell>
          <cell r="Y47">
            <v>94.051500000000004</v>
          </cell>
          <cell r="Z47"/>
          <cell r="AA47">
            <v>0</v>
          </cell>
          <cell r="AB47">
            <v>188.10300000000001</v>
          </cell>
          <cell r="AC47">
            <v>8.0500000000000007</v>
          </cell>
          <cell r="AD47">
            <v>38.975749999999998</v>
          </cell>
          <cell r="AE47">
            <v>0</v>
          </cell>
          <cell r="AF47">
            <v>0</v>
          </cell>
          <cell r="AG47">
            <v>47.025750000000002</v>
          </cell>
          <cell r="AH47">
            <v>8.0500000000000007</v>
          </cell>
          <cell r="AI47">
            <v>38.975749999999998</v>
          </cell>
          <cell r="AJ47">
            <v>0</v>
          </cell>
          <cell r="AK47">
            <v>0</v>
          </cell>
          <cell r="AL47">
            <v>47.025750000000002</v>
          </cell>
          <cell r="AM47">
            <v>16.100000000000001</v>
          </cell>
          <cell r="AN47">
            <v>77.951499999999996</v>
          </cell>
          <cell r="AO47">
            <v>0</v>
          </cell>
          <cell r="AP47">
            <v>0</v>
          </cell>
          <cell r="AQ47">
            <v>94.051500000000004</v>
          </cell>
          <cell r="AR47">
            <v>0</v>
          </cell>
          <cell r="AS47">
            <v>0</v>
          </cell>
          <cell r="AT47">
            <v>0</v>
          </cell>
          <cell r="AU47">
            <v>0</v>
          </cell>
          <cell r="AV47">
            <v>0</v>
          </cell>
          <cell r="AW47">
            <v>0</v>
          </cell>
          <cell r="AX47">
            <v>0</v>
          </cell>
          <cell r="AY47">
            <v>0</v>
          </cell>
          <cell r="AZ47">
            <v>0</v>
          </cell>
          <cell r="BA47">
            <v>0</v>
          </cell>
          <cell r="BB47">
            <v>32.200000000000003</v>
          </cell>
          <cell r="BC47">
            <v>155.90299999999999</v>
          </cell>
          <cell r="BD47">
            <v>0</v>
          </cell>
          <cell r="BE47">
            <v>0</v>
          </cell>
          <cell r="BF47">
            <v>188.10300000000001</v>
          </cell>
          <cell r="BG47">
            <v>5</v>
          </cell>
          <cell r="BH47" t="str">
            <v>X</v>
          </cell>
          <cell r="BI47" t="str">
            <v>N</v>
          </cell>
          <cell r="BJ47" t="str">
            <v>N</v>
          </cell>
          <cell r="BK47" t="str">
            <v>D</v>
          </cell>
          <cell r="BL47" t="str">
            <v>B</v>
          </cell>
          <cell r="BM47">
            <v>15251</v>
          </cell>
          <cell r="BN47"/>
          <cell r="BO47"/>
          <cell r="BP47"/>
          <cell r="BQ47"/>
          <cell r="BR47"/>
          <cell r="BS47"/>
          <cell r="BT47"/>
          <cell r="BU47"/>
          <cell r="BV47"/>
          <cell r="BW47"/>
          <cell r="BX47"/>
          <cell r="BY47"/>
          <cell r="BZ47"/>
          <cell r="CA47"/>
          <cell r="CB47"/>
          <cell r="CC47"/>
          <cell r="CD47"/>
          <cell r="CE47"/>
          <cell r="CF47"/>
          <cell r="CG47"/>
          <cell r="CH47"/>
          <cell r="CI47"/>
          <cell r="CJ47">
            <v>15251</v>
          </cell>
          <cell r="CK47" t="str">
            <v>PennDOT</v>
          </cell>
          <cell r="CL47"/>
          <cell r="CM47">
            <v>0</v>
          </cell>
          <cell r="CN47">
            <v>32.200000000000003</v>
          </cell>
          <cell r="CO47">
            <v>155.90299999999999</v>
          </cell>
          <cell r="CP47">
            <v>0</v>
          </cell>
          <cell r="CQ47">
            <v>0.17118280941824426</v>
          </cell>
          <cell r="CR47">
            <v>0.82881719058175563</v>
          </cell>
          <cell r="CS47">
            <v>0</v>
          </cell>
          <cell r="CT47">
            <v>0</v>
          </cell>
          <cell r="CU47">
            <v>0.25</v>
          </cell>
          <cell r="CV47">
            <v>0.25</v>
          </cell>
          <cell r="CW47">
            <v>0.5</v>
          </cell>
          <cell r="CX47"/>
          <cell r="CY47">
            <v>0</v>
          </cell>
          <cell r="CZ47">
            <v>0</v>
          </cell>
          <cell r="DA47">
            <v>0</v>
          </cell>
          <cell r="DB47">
            <v>1</v>
          </cell>
          <cell r="DC47">
            <v>0</v>
          </cell>
          <cell r="DD47">
            <v>0</v>
          </cell>
          <cell r="DE47">
            <v>1</v>
          </cell>
          <cell r="DF47">
            <v>0</v>
          </cell>
          <cell r="DG47">
            <v>0</v>
          </cell>
          <cell r="DH47">
            <v>0</v>
          </cell>
          <cell r="DI47">
            <v>0</v>
          </cell>
          <cell r="DJ47">
            <v>0</v>
          </cell>
          <cell r="DK47"/>
          <cell r="DL47"/>
          <cell r="DM47"/>
          <cell r="DN47">
            <v>0</v>
          </cell>
        </row>
        <row r="48">
          <cell r="A48">
            <v>20</v>
          </cell>
          <cell r="B48" t="str">
            <v>I-95 and I-476</v>
          </cell>
          <cell r="C48" t="str">
            <v>One new lane in each direction on I-95 through interchange. Addition of lane on ramp from SB I-476 to SB I-95 and addition of lane on ramp from NB I-95 to NB I-476</v>
          </cell>
          <cell r="D48"/>
          <cell r="E48"/>
          <cell r="F48" t="str">
            <v>X</v>
          </cell>
          <cell r="G48" t="str">
            <v>X</v>
          </cell>
          <cell r="H48"/>
          <cell r="I48"/>
          <cell r="J48" t="str">
            <v>X</v>
          </cell>
          <cell r="K48"/>
          <cell r="L48"/>
          <cell r="M48">
            <v>53.5</v>
          </cell>
          <cell r="N48">
            <v>0</v>
          </cell>
          <cell r="O48">
            <v>53.5</v>
          </cell>
          <cell r="P48">
            <v>0</v>
          </cell>
          <cell r="Q48">
            <v>0</v>
          </cell>
          <cell r="R48">
            <v>0</v>
          </cell>
          <cell r="S48">
            <v>107</v>
          </cell>
          <cell r="T48">
            <v>0</v>
          </cell>
          <cell r="U48">
            <v>0</v>
          </cell>
          <cell r="V48">
            <v>0</v>
          </cell>
          <cell r="W48">
            <v>107.14704192911518</v>
          </cell>
          <cell r="X48">
            <v>0</v>
          </cell>
          <cell r="Y48">
            <v>107.14704192911518</v>
          </cell>
          <cell r="Z48"/>
          <cell r="AA48">
            <v>0</v>
          </cell>
          <cell r="AB48">
            <v>214.29408385823035</v>
          </cell>
          <cell r="AC48">
            <v>0</v>
          </cell>
          <cell r="AD48">
            <v>0</v>
          </cell>
          <cell r="AE48">
            <v>32.657338153433798</v>
          </cell>
          <cell r="AF48">
            <v>74.489703775681377</v>
          </cell>
          <cell r="AG48">
            <v>107.14704192911518</v>
          </cell>
          <cell r="AH48">
            <v>0</v>
          </cell>
          <cell r="AI48">
            <v>0</v>
          </cell>
          <cell r="AJ48">
            <v>0</v>
          </cell>
          <cell r="AK48">
            <v>0</v>
          </cell>
          <cell r="AL48">
            <v>0</v>
          </cell>
          <cell r="AM48">
            <v>0</v>
          </cell>
          <cell r="AN48">
            <v>0</v>
          </cell>
          <cell r="AO48">
            <v>32.657338153433798</v>
          </cell>
          <cell r="AP48">
            <v>74.489703775681377</v>
          </cell>
          <cell r="AQ48">
            <v>107.14704192911518</v>
          </cell>
          <cell r="AR48">
            <v>0</v>
          </cell>
          <cell r="AS48">
            <v>0</v>
          </cell>
          <cell r="AT48">
            <v>0</v>
          </cell>
          <cell r="AU48">
            <v>0</v>
          </cell>
          <cell r="AV48">
            <v>0</v>
          </cell>
          <cell r="AW48">
            <v>0</v>
          </cell>
          <cell r="AX48">
            <v>0</v>
          </cell>
          <cell r="AY48">
            <v>0</v>
          </cell>
          <cell r="AZ48">
            <v>0</v>
          </cell>
          <cell r="BA48">
            <v>0</v>
          </cell>
          <cell r="BB48">
            <v>0</v>
          </cell>
          <cell r="BC48">
            <v>0</v>
          </cell>
          <cell r="BD48">
            <v>65.314676306867597</v>
          </cell>
          <cell r="BE48">
            <v>148.97940755136275</v>
          </cell>
          <cell r="BF48">
            <v>214.29408385823035</v>
          </cell>
          <cell r="BG48">
            <v>20</v>
          </cell>
          <cell r="BH48" t="str">
            <v>X</v>
          </cell>
          <cell r="BI48" t="str">
            <v>N</v>
          </cell>
          <cell r="BJ48" t="str">
            <v>N</v>
          </cell>
          <cell r="BK48" t="str">
            <v>E</v>
          </cell>
          <cell r="BL48" t="str">
            <v>B</v>
          </cell>
          <cell r="BM48"/>
          <cell r="BN48"/>
          <cell r="BO48"/>
          <cell r="BP48"/>
          <cell r="BQ48"/>
          <cell r="BR48"/>
          <cell r="BS48"/>
          <cell r="BT48"/>
          <cell r="BU48"/>
          <cell r="BV48"/>
          <cell r="BW48"/>
          <cell r="BX48"/>
          <cell r="BY48"/>
          <cell r="BZ48"/>
          <cell r="CA48"/>
          <cell r="CB48"/>
          <cell r="CC48"/>
          <cell r="CD48"/>
          <cell r="CE48"/>
          <cell r="CF48"/>
          <cell r="CG48"/>
          <cell r="CH48"/>
          <cell r="CI48"/>
          <cell r="CJ48" t="str">
            <v>-</v>
          </cell>
          <cell r="CK48"/>
          <cell r="CL48"/>
          <cell r="CM48"/>
          <cell r="CN48"/>
          <cell r="CO48"/>
          <cell r="CP48">
            <v>107</v>
          </cell>
          <cell r="CQ48">
            <v>0</v>
          </cell>
          <cell r="CR48">
            <v>0</v>
          </cell>
          <cell r="CS48">
            <v>0.375</v>
          </cell>
          <cell r="CT48">
            <v>0.625</v>
          </cell>
          <cell r="CU48">
            <v>0.5</v>
          </cell>
          <cell r="CV48">
            <v>0</v>
          </cell>
          <cell r="CW48">
            <v>0.5</v>
          </cell>
          <cell r="CX48"/>
          <cell r="CY48">
            <v>0</v>
          </cell>
          <cell r="CZ48">
            <v>0</v>
          </cell>
          <cell r="DA48">
            <v>0</v>
          </cell>
          <cell r="DB48">
            <v>1</v>
          </cell>
          <cell r="DC48">
            <v>0</v>
          </cell>
          <cell r="DD48">
            <v>0</v>
          </cell>
          <cell r="DE48">
            <v>1</v>
          </cell>
          <cell r="DF48">
            <v>0</v>
          </cell>
          <cell r="DG48">
            <v>0</v>
          </cell>
          <cell r="DH48">
            <v>0</v>
          </cell>
          <cell r="DI48">
            <v>0</v>
          </cell>
          <cell r="DJ48">
            <v>0</v>
          </cell>
          <cell r="DK48"/>
          <cell r="DL48"/>
          <cell r="DM48"/>
          <cell r="DN48">
            <v>0</v>
          </cell>
        </row>
        <row r="49">
          <cell r="A49">
            <v>21</v>
          </cell>
          <cell r="B49" t="str">
            <v>US 202 (Section 500) Markley St.</v>
          </cell>
          <cell r="C49" t="str">
            <v>Reconstruct from Main St. to Johnson Highway; widen to add center turn lane between Marshall St. and Johnson Highway</v>
          </cell>
          <cell r="D49" t="str">
            <v>X</v>
          </cell>
          <cell r="E49"/>
          <cell r="F49"/>
          <cell r="G49"/>
          <cell r="H49"/>
          <cell r="I49"/>
          <cell r="J49"/>
          <cell r="K49" t="str">
            <v>X</v>
          </cell>
          <cell r="L49"/>
          <cell r="M49">
            <v>27</v>
          </cell>
          <cell r="N49">
            <v>0</v>
          </cell>
          <cell r="O49">
            <v>13</v>
          </cell>
          <cell r="P49">
            <v>0</v>
          </cell>
          <cell r="Q49">
            <v>0</v>
          </cell>
          <cell r="R49">
            <v>0</v>
          </cell>
          <cell r="S49">
            <v>40</v>
          </cell>
          <cell r="T49">
            <v>0</v>
          </cell>
          <cell r="U49">
            <v>0</v>
          </cell>
          <cell r="V49">
            <v>0</v>
          </cell>
          <cell r="W49">
            <v>27.029025000000001</v>
          </cell>
          <cell r="X49">
            <v>0</v>
          </cell>
          <cell r="Y49">
            <v>13.013975</v>
          </cell>
          <cell r="Z49"/>
          <cell r="AA49">
            <v>0</v>
          </cell>
          <cell r="AB49">
            <v>40.042999999999999</v>
          </cell>
          <cell r="AC49">
            <v>27.029025000000001</v>
          </cell>
          <cell r="AD49">
            <v>0</v>
          </cell>
          <cell r="AE49">
            <v>0</v>
          </cell>
          <cell r="AF49">
            <v>0</v>
          </cell>
          <cell r="AG49">
            <v>27.029025000000001</v>
          </cell>
          <cell r="AH49">
            <v>0</v>
          </cell>
          <cell r="AI49">
            <v>0</v>
          </cell>
          <cell r="AJ49">
            <v>0</v>
          </cell>
          <cell r="AK49">
            <v>0</v>
          </cell>
          <cell r="AL49">
            <v>0</v>
          </cell>
          <cell r="AM49">
            <v>13.013975</v>
          </cell>
          <cell r="AN49">
            <v>0</v>
          </cell>
          <cell r="AO49">
            <v>0</v>
          </cell>
          <cell r="AP49">
            <v>0</v>
          </cell>
          <cell r="AQ49">
            <v>13.013975</v>
          </cell>
          <cell r="AR49">
            <v>0</v>
          </cell>
          <cell r="AS49">
            <v>0</v>
          </cell>
          <cell r="AT49">
            <v>0</v>
          </cell>
          <cell r="AU49">
            <v>0</v>
          </cell>
          <cell r="AV49">
            <v>0</v>
          </cell>
          <cell r="AW49">
            <v>0</v>
          </cell>
          <cell r="AX49">
            <v>0</v>
          </cell>
          <cell r="AY49">
            <v>0</v>
          </cell>
          <cell r="AZ49">
            <v>0</v>
          </cell>
          <cell r="BA49">
            <v>0</v>
          </cell>
          <cell r="BB49">
            <v>40.042999999999999</v>
          </cell>
          <cell r="BC49">
            <v>0</v>
          </cell>
          <cell r="BD49">
            <v>0</v>
          </cell>
          <cell r="BE49">
            <v>0</v>
          </cell>
          <cell r="BF49">
            <v>40.042999999999999</v>
          </cell>
          <cell r="BG49">
            <v>21</v>
          </cell>
          <cell r="BH49" t="str">
            <v>X</v>
          </cell>
          <cell r="BI49" t="str">
            <v>Y</v>
          </cell>
          <cell r="BJ49"/>
          <cell r="BK49" t="str">
            <v>A</v>
          </cell>
          <cell r="BL49" t="str">
            <v>B</v>
          </cell>
          <cell r="BM49">
            <v>80021</v>
          </cell>
          <cell r="BN49">
            <v>16665</v>
          </cell>
          <cell r="BO49">
            <v>80022</v>
          </cell>
          <cell r="BP49"/>
          <cell r="BQ49"/>
          <cell r="BR49"/>
          <cell r="BS49"/>
          <cell r="BT49"/>
          <cell r="BU49"/>
          <cell r="BV49"/>
          <cell r="BW49"/>
          <cell r="BX49"/>
          <cell r="BY49"/>
          <cell r="BZ49"/>
          <cell r="CA49"/>
          <cell r="CB49"/>
          <cell r="CC49"/>
          <cell r="CD49"/>
          <cell r="CE49"/>
          <cell r="CF49"/>
          <cell r="CG49"/>
          <cell r="CH49"/>
          <cell r="CI49"/>
          <cell r="CJ49" t="str">
            <v>80021; 16665; 80022</v>
          </cell>
          <cell r="CK49" t="str">
            <v>PennDOT</v>
          </cell>
          <cell r="CL49" t="str">
            <v>Montco: Reduce cost to $30 million; PennDOT keep cost at $50 million; agree to average two estimates</v>
          </cell>
          <cell r="CM49">
            <v>11.506</v>
          </cell>
          <cell r="CN49">
            <v>28.536999999999999</v>
          </cell>
          <cell r="CO49"/>
          <cell r="CP49">
            <v>0</v>
          </cell>
          <cell r="CQ49">
            <v>1</v>
          </cell>
          <cell r="CR49">
            <v>0</v>
          </cell>
          <cell r="CS49">
            <v>0</v>
          </cell>
          <cell r="CT49">
            <v>0</v>
          </cell>
          <cell r="CU49">
            <v>0.67500000000000004</v>
          </cell>
          <cell r="CV49">
            <v>0</v>
          </cell>
          <cell r="CW49">
            <v>0.32500000000000001</v>
          </cell>
          <cell r="CX49"/>
          <cell r="CY49">
            <v>0</v>
          </cell>
          <cell r="CZ49">
            <v>0</v>
          </cell>
          <cell r="DA49">
            <v>0</v>
          </cell>
          <cell r="DB49">
            <v>0</v>
          </cell>
          <cell r="DC49">
            <v>1</v>
          </cell>
          <cell r="DD49">
            <v>0</v>
          </cell>
          <cell r="DE49">
            <v>1</v>
          </cell>
          <cell r="DF49">
            <v>0</v>
          </cell>
          <cell r="DG49">
            <v>0</v>
          </cell>
          <cell r="DH49">
            <v>0</v>
          </cell>
          <cell r="DI49">
            <v>0</v>
          </cell>
          <cell r="DJ49">
            <v>0</v>
          </cell>
          <cell r="DK49"/>
          <cell r="DM49"/>
          <cell r="DN49">
            <v>0</v>
          </cell>
          <cell r="DO49" t="str">
            <v>http://www.us202.com/</v>
          </cell>
        </row>
        <row r="50">
          <cell r="A50">
            <v>64</v>
          </cell>
          <cell r="B50" t="str">
            <v>Ridge Pike</v>
          </cell>
          <cell r="C50" t="str">
            <v>Reconstruct 4 lane road from Butler Pike to I-276 PA Turnpike; widen to add center turn lane; reconstruct 2 bridges over CSX rail tracks</v>
          </cell>
          <cell r="D50" t="str">
            <v>X</v>
          </cell>
          <cell r="E50" t="str">
            <v>X</v>
          </cell>
          <cell r="F50" t="str">
            <v>X</v>
          </cell>
          <cell r="G50"/>
          <cell r="H50"/>
          <cell r="I50"/>
          <cell r="J50"/>
          <cell r="K50" t="str">
            <v>X</v>
          </cell>
          <cell r="L50"/>
          <cell r="M50">
            <v>22.8</v>
          </cell>
          <cell r="N50">
            <v>16.23</v>
          </cell>
          <cell r="O50">
            <v>5.7</v>
          </cell>
          <cell r="P50">
            <v>0</v>
          </cell>
          <cell r="Q50">
            <v>0</v>
          </cell>
          <cell r="R50">
            <v>0</v>
          </cell>
          <cell r="S50">
            <v>44.730000000000004</v>
          </cell>
          <cell r="T50">
            <v>0</v>
          </cell>
          <cell r="U50">
            <v>5.3</v>
          </cell>
          <cell r="V50">
            <v>0</v>
          </cell>
          <cell r="W50">
            <v>48.659016409776605</v>
          </cell>
          <cell r="X50">
            <v>0</v>
          </cell>
          <cell r="Y50">
            <v>12.164754102444151</v>
          </cell>
          <cell r="Z50"/>
          <cell r="AA50">
            <v>0</v>
          </cell>
          <cell r="AB50">
            <v>60.823770512220761</v>
          </cell>
          <cell r="AC50">
            <v>8.783199999999999</v>
          </cell>
          <cell r="AD50">
            <v>6.4920000000000009</v>
          </cell>
          <cell r="AE50">
            <v>33.383816409776607</v>
          </cell>
          <cell r="AF50">
            <v>0</v>
          </cell>
          <cell r="AG50">
            <v>48.659016409776605</v>
          </cell>
          <cell r="AH50">
            <v>0</v>
          </cell>
          <cell r="AI50">
            <v>0</v>
          </cell>
          <cell r="AJ50">
            <v>0</v>
          </cell>
          <cell r="AK50">
            <v>0</v>
          </cell>
          <cell r="AL50">
            <v>0</v>
          </cell>
          <cell r="AM50">
            <v>2.1957999999999998</v>
          </cell>
          <cell r="AN50">
            <v>1.6230000000000002</v>
          </cell>
          <cell r="AO50">
            <v>8.3459541024441517</v>
          </cell>
          <cell r="AP50">
            <v>0</v>
          </cell>
          <cell r="AQ50">
            <v>12.164754102444151</v>
          </cell>
          <cell r="AR50">
            <v>0</v>
          </cell>
          <cell r="AS50">
            <v>0</v>
          </cell>
          <cell r="AT50">
            <v>0</v>
          </cell>
          <cell r="AU50">
            <v>0</v>
          </cell>
          <cell r="AV50">
            <v>0</v>
          </cell>
          <cell r="AW50">
            <v>0</v>
          </cell>
          <cell r="AX50">
            <v>0</v>
          </cell>
          <cell r="AY50">
            <v>0</v>
          </cell>
          <cell r="AZ50">
            <v>0</v>
          </cell>
          <cell r="BA50">
            <v>0</v>
          </cell>
          <cell r="BB50">
            <v>10.978999999999999</v>
          </cell>
          <cell r="BC50">
            <v>8.1150000000000002</v>
          </cell>
          <cell r="BD50">
            <v>41.72977051222076</v>
          </cell>
          <cell r="BE50">
            <v>0</v>
          </cell>
          <cell r="BF50">
            <v>60.823770512220761</v>
          </cell>
          <cell r="BG50">
            <v>64</v>
          </cell>
          <cell r="BH50" t="str">
            <v>X</v>
          </cell>
          <cell r="BI50" t="str">
            <v>Y</v>
          </cell>
          <cell r="BJ50" t="str">
            <v>N</v>
          </cell>
          <cell r="BK50" t="str">
            <v>F</v>
          </cell>
          <cell r="BL50" t="str">
            <v>B</v>
          </cell>
          <cell r="BM50">
            <v>48175</v>
          </cell>
          <cell r="BN50">
            <v>92839</v>
          </cell>
          <cell r="BO50"/>
          <cell r="BP50"/>
          <cell r="BQ50"/>
          <cell r="BR50"/>
          <cell r="BS50"/>
          <cell r="BT50"/>
          <cell r="BU50"/>
          <cell r="BV50"/>
          <cell r="BW50"/>
          <cell r="BX50"/>
          <cell r="BY50"/>
          <cell r="BZ50"/>
          <cell r="CA50"/>
          <cell r="CB50"/>
          <cell r="CC50"/>
          <cell r="CD50"/>
          <cell r="CE50"/>
          <cell r="CF50"/>
          <cell r="CG50"/>
          <cell r="CH50"/>
          <cell r="CI50"/>
          <cell r="CJ50" t="str">
            <v>48175; 92839</v>
          </cell>
          <cell r="CK50" t="str">
            <v>PennDOT</v>
          </cell>
          <cell r="CL50"/>
          <cell r="CM50"/>
          <cell r="CN50">
            <v>10.978999999999999</v>
          </cell>
          <cell r="CO50">
            <v>8.1150000000000002</v>
          </cell>
          <cell r="CP50">
            <v>25.636000000000003</v>
          </cell>
          <cell r="CQ50">
            <v>0.24545048066174824</v>
          </cell>
          <cell r="CR50">
            <v>0.18142186452045606</v>
          </cell>
          <cell r="CS50">
            <v>0.57312765481779571</v>
          </cell>
          <cell r="CT50">
            <v>0</v>
          </cell>
          <cell r="CU50">
            <v>0.8</v>
          </cell>
          <cell r="CV50">
            <v>0</v>
          </cell>
          <cell r="CW50">
            <v>0.2</v>
          </cell>
          <cell r="CX50"/>
          <cell r="CY50">
            <v>0</v>
          </cell>
          <cell r="CZ50">
            <v>0</v>
          </cell>
          <cell r="DA50">
            <v>0</v>
          </cell>
          <cell r="DB50">
            <v>0</v>
          </cell>
          <cell r="DC50">
            <v>1</v>
          </cell>
          <cell r="DD50">
            <v>0</v>
          </cell>
          <cell r="DE50">
            <v>1</v>
          </cell>
          <cell r="DF50">
            <v>0</v>
          </cell>
          <cell r="DG50">
            <v>0</v>
          </cell>
          <cell r="DH50">
            <v>0</v>
          </cell>
          <cell r="DI50">
            <v>0</v>
          </cell>
          <cell r="DJ50">
            <v>0</v>
          </cell>
          <cell r="DK50" t="str">
            <v>2020M</v>
          </cell>
          <cell r="DM50"/>
          <cell r="DN50">
            <v>0</v>
          </cell>
        </row>
        <row r="51">
          <cell r="A51">
            <v>65</v>
          </cell>
          <cell r="B51" t="str">
            <v>I-95 Philadelphia North</v>
          </cell>
          <cell r="C51" t="str">
            <v>Reconstruct throughout Philadelphia; Interchange improvements at Vine, Girard, Allegheny, Betsy Ross Bridge, Bridge, and Cottman interchanges</v>
          </cell>
          <cell r="D51" t="str">
            <v>X</v>
          </cell>
          <cell r="E51" t="str">
            <v>X</v>
          </cell>
          <cell r="F51"/>
          <cell r="G51"/>
          <cell r="H51"/>
          <cell r="I51"/>
          <cell r="J51"/>
          <cell r="K51"/>
          <cell r="L51" t="str">
            <v>X</v>
          </cell>
          <cell r="M51">
            <v>151.67530000000005</v>
          </cell>
          <cell r="N51">
            <v>1625.0925000000002</v>
          </cell>
          <cell r="O51">
            <v>390.02220000000005</v>
          </cell>
          <cell r="P51">
            <v>0</v>
          </cell>
          <cell r="Q51">
            <v>0</v>
          </cell>
          <cell r="R51">
            <v>0</v>
          </cell>
          <cell r="S51">
            <v>2166.7900000000004</v>
          </cell>
          <cell r="T51">
            <v>0</v>
          </cell>
          <cell r="U51">
            <v>0</v>
          </cell>
          <cell r="V51">
            <v>0</v>
          </cell>
          <cell r="W51">
            <v>150.02078000000006</v>
          </cell>
          <cell r="X51">
            <v>1607.3655000000003</v>
          </cell>
          <cell r="Y51">
            <v>385.76772000000005</v>
          </cell>
          <cell r="Z51"/>
          <cell r="AA51">
            <v>0</v>
          </cell>
          <cell r="AB51">
            <v>2143.1540000000005</v>
          </cell>
          <cell r="AC51">
            <v>74.608450000000019</v>
          </cell>
          <cell r="AD51">
            <v>75.412330000000026</v>
          </cell>
          <cell r="AE51">
            <v>0</v>
          </cell>
          <cell r="AF51">
            <v>0</v>
          </cell>
          <cell r="AG51">
            <v>150.02078000000006</v>
          </cell>
          <cell r="AH51">
            <v>799.37625000000025</v>
          </cell>
          <cell r="AI51">
            <v>807.98925000000008</v>
          </cell>
          <cell r="AJ51">
            <v>0</v>
          </cell>
          <cell r="AK51">
            <v>0</v>
          </cell>
          <cell r="AL51">
            <v>1607.3655000000003</v>
          </cell>
          <cell r="AM51">
            <v>191.85030000000003</v>
          </cell>
          <cell r="AN51">
            <v>193.91742000000002</v>
          </cell>
          <cell r="AO51">
            <v>0</v>
          </cell>
          <cell r="AP51">
            <v>0</v>
          </cell>
          <cell r="AQ51">
            <v>385.76772000000005</v>
          </cell>
          <cell r="AR51">
            <v>0</v>
          </cell>
          <cell r="AS51">
            <v>0</v>
          </cell>
          <cell r="AT51">
            <v>0</v>
          </cell>
          <cell r="AU51">
            <v>0</v>
          </cell>
          <cell r="AV51">
            <v>0</v>
          </cell>
          <cell r="AW51">
            <v>0</v>
          </cell>
          <cell r="AX51">
            <v>0</v>
          </cell>
          <cell r="AY51">
            <v>0</v>
          </cell>
          <cell r="AZ51">
            <v>0</v>
          </cell>
          <cell r="BA51">
            <v>0</v>
          </cell>
          <cell r="BB51">
            <v>1065.8350000000003</v>
          </cell>
          <cell r="BC51">
            <v>1077.3190000000002</v>
          </cell>
          <cell r="BD51">
            <v>0</v>
          </cell>
          <cell r="BE51">
            <v>0</v>
          </cell>
          <cell r="BF51">
            <v>2143.1540000000005</v>
          </cell>
          <cell r="BG51">
            <v>65</v>
          </cell>
          <cell r="BH51" t="str">
            <v>X</v>
          </cell>
          <cell r="BI51" t="str">
            <v>Y</v>
          </cell>
          <cell r="BJ51" t="str">
            <v>Y</v>
          </cell>
          <cell r="BK51" t="str">
            <v>D</v>
          </cell>
          <cell r="BL51" t="str">
            <v>B</v>
          </cell>
          <cell r="BM51">
            <v>17821</v>
          </cell>
          <cell r="BN51">
            <v>80094</v>
          </cell>
          <cell r="BO51">
            <v>79686</v>
          </cell>
          <cell r="BP51">
            <v>79825</v>
          </cell>
          <cell r="BQ51">
            <v>83640</v>
          </cell>
          <cell r="BR51">
            <v>79826</v>
          </cell>
          <cell r="BS51">
            <v>79827</v>
          </cell>
          <cell r="BT51">
            <v>79828</v>
          </cell>
          <cell r="BU51">
            <v>47813</v>
          </cell>
          <cell r="BV51">
            <v>79911</v>
          </cell>
          <cell r="BW51">
            <v>79912</v>
          </cell>
          <cell r="BX51">
            <v>47812</v>
          </cell>
          <cell r="BY51">
            <v>79903</v>
          </cell>
          <cell r="BZ51">
            <v>79904</v>
          </cell>
          <cell r="CA51">
            <v>79905</v>
          </cell>
          <cell r="CB51">
            <v>47811</v>
          </cell>
          <cell r="CC51">
            <v>79908</v>
          </cell>
          <cell r="CD51">
            <v>79910</v>
          </cell>
          <cell r="CE51">
            <v>47394</v>
          </cell>
          <cell r="CF51">
            <v>79683</v>
          </cell>
          <cell r="CG51">
            <v>79685</v>
          </cell>
          <cell r="CH51">
            <v>80014</v>
          </cell>
          <cell r="CI51">
            <v>82818</v>
          </cell>
          <cell r="CJ51" t="str">
            <v>17821; 80094; 79686; 79825; 83640; 79827; 79828; 47813; 79911; 79912; 47812; 79903; 79904; 79905; 47811; 79908; 79910; 47394; 79683; 79685; 80014; 82818</v>
          </cell>
          <cell r="CK51" t="str">
            <v>PennDOT</v>
          </cell>
          <cell r="CL51"/>
          <cell r="CM51">
            <v>254.71500000000003</v>
          </cell>
          <cell r="CN51">
            <v>1065.8350000000003</v>
          </cell>
          <cell r="CO51">
            <v>1077.3190000000002</v>
          </cell>
          <cell r="CP51">
            <v>0</v>
          </cell>
          <cell r="CQ51">
            <v>0.49732077116250162</v>
          </cell>
          <cell r="CR51">
            <v>0.50267922883749838</v>
          </cell>
          <cell r="CS51">
            <v>0</v>
          </cell>
          <cell r="CT51">
            <v>0</v>
          </cell>
          <cell r="CU51">
            <v>7.0000000000000007E-2</v>
          </cell>
          <cell r="CV51">
            <v>0.75</v>
          </cell>
          <cell r="CW51">
            <v>0.18</v>
          </cell>
          <cell r="CX51"/>
          <cell r="CY51">
            <v>0</v>
          </cell>
          <cell r="CZ51">
            <v>0</v>
          </cell>
          <cell r="DA51">
            <v>0</v>
          </cell>
          <cell r="DB51">
            <v>0</v>
          </cell>
          <cell r="DC51">
            <v>0</v>
          </cell>
          <cell r="DD51">
            <v>1</v>
          </cell>
          <cell r="DE51">
            <v>1</v>
          </cell>
          <cell r="DF51">
            <v>0</v>
          </cell>
          <cell r="DG51">
            <v>0</v>
          </cell>
          <cell r="DH51">
            <v>0</v>
          </cell>
          <cell r="DI51">
            <v>0</v>
          </cell>
          <cell r="DJ51">
            <v>0</v>
          </cell>
          <cell r="DK51" t="str">
            <v>2020M</v>
          </cell>
          <cell r="DM51"/>
          <cell r="DN51">
            <v>0</v>
          </cell>
          <cell r="DO51" t="str">
            <v>http://www.95revive.com/</v>
          </cell>
        </row>
        <row r="52">
          <cell r="A52">
            <v>106</v>
          </cell>
          <cell r="B52" t="str">
            <v>I-476 and I-76</v>
          </cell>
          <cell r="C52" t="str">
            <v>Ramp modifications</v>
          </cell>
          <cell r="D52"/>
          <cell r="E52"/>
          <cell r="F52" t="str">
            <v>X</v>
          </cell>
          <cell r="G52" t="str">
            <v>X</v>
          </cell>
          <cell r="H52"/>
          <cell r="I52"/>
          <cell r="J52"/>
          <cell r="K52" t="str">
            <v>X</v>
          </cell>
          <cell r="L52"/>
          <cell r="M52">
            <v>4.5</v>
          </cell>
          <cell r="N52">
            <v>0.5</v>
          </cell>
          <cell r="O52">
            <v>5</v>
          </cell>
          <cell r="P52">
            <v>0</v>
          </cell>
          <cell r="Q52">
            <v>0</v>
          </cell>
          <cell r="R52">
            <v>0</v>
          </cell>
          <cell r="S52">
            <v>10</v>
          </cell>
          <cell r="T52">
            <v>0</v>
          </cell>
          <cell r="U52">
            <v>0</v>
          </cell>
          <cell r="V52">
            <v>0</v>
          </cell>
          <cell r="W52">
            <v>9.0123680127293131</v>
          </cell>
          <cell r="X52">
            <v>1.0013742236365903</v>
          </cell>
          <cell r="Y52">
            <v>10.013742236365903</v>
          </cell>
          <cell r="Z52"/>
          <cell r="AA52">
            <v>0</v>
          </cell>
          <cell r="AB52">
            <v>20.027484472731807</v>
          </cell>
          <cell r="AC52">
            <v>0</v>
          </cell>
          <cell r="AD52">
            <v>0</v>
          </cell>
          <cell r="AE52">
            <v>2.7468789101019087</v>
          </cell>
          <cell r="AF52">
            <v>6.2654891026274049</v>
          </cell>
          <cell r="AG52">
            <v>9.0123680127293131</v>
          </cell>
          <cell r="AH52">
            <v>0</v>
          </cell>
          <cell r="AI52">
            <v>0</v>
          </cell>
          <cell r="AJ52">
            <v>0.30520876778910094</v>
          </cell>
          <cell r="AK52">
            <v>0.69616545584748946</v>
          </cell>
          <cell r="AL52">
            <v>1.0013742236365903</v>
          </cell>
          <cell r="AM52">
            <v>0</v>
          </cell>
          <cell r="AN52">
            <v>0</v>
          </cell>
          <cell r="AO52">
            <v>3.0520876778910093</v>
          </cell>
          <cell r="AP52">
            <v>6.9616545584748941</v>
          </cell>
          <cell r="AQ52">
            <v>10.013742236365903</v>
          </cell>
          <cell r="AR52">
            <v>0</v>
          </cell>
          <cell r="AS52">
            <v>0</v>
          </cell>
          <cell r="AT52">
            <v>0</v>
          </cell>
          <cell r="AU52">
            <v>0</v>
          </cell>
          <cell r="AV52">
            <v>0</v>
          </cell>
          <cell r="AW52">
            <v>0</v>
          </cell>
          <cell r="AX52">
            <v>0</v>
          </cell>
          <cell r="AY52">
            <v>0</v>
          </cell>
          <cell r="AZ52">
            <v>0</v>
          </cell>
          <cell r="BA52">
            <v>0</v>
          </cell>
          <cell r="BB52">
            <v>0</v>
          </cell>
          <cell r="BC52">
            <v>0</v>
          </cell>
          <cell r="BD52">
            <v>6.1041753557820186</v>
          </cell>
          <cell r="BE52">
            <v>13.923309116949788</v>
          </cell>
          <cell r="BF52">
            <v>20.027484472731807</v>
          </cell>
          <cell r="BG52">
            <v>106</v>
          </cell>
          <cell r="BH52" t="str">
            <v>X</v>
          </cell>
          <cell r="BI52" t="str">
            <v>N</v>
          </cell>
          <cell r="BJ52" t="str">
            <v>N</v>
          </cell>
          <cell r="BK52" t="str">
            <v>E</v>
          </cell>
          <cell r="BL52" t="str">
            <v>B</v>
          </cell>
          <cell r="BM52"/>
          <cell r="BN52"/>
          <cell r="BO52"/>
          <cell r="BP52"/>
          <cell r="BQ52"/>
          <cell r="BR52"/>
          <cell r="BS52"/>
          <cell r="BT52"/>
          <cell r="BU52"/>
          <cell r="BV52"/>
          <cell r="BW52"/>
          <cell r="BX52"/>
          <cell r="BY52"/>
          <cell r="BZ52"/>
          <cell r="CA52"/>
          <cell r="CB52"/>
          <cell r="CC52"/>
          <cell r="CD52"/>
          <cell r="CE52"/>
          <cell r="CF52"/>
          <cell r="CG52"/>
          <cell r="CH52"/>
          <cell r="CI52"/>
          <cell r="CJ52" t="str">
            <v>-</v>
          </cell>
          <cell r="CK52" t="str">
            <v>PennDOT</v>
          </cell>
          <cell r="CL52"/>
          <cell r="CM52"/>
          <cell r="CN52"/>
          <cell r="CO52"/>
          <cell r="CP52">
            <v>10</v>
          </cell>
          <cell r="CQ52">
            <v>0</v>
          </cell>
          <cell r="CR52">
            <v>0</v>
          </cell>
          <cell r="CS52">
            <v>0.375</v>
          </cell>
          <cell r="CT52">
            <v>0.625</v>
          </cell>
          <cell r="CU52">
            <v>0.45</v>
          </cell>
          <cell r="CV52">
            <v>0.05</v>
          </cell>
          <cell r="CW52">
            <v>0.5</v>
          </cell>
          <cell r="CX52"/>
          <cell r="CY52">
            <v>0</v>
          </cell>
          <cell r="CZ52">
            <v>0</v>
          </cell>
          <cell r="DA52">
            <v>0</v>
          </cell>
          <cell r="DB52">
            <v>0</v>
          </cell>
          <cell r="DC52">
            <v>1</v>
          </cell>
          <cell r="DD52">
            <v>0</v>
          </cell>
          <cell r="DE52">
            <v>1</v>
          </cell>
          <cell r="DF52">
            <v>0</v>
          </cell>
          <cell r="DG52">
            <v>0</v>
          </cell>
          <cell r="DH52">
            <v>0</v>
          </cell>
          <cell r="DI52">
            <v>0</v>
          </cell>
          <cell r="DJ52">
            <v>0</v>
          </cell>
          <cell r="DK52"/>
          <cell r="DL52"/>
          <cell r="DM52"/>
          <cell r="DN52">
            <v>0</v>
          </cell>
        </row>
        <row r="53">
          <cell r="A53">
            <v>107</v>
          </cell>
          <cell r="B53" t="str">
            <v>I-76 at PA 23 Matsonford Rd</v>
          </cell>
          <cell r="C53" t="str">
            <v>Interchange modification</v>
          </cell>
          <cell r="D53"/>
          <cell r="E53"/>
          <cell r="F53" t="str">
            <v>X</v>
          </cell>
          <cell r="G53" t="str">
            <v>X</v>
          </cell>
          <cell r="H53"/>
          <cell r="I53"/>
          <cell r="J53"/>
          <cell r="K53" t="str">
            <v>X</v>
          </cell>
          <cell r="L53"/>
          <cell r="M53">
            <v>5</v>
          </cell>
          <cell r="N53">
            <v>0</v>
          </cell>
          <cell r="O53">
            <v>5</v>
          </cell>
          <cell r="P53">
            <v>0</v>
          </cell>
          <cell r="Q53">
            <v>0</v>
          </cell>
          <cell r="R53">
            <v>0</v>
          </cell>
          <cell r="S53">
            <v>10</v>
          </cell>
          <cell r="T53">
            <v>0</v>
          </cell>
          <cell r="U53">
            <v>0</v>
          </cell>
          <cell r="V53">
            <v>0</v>
          </cell>
          <cell r="W53">
            <v>10.013742236365903</v>
          </cell>
          <cell r="X53">
            <v>0</v>
          </cell>
          <cell r="Y53">
            <v>10.013742236365903</v>
          </cell>
          <cell r="Z53"/>
          <cell r="AA53">
            <v>0</v>
          </cell>
          <cell r="AB53">
            <v>20.027484472731807</v>
          </cell>
          <cell r="AC53">
            <v>0</v>
          </cell>
          <cell r="AD53">
            <v>0</v>
          </cell>
          <cell r="AE53">
            <v>3.0520876778910093</v>
          </cell>
          <cell r="AF53">
            <v>6.9616545584748941</v>
          </cell>
          <cell r="AG53">
            <v>10.013742236365903</v>
          </cell>
          <cell r="AH53">
            <v>0</v>
          </cell>
          <cell r="AI53">
            <v>0</v>
          </cell>
          <cell r="AJ53">
            <v>0</v>
          </cell>
          <cell r="AK53">
            <v>0</v>
          </cell>
          <cell r="AL53">
            <v>0</v>
          </cell>
          <cell r="AM53">
            <v>0</v>
          </cell>
          <cell r="AN53">
            <v>0</v>
          </cell>
          <cell r="AO53">
            <v>3.0520876778910093</v>
          </cell>
          <cell r="AP53">
            <v>6.9616545584748941</v>
          </cell>
          <cell r="AQ53">
            <v>10.013742236365903</v>
          </cell>
          <cell r="AR53">
            <v>0</v>
          </cell>
          <cell r="AS53">
            <v>0</v>
          </cell>
          <cell r="AT53">
            <v>0</v>
          </cell>
          <cell r="AU53">
            <v>0</v>
          </cell>
          <cell r="AV53">
            <v>0</v>
          </cell>
          <cell r="AW53">
            <v>0</v>
          </cell>
          <cell r="AX53">
            <v>0</v>
          </cell>
          <cell r="AY53">
            <v>0</v>
          </cell>
          <cell r="AZ53">
            <v>0</v>
          </cell>
          <cell r="BA53">
            <v>0</v>
          </cell>
          <cell r="BB53">
            <v>0</v>
          </cell>
          <cell r="BC53">
            <v>0</v>
          </cell>
          <cell r="BD53">
            <v>6.1041753557820186</v>
          </cell>
          <cell r="BE53">
            <v>13.923309116949788</v>
          </cell>
          <cell r="BF53">
            <v>20.027484472731807</v>
          </cell>
          <cell r="BG53">
            <v>107</v>
          </cell>
          <cell r="BH53" t="str">
            <v>X</v>
          </cell>
          <cell r="BI53" t="str">
            <v>N</v>
          </cell>
          <cell r="BJ53" t="str">
            <v>N</v>
          </cell>
          <cell r="BK53" t="str">
            <v>E</v>
          </cell>
          <cell r="BL53" t="str">
            <v>B</v>
          </cell>
          <cell r="BM53"/>
          <cell r="BN53"/>
          <cell r="BO53"/>
          <cell r="BP53"/>
          <cell r="BQ53"/>
          <cell r="BR53"/>
          <cell r="BS53"/>
          <cell r="BT53"/>
          <cell r="BU53"/>
          <cell r="BV53"/>
          <cell r="BW53"/>
          <cell r="BX53"/>
          <cell r="BY53"/>
          <cell r="BZ53"/>
          <cell r="CA53"/>
          <cell r="CB53"/>
          <cell r="CC53"/>
          <cell r="CD53"/>
          <cell r="CE53"/>
          <cell r="CF53"/>
          <cell r="CG53"/>
          <cell r="CH53"/>
          <cell r="CI53"/>
          <cell r="CJ53" t="str">
            <v>-</v>
          </cell>
          <cell r="CK53" t="str">
            <v>PennDOT</v>
          </cell>
          <cell r="CL53"/>
          <cell r="CM53"/>
          <cell r="CN53"/>
          <cell r="CO53"/>
          <cell r="CP53">
            <v>10</v>
          </cell>
          <cell r="CQ53">
            <v>0</v>
          </cell>
          <cell r="CR53">
            <v>0</v>
          </cell>
          <cell r="CS53">
            <v>0.375</v>
          </cell>
          <cell r="CT53">
            <v>0.625</v>
          </cell>
          <cell r="CU53">
            <v>0.5</v>
          </cell>
          <cell r="CV53">
            <v>0</v>
          </cell>
          <cell r="CW53">
            <v>0.5</v>
          </cell>
          <cell r="CX53"/>
          <cell r="CY53">
            <v>0</v>
          </cell>
          <cell r="CZ53">
            <v>0</v>
          </cell>
          <cell r="DA53">
            <v>0</v>
          </cell>
          <cell r="DB53">
            <v>0</v>
          </cell>
          <cell r="DC53">
            <v>1</v>
          </cell>
          <cell r="DD53">
            <v>0</v>
          </cell>
          <cell r="DE53">
            <v>1</v>
          </cell>
          <cell r="DF53">
            <v>0</v>
          </cell>
          <cell r="DG53">
            <v>0</v>
          </cell>
          <cell r="DH53">
            <v>0</v>
          </cell>
          <cell r="DI53">
            <v>0</v>
          </cell>
          <cell r="DJ53">
            <v>0</v>
          </cell>
          <cell r="DK53"/>
          <cell r="DL53"/>
          <cell r="DM53"/>
          <cell r="DN53">
            <v>0</v>
          </cell>
        </row>
        <row r="54">
          <cell r="A54">
            <v>108</v>
          </cell>
          <cell r="B54" t="str">
            <v>US 422 at Sanatoga Interchange</v>
          </cell>
          <cell r="C54" t="str">
            <v>Ramp modifications</v>
          </cell>
          <cell r="D54"/>
          <cell r="E54"/>
          <cell r="F54" t="str">
            <v>X</v>
          </cell>
          <cell r="G54" t="str">
            <v>X</v>
          </cell>
          <cell r="H54"/>
          <cell r="I54"/>
          <cell r="J54"/>
          <cell r="K54" t="str">
            <v>X</v>
          </cell>
          <cell r="L54"/>
          <cell r="M54">
            <v>4.5</v>
          </cell>
          <cell r="N54">
            <v>0</v>
          </cell>
          <cell r="O54">
            <v>4.5</v>
          </cell>
          <cell r="P54">
            <v>0</v>
          </cell>
          <cell r="Q54">
            <v>0</v>
          </cell>
          <cell r="R54">
            <v>0</v>
          </cell>
          <cell r="S54">
            <v>9</v>
          </cell>
          <cell r="T54">
            <v>0</v>
          </cell>
          <cell r="U54">
            <v>0</v>
          </cell>
          <cell r="V54">
            <v>0</v>
          </cell>
          <cell r="W54">
            <v>9.0123680127293131</v>
          </cell>
          <cell r="X54">
            <v>0</v>
          </cell>
          <cell r="Y54">
            <v>9.0123680127293131</v>
          </cell>
          <cell r="Z54"/>
          <cell r="AA54">
            <v>0</v>
          </cell>
          <cell r="AB54">
            <v>18.024736025458626</v>
          </cell>
          <cell r="AC54">
            <v>0</v>
          </cell>
          <cell r="AD54">
            <v>0</v>
          </cell>
          <cell r="AE54">
            <v>2.7468789101019087</v>
          </cell>
          <cell r="AF54">
            <v>6.2654891026274049</v>
          </cell>
          <cell r="AG54">
            <v>9.0123680127293131</v>
          </cell>
          <cell r="AH54">
            <v>0</v>
          </cell>
          <cell r="AI54">
            <v>0</v>
          </cell>
          <cell r="AJ54">
            <v>0</v>
          </cell>
          <cell r="AK54">
            <v>0</v>
          </cell>
          <cell r="AL54">
            <v>0</v>
          </cell>
          <cell r="AM54">
            <v>0</v>
          </cell>
          <cell r="AN54">
            <v>0</v>
          </cell>
          <cell r="AO54">
            <v>2.7468789101019087</v>
          </cell>
          <cell r="AP54">
            <v>6.2654891026274049</v>
          </cell>
          <cell r="AQ54">
            <v>9.0123680127293131</v>
          </cell>
          <cell r="AR54">
            <v>0</v>
          </cell>
          <cell r="AS54">
            <v>0</v>
          </cell>
          <cell r="AT54">
            <v>0</v>
          </cell>
          <cell r="AU54">
            <v>0</v>
          </cell>
          <cell r="AV54">
            <v>0</v>
          </cell>
          <cell r="AW54">
            <v>0</v>
          </cell>
          <cell r="AX54">
            <v>0</v>
          </cell>
          <cell r="AY54">
            <v>0</v>
          </cell>
          <cell r="AZ54">
            <v>0</v>
          </cell>
          <cell r="BA54">
            <v>0</v>
          </cell>
          <cell r="BB54">
            <v>0</v>
          </cell>
          <cell r="BC54">
            <v>0</v>
          </cell>
          <cell r="BD54">
            <v>5.4937578202038173</v>
          </cell>
          <cell r="BE54">
            <v>12.53097820525481</v>
          </cell>
          <cell r="BF54">
            <v>18.024736025458626</v>
          </cell>
          <cell r="BG54">
            <v>108</v>
          </cell>
          <cell r="BH54" t="str">
            <v>X</v>
          </cell>
          <cell r="BI54" t="str">
            <v>N</v>
          </cell>
          <cell r="BJ54" t="str">
            <v>N</v>
          </cell>
          <cell r="BK54" t="str">
            <v>E</v>
          </cell>
          <cell r="BL54" t="str">
            <v>B</v>
          </cell>
          <cell r="BM54">
            <v>84308</v>
          </cell>
          <cell r="BN54"/>
          <cell r="BO54"/>
          <cell r="BP54"/>
          <cell r="BQ54"/>
          <cell r="BR54"/>
          <cell r="BS54"/>
          <cell r="BT54"/>
          <cell r="BU54"/>
          <cell r="BV54"/>
          <cell r="BW54"/>
          <cell r="BX54"/>
          <cell r="BY54"/>
          <cell r="BZ54"/>
          <cell r="CA54"/>
          <cell r="CB54"/>
          <cell r="CC54"/>
          <cell r="CD54"/>
          <cell r="CE54"/>
          <cell r="CF54"/>
          <cell r="CG54"/>
          <cell r="CH54"/>
          <cell r="CI54"/>
          <cell r="CJ54">
            <v>84308</v>
          </cell>
          <cell r="CK54" t="str">
            <v>PennDOT</v>
          </cell>
          <cell r="CL54"/>
          <cell r="CM54"/>
          <cell r="CN54"/>
          <cell r="CO54"/>
          <cell r="CP54">
            <v>9</v>
          </cell>
          <cell r="CQ54">
            <v>0</v>
          </cell>
          <cell r="CR54">
            <v>0</v>
          </cell>
          <cell r="CS54">
            <v>0.375</v>
          </cell>
          <cell r="CT54">
            <v>0.625</v>
          </cell>
          <cell r="CU54">
            <v>0.5</v>
          </cell>
          <cell r="CV54">
            <v>0</v>
          </cell>
          <cell r="CW54">
            <v>0.5</v>
          </cell>
          <cell r="CX54"/>
          <cell r="CY54">
            <v>0</v>
          </cell>
          <cell r="CZ54">
            <v>0</v>
          </cell>
          <cell r="DA54">
            <v>0</v>
          </cell>
          <cell r="DB54">
            <v>0</v>
          </cell>
          <cell r="DC54">
            <v>1</v>
          </cell>
          <cell r="DD54">
            <v>0</v>
          </cell>
          <cell r="DE54">
            <v>1</v>
          </cell>
          <cell r="DF54">
            <v>0</v>
          </cell>
          <cell r="DG54">
            <v>0</v>
          </cell>
          <cell r="DH54">
            <v>0</v>
          </cell>
          <cell r="DI54">
            <v>0</v>
          </cell>
          <cell r="DJ54">
            <v>0</v>
          </cell>
          <cell r="DK54"/>
          <cell r="DL54"/>
          <cell r="DM54"/>
          <cell r="DN54">
            <v>0</v>
          </cell>
        </row>
        <row r="55">
          <cell r="A55">
            <v>110</v>
          </cell>
          <cell r="B55" t="str">
            <v>I-276/PA 611 Willow Grove</v>
          </cell>
          <cell r="C55" t="str">
            <v>Interchange modification</v>
          </cell>
          <cell r="D55"/>
          <cell r="E55"/>
          <cell r="F55" t="str">
            <v>X</v>
          </cell>
          <cell r="G55" t="str">
            <v>X</v>
          </cell>
          <cell r="H55"/>
          <cell r="I55"/>
          <cell r="J55"/>
          <cell r="K55" t="str">
            <v>X</v>
          </cell>
          <cell r="L55"/>
          <cell r="M55">
            <v>10</v>
          </cell>
          <cell r="N55">
            <v>0</v>
          </cell>
          <cell r="O55">
            <v>10</v>
          </cell>
          <cell r="P55">
            <v>0</v>
          </cell>
          <cell r="Q55">
            <v>0</v>
          </cell>
          <cell r="R55">
            <v>0</v>
          </cell>
          <cell r="S55">
            <v>20</v>
          </cell>
          <cell r="T55">
            <v>0</v>
          </cell>
          <cell r="U55">
            <v>0</v>
          </cell>
          <cell r="V55">
            <v>0</v>
          </cell>
          <cell r="W55">
            <v>20.027484472731807</v>
          </cell>
          <cell r="X55">
            <v>0</v>
          </cell>
          <cell r="Y55">
            <v>20.027484472731807</v>
          </cell>
          <cell r="Z55"/>
          <cell r="AA55">
            <v>0</v>
          </cell>
          <cell r="AB55">
            <v>40.054968945463614</v>
          </cell>
          <cell r="AC55">
            <v>0</v>
          </cell>
          <cell r="AD55">
            <v>0</v>
          </cell>
          <cell r="AE55">
            <v>6.1041753557820186</v>
          </cell>
          <cell r="AF55">
            <v>13.923309116949788</v>
          </cell>
          <cell r="AG55">
            <v>20.027484472731807</v>
          </cell>
          <cell r="AH55">
            <v>0</v>
          </cell>
          <cell r="AI55">
            <v>0</v>
          </cell>
          <cell r="AJ55">
            <v>0</v>
          </cell>
          <cell r="AK55">
            <v>0</v>
          </cell>
          <cell r="AL55">
            <v>0</v>
          </cell>
          <cell r="AM55">
            <v>0</v>
          </cell>
          <cell r="AN55">
            <v>0</v>
          </cell>
          <cell r="AO55">
            <v>6.1041753557820186</v>
          </cell>
          <cell r="AP55">
            <v>13.923309116949788</v>
          </cell>
          <cell r="AQ55">
            <v>20.027484472731807</v>
          </cell>
          <cell r="AR55">
            <v>0</v>
          </cell>
          <cell r="AS55">
            <v>0</v>
          </cell>
          <cell r="AT55">
            <v>0</v>
          </cell>
          <cell r="AU55">
            <v>0</v>
          </cell>
          <cell r="AV55">
            <v>0</v>
          </cell>
          <cell r="AW55">
            <v>0</v>
          </cell>
          <cell r="AX55">
            <v>0</v>
          </cell>
          <cell r="AY55">
            <v>0</v>
          </cell>
          <cell r="AZ55">
            <v>0</v>
          </cell>
          <cell r="BA55">
            <v>0</v>
          </cell>
          <cell r="BB55">
            <v>0</v>
          </cell>
          <cell r="BC55">
            <v>0</v>
          </cell>
          <cell r="BD55">
            <v>12.208350711564037</v>
          </cell>
          <cell r="BE55">
            <v>27.846618233899576</v>
          </cell>
          <cell r="BF55">
            <v>40.054968945463614</v>
          </cell>
          <cell r="BG55">
            <v>110</v>
          </cell>
          <cell r="BH55" t="str">
            <v>X</v>
          </cell>
          <cell r="BI55" t="str">
            <v>N</v>
          </cell>
          <cell r="BJ55" t="str">
            <v>N</v>
          </cell>
          <cell r="BK55" t="str">
            <v>E</v>
          </cell>
          <cell r="BL55" t="str">
            <v>B</v>
          </cell>
          <cell r="BM55"/>
          <cell r="BN55"/>
          <cell r="BO55"/>
          <cell r="BP55"/>
          <cell r="BQ55"/>
          <cell r="BR55"/>
          <cell r="BS55"/>
          <cell r="BT55"/>
          <cell r="BU55"/>
          <cell r="BV55"/>
          <cell r="BW55"/>
          <cell r="BX55"/>
          <cell r="BY55"/>
          <cell r="BZ55"/>
          <cell r="CA55"/>
          <cell r="CB55"/>
          <cell r="CC55"/>
          <cell r="CD55"/>
          <cell r="CE55"/>
          <cell r="CF55"/>
          <cell r="CG55"/>
          <cell r="CH55"/>
          <cell r="CI55"/>
          <cell r="CJ55" t="str">
            <v>-</v>
          </cell>
          <cell r="CK55" t="str">
            <v>PennDOT</v>
          </cell>
          <cell r="CL55"/>
          <cell r="CM55"/>
          <cell r="CN55"/>
          <cell r="CO55"/>
          <cell r="CP55">
            <v>20</v>
          </cell>
          <cell r="CQ55">
            <v>0</v>
          </cell>
          <cell r="CR55">
            <v>0</v>
          </cell>
          <cell r="CS55">
            <v>0.375</v>
          </cell>
          <cell r="CT55">
            <v>0.625</v>
          </cell>
          <cell r="CU55">
            <v>0.5</v>
          </cell>
          <cell r="CV55">
            <v>0</v>
          </cell>
          <cell r="CW55">
            <v>0.5</v>
          </cell>
          <cell r="CX55"/>
          <cell r="CY55">
            <v>0</v>
          </cell>
          <cell r="CZ55">
            <v>0</v>
          </cell>
          <cell r="DA55">
            <v>0</v>
          </cell>
          <cell r="DB55">
            <v>0</v>
          </cell>
          <cell r="DC55">
            <v>1</v>
          </cell>
          <cell r="DD55">
            <v>0</v>
          </cell>
          <cell r="DE55">
            <v>1</v>
          </cell>
          <cell r="DF55">
            <v>0</v>
          </cell>
          <cell r="DG55">
            <v>0</v>
          </cell>
          <cell r="DH55">
            <v>0</v>
          </cell>
          <cell r="DI55">
            <v>0</v>
          </cell>
          <cell r="DJ55">
            <v>0</v>
          </cell>
          <cell r="DK55"/>
          <cell r="DL55"/>
          <cell r="DM55"/>
          <cell r="DN55">
            <v>0</v>
          </cell>
        </row>
        <row r="56">
          <cell r="A56">
            <v>135</v>
          </cell>
          <cell r="B56" t="str">
            <v>US 422</v>
          </cell>
          <cell r="C56" t="str">
            <v>Reconstruct from Berks County line to Schuylkill River Bridge, reconfigure "S" curve in West Pottsgrove, and realign Stowe interchange</v>
          </cell>
          <cell r="D56"/>
          <cell r="E56" t="str">
            <v>X</v>
          </cell>
          <cell r="F56"/>
          <cell r="G56"/>
          <cell r="H56"/>
          <cell r="I56"/>
          <cell r="J56"/>
          <cell r="K56" t="str">
            <v>X</v>
          </cell>
          <cell r="L56"/>
          <cell r="M56">
            <v>0</v>
          </cell>
          <cell r="N56">
            <v>0</v>
          </cell>
          <cell r="O56">
            <v>39.270000000000003</v>
          </cell>
          <cell r="P56">
            <v>0</v>
          </cell>
          <cell r="Q56">
            <v>0</v>
          </cell>
          <cell r="R56">
            <v>0</v>
          </cell>
          <cell r="S56">
            <v>39.270000000000003</v>
          </cell>
          <cell r="T56">
            <v>0</v>
          </cell>
          <cell r="U56">
            <v>0</v>
          </cell>
          <cell r="V56">
            <v>0</v>
          </cell>
          <cell r="W56">
            <v>50.508389261744966</v>
          </cell>
          <cell r="X56">
            <v>0</v>
          </cell>
          <cell r="Y56">
            <v>39.800610738255031</v>
          </cell>
          <cell r="Z56"/>
          <cell r="AA56">
            <v>0</v>
          </cell>
          <cell r="AB56">
            <v>90.308999999999997</v>
          </cell>
          <cell r="AC56">
            <v>28.54530201342282</v>
          </cell>
          <cell r="AD56">
            <v>21.963087248322147</v>
          </cell>
          <cell r="AE56">
            <v>0</v>
          </cell>
          <cell r="AF56">
            <v>0</v>
          </cell>
          <cell r="AG56">
            <v>50.508389261744966</v>
          </cell>
          <cell r="AH56">
            <v>0</v>
          </cell>
          <cell r="AI56">
            <v>0</v>
          </cell>
          <cell r="AJ56">
            <v>0</v>
          </cell>
          <cell r="AK56">
            <v>0</v>
          </cell>
          <cell r="AL56">
            <v>0</v>
          </cell>
          <cell r="AM56">
            <v>22.493697986577182</v>
          </cell>
          <cell r="AN56">
            <v>17.306912751677849</v>
          </cell>
          <cell r="AO56">
            <v>0</v>
          </cell>
          <cell r="AP56">
            <v>0</v>
          </cell>
          <cell r="AQ56">
            <v>39.800610738255031</v>
          </cell>
          <cell r="AR56">
            <v>0</v>
          </cell>
          <cell r="AS56">
            <v>0</v>
          </cell>
          <cell r="AT56">
            <v>0</v>
          </cell>
          <cell r="AU56">
            <v>0</v>
          </cell>
          <cell r="AV56">
            <v>0</v>
          </cell>
          <cell r="AW56">
            <v>0</v>
          </cell>
          <cell r="AX56">
            <v>0</v>
          </cell>
          <cell r="AY56">
            <v>0</v>
          </cell>
          <cell r="AZ56">
            <v>0</v>
          </cell>
          <cell r="BA56">
            <v>0</v>
          </cell>
          <cell r="BB56">
            <v>51.039000000000001</v>
          </cell>
          <cell r="BC56">
            <v>39.269999999999996</v>
          </cell>
          <cell r="BD56">
            <v>0</v>
          </cell>
          <cell r="BE56">
            <v>0</v>
          </cell>
          <cell r="BF56">
            <v>90.308999999999997</v>
          </cell>
          <cell r="BG56">
            <v>135</v>
          </cell>
          <cell r="BH56" t="str">
            <v>X</v>
          </cell>
          <cell r="BI56" t="str">
            <v>Y</v>
          </cell>
          <cell r="BJ56" t="str">
            <v>Y</v>
          </cell>
          <cell r="BK56" t="str">
            <v>B</v>
          </cell>
          <cell r="BL56" t="str">
            <v>B</v>
          </cell>
          <cell r="BM56">
            <v>84308</v>
          </cell>
          <cell r="BN56"/>
          <cell r="BO56"/>
          <cell r="BP56"/>
          <cell r="BQ56"/>
          <cell r="BR56"/>
          <cell r="BS56"/>
          <cell r="BT56"/>
          <cell r="BU56"/>
          <cell r="BV56"/>
          <cell r="BW56"/>
          <cell r="BX56"/>
          <cell r="BY56"/>
          <cell r="BZ56"/>
          <cell r="CA56"/>
          <cell r="CB56"/>
          <cell r="CC56"/>
          <cell r="CD56"/>
          <cell r="CE56"/>
          <cell r="CF56"/>
          <cell r="CG56"/>
          <cell r="CH56"/>
          <cell r="CI56"/>
          <cell r="CJ56">
            <v>84308</v>
          </cell>
          <cell r="CK56" t="str">
            <v>PennDOT</v>
          </cell>
          <cell r="CM56"/>
          <cell r="CN56">
            <v>51.039000000000001</v>
          </cell>
          <cell r="CO56">
            <v>39.270000000000003</v>
          </cell>
          <cell r="CP56">
            <v>0</v>
          </cell>
          <cell r="CQ56">
            <v>0.56515961864266018</v>
          </cell>
          <cell r="CR56">
            <v>1</v>
          </cell>
          <cell r="CS56">
            <v>0</v>
          </cell>
          <cell r="CT56">
            <v>0</v>
          </cell>
          <cell r="CU56">
            <v>0.5592841163310962</v>
          </cell>
          <cell r="CV56">
            <v>0</v>
          </cell>
          <cell r="CW56">
            <v>0.4407158836689038</v>
          </cell>
          <cell r="CX56"/>
          <cell r="CY56">
            <v>0</v>
          </cell>
          <cell r="DF56"/>
          <cell r="DJ56"/>
          <cell r="DK56"/>
          <cell r="DM56"/>
          <cell r="DN56">
            <v>0</v>
          </cell>
          <cell r="DO56" t="str">
            <v>http://www.422improvements.com/</v>
          </cell>
        </row>
        <row r="57">
          <cell r="A57">
            <v>136</v>
          </cell>
          <cell r="B57" t="str">
            <v>US 202 Intersection Improvements</v>
          </cell>
          <cell r="C57" t="str">
            <v>at PA 926</v>
          </cell>
          <cell r="D57" t="str">
            <v>X</v>
          </cell>
          <cell r="E57"/>
          <cell r="F57"/>
          <cell r="G57"/>
          <cell r="H57"/>
          <cell r="I57"/>
          <cell r="J57" t="str">
            <v>X</v>
          </cell>
          <cell r="K57"/>
          <cell r="L57"/>
          <cell r="M57">
            <v>0</v>
          </cell>
          <cell r="N57">
            <v>0</v>
          </cell>
          <cell r="O57">
            <v>2.2160000000000002</v>
          </cell>
          <cell r="P57">
            <v>0</v>
          </cell>
          <cell r="Q57">
            <v>0</v>
          </cell>
          <cell r="R57">
            <v>0</v>
          </cell>
          <cell r="S57">
            <v>2.2160000000000002</v>
          </cell>
          <cell r="T57">
            <v>0</v>
          </cell>
          <cell r="U57">
            <v>0</v>
          </cell>
          <cell r="V57">
            <v>0</v>
          </cell>
          <cell r="W57">
            <v>0</v>
          </cell>
          <cell r="X57">
            <v>0</v>
          </cell>
          <cell r="Y57">
            <v>2.2160000000000002</v>
          </cell>
          <cell r="Z57"/>
          <cell r="AA57">
            <v>0</v>
          </cell>
          <cell r="AB57">
            <v>2.2160000000000002</v>
          </cell>
          <cell r="AC57">
            <v>0</v>
          </cell>
          <cell r="AD57">
            <v>0</v>
          </cell>
          <cell r="AE57">
            <v>0</v>
          </cell>
          <cell r="AF57">
            <v>0</v>
          </cell>
          <cell r="AG57">
            <v>0</v>
          </cell>
          <cell r="AH57">
            <v>0</v>
          </cell>
          <cell r="AI57">
            <v>0</v>
          </cell>
          <cell r="AJ57">
            <v>0</v>
          </cell>
          <cell r="AK57">
            <v>0</v>
          </cell>
          <cell r="AL57">
            <v>0</v>
          </cell>
          <cell r="AM57">
            <v>2.2160000000000002</v>
          </cell>
          <cell r="AN57">
            <v>0</v>
          </cell>
          <cell r="AO57">
            <v>0</v>
          </cell>
          <cell r="AP57">
            <v>0</v>
          </cell>
          <cell r="AQ57">
            <v>2.2160000000000002</v>
          </cell>
          <cell r="AR57">
            <v>0</v>
          </cell>
          <cell r="AS57">
            <v>0</v>
          </cell>
          <cell r="AT57">
            <v>0</v>
          </cell>
          <cell r="AU57">
            <v>0</v>
          </cell>
          <cell r="AV57">
            <v>0</v>
          </cell>
          <cell r="AW57">
            <v>0</v>
          </cell>
          <cell r="AX57">
            <v>0</v>
          </cell>
          <cell r="AY57">
            <v>0</v>
          </cell>
          <cell r="AZ57">
            <v>0</v>
          </cell>
          <cell r="BA57">
            <v>0</v>
          </cell>
          <cell r="BB57">
            <v>2.2160000000000002</v>
          </cell>
          <cell r="BC57">
            <v>0</v>
          </cell>
          <cell r="BD57">
            <v>0</v>
          </cell>
          <cell r="BE57">
            <v>0</v>
          </cell>
          <cell r="BF57">
            <v>2.2160000000000002</v>
          </cell>
          <cell r="BG57">
            <v>136</v>
          </cell>
          <cell r="BH57" t="str">
            <v>X</v>
          </cell>
          <cell r="BI57" t="str">
            <v>N</v>
          </cell>
          <cell r="BJ57" t="str">
            <v>N</v>
          </cell>
          <cell r="BK57" t="str">
            <v>A</v>
          </cell>
          <cell r="BL57" t="str">
            <v>B</v>
          </cell>
          <cell r="BM57">
            <v>15385</v>
          </cell>
          <cell r="BN57">
            <v>95430</v>
          </cell>
          <cell r="BO57"/>
          <cell r="BP57"/>
          <cell r="BQ57"/>
          <cell r="BR57"/>
          <cell r="BS57"/>
          <cell r="BT57"/>
          <cell r="BU57"/>
          <cell r="BV57"/>
          <cell r="BW57"/>
          <cell r="BX57"/>
          <cell r="BY57"/>
          <cell r="BZ57"/>
          <cell r="CA57"/>
          <cell r="CB57"/>
          <cell r="CC57"/>
          <cell r="CD57"/>
          <cell r="CE57"/>
          <cell r="CF57"/>
          <cell r="CG57"/>
          <cell r="CH57"/>
          <cell r="CI57"/>
          <cell r="CJ57" t="str">
            <v>15385; 95430</v>
          </cell>
          <cell r="CK57" t="str">
            <v>PennDOT</v>
          </cell>
          <cell r="CL57"/>
          <cell r="CM57"/>
          <cell r="CN57">
            <v>2.2160000000000002</v>
          </cell>
          <cell r="CO57"/>
          <cell r="CP57">
            <v>0</v>
          </cell>
          <cell r="CQ57">
            <v>1</v>
          </cell>
          <cell r="CR57">
            <v>0</v>
          </cell>
          <cell r="CS57">
            <v>0</v>
          </cell>
          <cell r="CT57">
            <v>0</v>
          </cell>
          <cell r="CU57">
            <v>0</v>
          </cell>
          <cell r="CV57">
            <v>0</v>
          </cell>
          <cell r="CW57">
            <v>1</v>
          </cell>
          <cell r="CX57"/>
          <cell r="CY57">
            <v>0</v>
          </cell>
          <cell r="CZ57">
            <v>0</v>
          </cell>
          <cell r="DA57">
            <v>0</v>
          </cell>
          <cell r="DB57">
            <v>1</v>
          </cell>
          <cell r="DC57">
            <v>0</v>
          </cell>
          <cell r="DD57">
            <v>0</v>
          </cell>
          <cell r="DE57">
            <v>1</v>
          </cell>
          <cell r="DF57">
            <v>0</v>
          </cell>
          <cell r="DG57">
            <v>0</v>
          </cell>
          <cell r="DH57">
            <v>0</v>
          </cell>
          <cell r="DI57">
            <v>0</v>
          </cell>
          <cell r="DJ57">
            <v>0</v>
          </cell>
          <cell r="DK57"/>
          <cell r="DM57"/>
          <cell r="DN57">
            <v>0</v>
          </cell>
        </row>
        <row r="58">
          <cell r="A58">
            <v>159</v>
          </cell>
          <cell r="B58" t="str">
            <v>US 202 Adaptive Signals</v>
          </cell>
          <cell r="C58" t="str">
            <v>Adaptive signals at (X) intersections between Matlock St. and Delaware state line.</v>
          </cell>
          <cell r="D58"/>
          <cell r="E58"/>
          <cell r="F58" t="str">
            <v>X</v>
          </cell>
          <cell r="G58" t="str">
            <v>X</v>
          </cell>
          <cell r="H58"/>
          <cell r="I58" t="str">
            <v>X</v>
          </cell>
          <cell r="J58"/>
          <cell r="K58"/>
          <cell r="L58"/>
          <cell r="M58">
            <v>0</v>
          </cell>
          <cell r="N58">
            <v>0</v>
          </cell>
          <cell r="O58">
            <v>0.796875</v>
          </cell>
          <cell r="P58">
            <v>0</v>
          </cell>
          <cell r="Q58">
            <v>0</v>
          </cell>
          <cell r="R58">
            <v>0</v>
          </cell>
          <cell r="S58">
            <v>0.796875</v>
          </cell>
          <cell r="T58">
            <v>0</v>
          </cell>
          <cell r="U58">
            <v>0</v>
          </cell>
          <cell r="V58">
            <v>0</v>
          </cell>
          <cell r="W58">
            <v>0</v>
          </cell>
          <cell r="X58">
            <v>0</v>
          </cell>
          <cell r="Y58">
            <v>1.5959401689208159</v>
          </cell>
          <cell r="Z58"/>
          <cell r="AA58">
            <v>0</v>
          </cell>
          <cell r="AB58">
            <v>1.5959401689208159</v>
          </cell>
          <cell r="AC58">
            <v>0</v>
          </cell>
          <cell r="AD58">
            <v>0</v>
          </cell>
          <cell r="AE58">
            <v>0</v>
          </cell>
          <cell r="AF58">
            <v>0</v>
          </cell>
          <cell r="AG58">
            <v>0</v>
          </cell>
          <cell r="AH58">
            <v>0</v>
          </cell>
          <cell r="AI58">
            <v>0</v>
          </cell>
          <cell r="AJ58">
            <v>0</v>
          </cell>
          <cell r="AK58">
            <v>0</v>
          </cell>
          <cell r="AL58">
            <v>0</v>
          </cell>
          <cell r="AM58">
            <v>0</v>
          </cell>
          <cell r="AN58">
            <v>0</v>
          </cell>
          <cell r="AO58">
            <v>0.48642647366387964</v>
          </cell>
          <cell r="AP58">
            <v>1.1095136952569362</v>
          </cell>
          <cell r="AQ58">
            <v>1.5959401689208159</v>
          </cell>
          <cell r="AR58">
            <v>0</v>
          </cell>
          <cell r="AS58">
            <v>0</v>
          </cell>
          <cell r="AT58">
            <v>0</v>
          </cell>
          <cell r="AU58">
            <v>0</v>
          </cell>
          <cell r="AV58">
            <v>0</v>
          </cell>
          <cell r="AW58">
            <v>0</v>
          </cell>
          <cell r="AX58">
            <v>0</v>
          </cell>
          <cell r="AY58">
            <v>0</v>
          </cell>
          <cell r="AZ58">
            <v>0</v>
          </cell>
          <cell r="BA58">
            <v>0</v>
          </cell>
          <cell r="BB58">
            <v>0</v>
          </cell>
          <cell r="BC58">
            <v>0</v>
          </cell>
          <cell r="BD58">
            <v>0.48642647366387964</v>
          </cell>
          <cell r="BE58">
            <v>1.1095136952569362</v>
          </cell>
          <cell r="BF58">
            <v>1.5959401689208159</v>
          </cell>
          <cell r="BG58">
            <v>159</v>
          </cell>
          <cell r="BH58"/>
          <cell r="BI58" t="str">
            <v>N</v>
          </cell>
          <cell r="BJ58" t="str">
            <v>N</v>
          </cell>
          <cell r="BK58" t="str">
            <v>E</v>
          </cell>
          <cell r="BL58" t="str">
            <v>B</v>
          </cell>
          <cell r="BM58"/>
          <cell r="BN58"/>
          <cell r="BO58"/>
          <cell r="BP58"/>
          <cell r="BQ58"/>
          <cell r="BR58"/>
          <cell r="BS58"/>
          <cell r="BT58"/>
          <cell r="BU58"/>
          <cell r="BV58"/>
          <cell r="BW58"/>
          <cell r="BX58"/>
          <cell r="BY58"/>
          <cell r="BZ58"/>
          <cell r="CA58"/>
          <cell r="CB58"/>
          <cell r="CC58"/>
          <cell r="CD58"/>
          <cell r="CE58"/>
          <cell r="CF58"/>
          <cell r="CG58"/>
          <cell r="CH58"/>
          <cell r="CI58"/>
          <cell r="CJ58" t="str">
            <v>-</v>
          </cell>
          <cell r="CK58" t="str">
            <v>PennDOT</v>
          </cell>
          <cell r="CL58"/>
          <cell r="CM58"/>
          <cell r="CN58">
            <v>0</v>
          </cell>
          <cell r="CO58"/>
          <cell r="CP58">
            <v>0.796875</v>
          </cell>
          <cell r="CQ58">
            <v>0</v>
          </cell>
          <cell r="CR58">
            <v>0</v>
          </cell>
          <cell r="CS58">
            <v>0.375</v>
          </cell>
          <cell r="CT58">
            <v>0.625</v>
          </cell>
          <cell r="CU58">
            <v>0</v>
          </cell>
          <cell r="CV58">
            <v>0</v>
          </cell>
          <cell r="CW58">
            <v>1</v>
          </cell>
          <cell r="CX58"/>
          <cell r="CY58">
            <v>0</v>
          </cell>
          <cell r="CZ58">
            <v>0</v>
          </cell>
          <cell r="DA58">
            <v>1</v>
          </cell>
          <cell r="DB58">
            <v>0</v>
          </cell>
          <cell r="DC58">
            <v>0</v>
          </cell>
          <cell r="DD58">
            <v>0</v>
          </cell>
          <cell r="DE58">
            <v>1</v>
          </cell>
          <cell r="DF58">
            <v>0</v>
          </cell>
          <cell r="DG58">
            <v>0</v>
          </cell>
          <cell r="DH58">
            <v>0</v>
          </cell>
          <cell r="DI58">
            <v>0</v>
          </cell>
          <cell r="DJ58">
            <v>0</v>
          </cell>
          <cell r="DK58"/>
          <cell r="DM58"/>
          <cell r="DN58">
            <v>0</v>
          </cell>
        </row>
        <row r="59">
          <cell r="A59"/>
          <cell r="B59"/>
          <cell r="C59"/>
          <cell r="D59"/>
          <cell r="E59"/>
          <cell r="F59"/>
          <cell r="G59"/>
          <cell r="H59"/>
          <cell r="I59"/>
          <cell r="J59"/>
          <cell r="K59"/>
          <cell r="L59"/>
          <cell r="M59"/>
          <cell r="N59"/>
          <cell r="O59"/>
          <cell r="P59"/>
          <cell r="Q59"/>
          <cell r="R59"/>
          <cell r="S59"/>
          <cell r="T59"/>
          <cell r="U59"/>
          <cell r="V59"/>
          <cell r="W59"/>
          <cell r="X59"/>
          <cell r="Y59"/>
          <cell r="Z59"/>
          <cell r="AA59"/>
          <cell r="AB59"/>
          <cell r="AC59"/>
          <cell r="AD59"/>
          <cell r="AE59"/>
          <cell r="AF59"/>
          <cell r="AG59"/>
          <cell r="AH59"/>
          <cell r="AI59"/>
          <cell r="AJ59"/>
          <cell r="AK59"/>
          <cell r="AL59"/>
          <cell r="AM59"/>
          <cell r="AN59"/>
          <cell r="AO59"/>
          <cell r="AP59"/>
          <cell r="AQ59"/>
          <cell r="AR59">
            <v>0</v>
          </cell>
          <cell r="AS59">
            <v>0</v>
          </cell>
          <cell r="AT59">
            <v>0</v>
          </cell>
          <cell r="AU59">
            <v>0</v>
          </cell>
          <cell r="AV59">
            <v>0</v>
          </cell>
          <cell r="AW59"/>
          <cell r="AX59"/>
          <cell r="AY59"/>
          <cell r="AZ59"/>
          <cell r="BA59"/>
          <cell r="BB59"/>
          <cell r="BC59"/>
          <cell r="BD59"/>
          <cell r="BE59"/>
          <cell r="BF59"/>
          <cell r="BG59"/>
          <cell r="BH59"/>
          <cell r="BI59"/>
          <cell r="BJ59"/>
          <cell r="BK59"/>
          <cell r="BL59"/>
          <cell r="BM59"/>
          <cell r="BN59"/>
          <cell r="BO59"/>
          <cell r="BP59"/>
          <cell r="BQ59"/>
          <cell r="BR59"/>
          <cell r="BS59"/>
          <cell r="BT59"/>
          <cell r="BU59"/>
          <cell r="BV59"/>
          <cell r="BW59"/>
          <cell r="BX59"/>
          <cell r="BY59"/>
          <cell r="BZ59"/>
          <cell r="CA59"/>
          <cell r="CB59"/>
          <cell r="CC59"/>
          <cell r="CD59"/>
          <cell r="CE59"/>
          <cell r="CF59"/>
          <cell r="CG59"/>
          <cell r="CH59"/>
          <cell r="CI59"/>
          <cell r="CJ59" t="str">
            <v>-</v>
          </cell>
          <cell r="CK59"/>
          <cell r="CL59"/>
          <cell r="CM59"/>
          <cell r="CN59"/>
          <cell r="CO59"/>
          <cell r="CP59"/>
          <cell r="CQ59"/>
          <cell r="CR59"/>
          <cell r="CS59"/>
          <cell r="CT59"/>
          <cell r="CU59"/>
          <cell r="CV59"/>
          <cell r="CW59"/>
          <cell r="CX59"/>
          <cell r="CY59"/>
          <cell r="CZ59"/>
          <cell r="DA59"/>
          <cell r="DB59"/>
          <cell r="DC59"/>
          <cell r="DD59"/>
          <cell r="DE59"/>
          <cell r="DF59"/>
          <cell r="DG59"/>
          <cell r="DH59"/>
          <cell r="DI59"/>
          <cell r="DJ59"/>
          <cell r="DK59"/>
          <cell r="DL59"/>
          <cell r="DM59"/>
          <cell r="DN59">
            <v>0</v>
          </cell>
        </row>
        <row r="60">
          <cell r="A60" t="str">
            <v>R4</v>
          </cell>
          <cell r="B60" t="str">
            <v>Pedestrian/Bike</v>
          </cell>
          <cell r="C60" t="str">
            <v>Region-wide</v>
          </cell>
          <cell r="D60"/>
          <cell r="E60"/>
          <cell r="F60"/>
          <cell r="G60"/>
          <cell r="H60"/>
          <cell r="I60"/>
          <cell r="J60"/>
          <cell r="K60"/>
          <cell r="L60"/>
          <cell r="M60">
            <v>0</v>
          </cell>
          <cell r="N60">
            <v>0</v>
          </cell>
          <cell r="O60">
            <v>0</v>
          </cell>
          <cell r="P60">
            <v>0</v>
          </cell>
          <cell r="Q60">
            <v>0</v>
          </cell>
          <cell r="R60">
            <v>0</v>
          </cell>
          <cell r="S60">
            <v>0</v>
          </cell>
          <cell r="T60">
            <v>0</v>
          </cell>
          <cell r="U60">
            <v>0</v>
          </cell>
          <cell r="V60">
            <v>0</v>
          </cell>
          <cell r="W60">
            <v>0</v>
          </cell>
          <cell r="X60">
            <v>0</v>
          </cell>
          <cell r="Y60">
            <v>0</v>
          </cell>
          <cell r="Z60">
            <v>148.95906709220597</v>
          </cell>
          <cell r="AA60">
            <v>0</v>
          </cell>
          <cell r="AB60">
            <v>148.95906709220597</v>
          </cell>
          <cell r="AC60"/>
          <cell r="AD60"/>
          <cell r="AE60"/>
          <cell r="AF60"/>
          <cell r="AG60">
            <v>0</v>
          </cell>
          <cell r="AH60"/>
          <cell r="AI60"/>
          <cell r="AJ60"/>
          <cell r="AK60"/>
          <cell r="AL60">
            <v>0</v>
          </cell>
          <cell r="AM60"/>
          <cell r="AN60"/>
          <cell r="AO60"/>
          <cell r="AP60"/>
          <cell r="AQ60">
            <v>0</v>
          </cell>
          <cell r="AR60">
            <v>27.648</v>
          </cell>
          <cell r="AS60">
            <v>0</v>
          </cell>
          <cell r="AT60">
            <v>37.462049039650893</v>
          </cell>
          <cell r="AU60">
            <v>83.849018052555081</v>
          </cell>
          <cell r="AV60">
            <v>148.95906709220597</v>
          </cell>
          <cell r="AW60">
            <v>0</v>
          </cell>
          <cell r="AX60">
            <v>0</v>
          </cell>
          <cell r="AY60">
            <v>0</v>
          </cell>
          <cell r="AZ60">
            <v>0</v>
          </cell>
          <cell r="BA60">
            <v>0</v>
          </cell>
          <cell r="BB60">
            <v>0</v>
          </cell>
          <cell r="BC60">
            <v>0</v>
          </cell>
          <cell r="BD60">
            <v>0</v>
          </cell>
          <cell r="BE60">
            <v>0</v>
          </cell>
          <cell r="BF60">
            <v>0</v>
          </cell>
          <cell r="BG60" t="str">
            <v>R4</v>
          </cell>
          <cell r="BH60"/>
          <cell r="BI60"/>
          <cell r="BJ60"/>
          <cell r="BK60"/>
          <cell r="BL60"/>
          <cell r="BM60"/>
          <cell r="BN60"/>
          <cell r="BO60"/>
          <cell r="BP60"/>
          <cell r="BQ60"/>
          <cell r="BR60"/>
          <cell r="BS60"/>
          <cell r="BT60"/>
          <cell r="BU60"/>
          <cell r="BV60"/>
          <cell r="BW60"/>
          <cell r="BX60"/>
          <cell r="BY60"/>
          <cell r="BZ60"/>
          <cell r="CA60"/>
          <cell r="CB60"/>
          <cell r="CC60"/>
          <cell r="CD60"/>
          <cell r="CE60"/>
          <cell r="CF60"/>
          <cell r="CG60"/>
          <cell r="CH60"/>
          <cell r="CI60"/>
          <cell r="CJ60" t="str">
            <v>-</v>
          </cell>
          <cell r="CK60"/>
          <cell r="CL60"/>
          <cell r="CM60"/>
          <cell r="CN60"/>
          <cell r="CO60"/>
          <cell r="CP60"/>
          <cell r="CQ60"/>
          <cell r="CR60"/>
          <cell r="CS60"/>
          <cell r="CT60"/>
          <cell r="CU60"/>
          <cell r="CV60"/>
          <cell r="CW60"/>
          <cell r="CX60"/>
          <cell r="CY60"/>
          <cell r="CZ60"/>
          <cell r="DA60"/>
          <cell r="DB60"/>
          <cell r="DC60"/>
          <cell r="DD60"/>
          <cell r="DE60"/>
          <cell r="DF60"/>
          <cell r="DG60"/>
          <cell r="DH60"/>
          <cell r="DI60"/>
          <cell r="DJ60"/>
          <cell r="DK60"/>
          <cell r="DL60"/>
          <cell r="DM60"/>
          <cell r="DN60"/>
        </row>
        <row r="61">
          <cell r="A61" t="str">
            <v>R4.01P</v>
          </cell>
          <cell r="B61" t="str">
            <v>The Circuit</v>
          </cell>
          <cell r="C61" t="str">
            <v>Complete X miles of the Circuit regional trail network</v>
          </cell>
          <cell r="D61" t="str">
            <v>X</v>
          </cell>
          <cell r="E61" t="str">
            <v>X</v>
          </cell>
          <cell r="F61" t="str">
            <v>X</v>
          </cell>
          <cell r="G61" t="str">
            <v>X</v>
          </cell>
          <cell r="H61" t="str">
            <v>X</v>
          </cell>
          <cell r="I61" t="str">
            <v>X</v>
          </cell>
          <cell r="J61" t="str">
            <v>X</v>
          </cell>
          <cell r="K61" t="str">
            <v>X</v>
          </cell>
          <cell r="L61" t="str">
            <v>X</v>
          </cell>
          <cell r="M61">
            <v>0</v>
          </cell>
          <cell r="N61">
            <v>0</v>
          </cell>
          <cell r="O61">
            <v>0</v>
          </cell>
          <cell r="P61">
            <v>75.204298328261785</v>
          </cell>
          <cell r="Q61">
            <v>0</v>
          </cell>
          <cell r="R61">
            <v>0</v>
          </cell>
          <cell r="S61">
            <v>75.204298328261785</v>
          </cell>
          <cell r="T61">
            <v>0</v>
          </cell>
          <cell r="U61">
            <v>0</v>
          </cell>
          <cell r="V61">
            <v>0</v>
          </cell>
          <cell r="W61">
            <v>0</v>
          </cell>
          <cell r="X61">
            <v>0</v>
          </cell>
          <cell r="Y61">
            <v>0</v>
          </cell>
          <cell r="Z61">
            <v>148.95906709220597</v>
          </cell>
          <cell r="AA61">
            <v>0</v>
          </cell>
          <cell r="AB61">
            <v>148.95906709220597</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27.648</v>
          </cell>
          <cell r="AS61">
            <v>0</v>
          </cell>
          <cell r="AT61">
            <v>37.462049039650893</v>
          </cell>
          <cell r="AU61">
            <v>83.849018052555081</v>
          </cell>
          <cell r="AV61">
            <v>148.95906709220597</v>
          </cell>
          <cell r="AW61">
            <v>0</v>
          </cell>
          <cell r="AX61">
            <v>0</v>
          </cell>
          <cell r="AY61">
            <v>0</v>
          </cell>
          <cell r="AZ61">
            <v>0</v>
          </cell>
          <cell r="BA61">
            <v>0</v>
          </cell>
          <cell r="BB61">
            <v>27.648</v>
          </cell>
          <cell r="BC61">
            <v>0</v>
          </cell>
          <cell r="BD61">
            <v>37.462049039650893</v>
          </cell>
          <cell r="BE61">
            <v>83.849018052555081</v>
          </cell>
          <cell r="BF61">
            <v>148.95906709220597</v>
          </cell>
          <cell r="BG61" t="str">
            <v>R4.01</v>
          </cell>
          <cell r="BH61" t="str">
            <v>X</v>
          </cell>
          <cell r="BI61" t="str">
            <v>N</v>
          </cell>
          <cell r="BJ61" t="str">
            <v>N</v>
          </cell>
          <cell r="BK61" t="str">
            <v>D</v>
          </cell>
          <cell r="BL61" t="str">
            <v>B</v>
          </cell>
          <cell r="BM61"/>
          <cell r="BN61"/>
          <cell r="BO61"/>
          <cell r="BP61"/>
          <cell r="BQ61"/>
          <cell r="BR61"/>
          <cell r="BS61"/>
          <cell r="BT61"/>
          <cell r="BU61"/>
          <cell r="BV61"/>
          <cell r="BW61"/>
          <cell r="BX61"/>
          <cell r="BY61"/>
          <cell r="BZ61"/>
          <cell r="CA61"/>
          <cell r="CB61"/>
          <cell r="CC61"/>
          <cell r="CD61"/>
          <cell r="CE61"/>
          <cell r="CF61"/>
          <cell r="CG61"/>
          <cell r="CH61"/>
          <cell r="CI61"/>
          <cell r="CJ61" t="str">
            <v>-</v>
          </cell>
          <cell r="CK61" t="str">
            <v>PennDOT</v>
          </cell>
          <cell r="CL61"/>
          <cell r="CM61">
            <v>13.881</v>
          </cell>
          <cell r="CN61">
            <v>27.648</v>
          </cell>
          <cell r="CO61">
            <v>0</v>
          </cell>
          <cell r="CP61">
            <v>115.2426758737312</v>
          </cell>
          <cell r="CQ61">
            <v>0.19349058173978984</v>
          </cell>
          <cell r="CR61">
            <v>0</v>
          </cell>
          <cell r="CS61">
            <v>0.30602233955337793</v>
          </cell>
          <cell r="CT61">
            <v>0.50048707870683229</v>
          </cell>
          <cell r="CU61">
            <v>0</v>
          </cell>
          <cell r="CV61">
            <v>0</v>
          </cell>
          <cell r="CW61">
            <v>0</v>
          </cell>
          <cell r="CX61">
            <v>1</v>
          </cell>
          <cell r="CY61">
            <v>0</v>
          </cell>
          <cell r="CZ61">
            <v>1</v>
          </cell>
          <cell r="DA61">
            <v>1</v>
          </cell>
          <cell r="DB61">
            <v>1</v>
          </cell>
          <cell r="DC61">
            <v>1</v>
          </cell>
          <cell r="DD61">
            <v>1</v>
          </cell>
          <cell r="DE61">
            <v>5</v>
          </cell>
          <cell r="DF61">
            <v>0</v>
          </cell>
          <cell r="DG61">
            <v>0</v>
          </cell>
          <cell r="DH61">
            <v>0</v>
          </cell>
          <cell r="DI61">
            <v>0</v>
          </cell>
          <cell r="DJ61">
            <v>0</v>
          </cell>
          <cell r="DK61"/>
          <cell r="DM61"/>
          <cell r="DN61">
            <v>0</v>
          </cell>
          <cell r="DO61" t="str">
            <v>http://connectthecircuit.org/</v>
          </cell>
        </row>
        <row r="62">
          <cell r="A62" t="str">
            <v>R4.01</v>
          </cell>
          <cell r="B62" t="str">
            <v>Swing Bridge</v>
          </cell>
          <cell r="C62"/>
          <cell r="D62"/>
          <cell r="E62"/>
          <cell r="F62"/>
          <cell r="G62"/>
          <cell r="H62"/>
          <cell r="I62"/>
          <cell r="J62"/>
          <cell r="K62"/>
          <cell r="L62"/>
          <cell r="M62"/>
          <cell r="N62"/>
          <cell r="O62"/>
          <cell r="P62"/>
          <cell r="Q62"/>
          <cell r="R62"/>
          <cell r="S62"/>
          <cell r="T62"/>
          <cell r="U62"/>
          <cell r="V62"/>
          <cell r="W62"/>
          <cell r="X62"/>
          <cell r="Y62"/>
          <cell r="Z62"/>
          <cell r="AA62"/>
          <cell r="AB62"/>
          <cell r="AC62"/>
          <cell r="AD62"/>
          <cell r="AE62"/>
          <cell r="AF62"/>
          <cell r="AG62"/>
          <cell r="AH62"/>
          <cell r="AI62"/>
          <cell r="AJ62"/>
          <cell r="AK62"/>
          <cell r="AL62"/>
          <cell r="AM62"/>
          <cell r="AN62"/>
          <cell r="AO62"/>
          <cell r="AP62"/>
          <cell r="AQ62"/>
          <cell r="AR62"/>
          <cell r="AS62"/>
          <cell r="AT62"/>
          <cell r="AU62"/>
          <cell r="AV62"/>
          <cell r="AW62"/>
          <cell r="AX62"/>
          <cell r="AY62"/>
          <cell r="AZ62"/>
          <cell r="BA62"/>
          <cell r="BB62"/>
          <cell r="BC62"/>
          <cell r="BD62"/>
          <cell r="BE62"/>
          <cell r="BF62"/>
          <cell r="BG62" t="str">
            <v>R4.01</v>
          </cell>
          <cell r="BH62"/>
          <cell r="BI62"/>
          <cell r="BJ62"/>
          <cell r="BK62"/>
          <cell r="BL62"/>
          <cell r="BM62"/>
          <cell r="BN62"/>
          <cell r="BO62"/>
          <cell r="BP62"/>
          <cell r="BQ62"/>
          <cell r="BR62"/>
          <cell r="BS62"/>
          <cell r="BT62"/>
          <cell r="BU62"/>
          <cell r="BV62"/>
          <cell r="BW62"/>
          <cell r="BX62"/>
          <cell r="BY62"/>
          <cell r="BZ62"/>
          <cell r="CA62"/>
          <cell r="CB62"/>
          <cell r="CC62"/>
          <cell r="CD62"/>
          <cell r="CE62"/>
          <cell r="CF62"/>
          <cell r="CG62"/>
          <cell r="CH62"/>
          <cell r="CI62"/>
          <cell r="CJ62"/>
          <cell r="CK62"/>
          <cell r="CL62"/>
          <cell r="CM62"/>
          <cell r="CN62"/>
          <cell r="CO62"/>
          <cell r="CP62"/>
          <cell r="CQ62"/>
          <cell r="CR62"/>
          <cell r="CS62"/>
          <cell r="CT62"/>
          <cell r="CU62"/>
          <cell r="CV62"/>
          <cell r="CW62"/>
          <cell r="CX62"/>
          <cell r="CY62"/>
          <cell r="CZ62"/>
          <cell r="DA62"/>
          <cell r="DB62"/>
          <cell r="DC62"/>
          <cell r="DD62"/>
          <cell r="DE62"/>
          <cell r="DF62"/>
          <cell r="DG62"/>
          <cell r="DH62"/>
          <cell r="DI62"/>
          <cell r="DJ62"/>
          <cell r="DK62"/>
          <cell r="DL62"/>
          <cell r="DM62"/>
          <cell r="DN62"/>
        </row>
        <row r="63">
          <cell r="A63">
            <v>164</v>
          </cell>
          <cell r="B63" t="str">
            <v>I-95 Cap</v>
          </cell>
          <cell r="C63" t="str">
            <v>Cap over I-95 Expressway from Chestnut Street to Walnut Street in Center City, Philadelphia</v>
          </cell>
          <cell r="D63"/>
          <cell r="E63"/>
          <cell r="F63" t="str">
            <v>X</v>
          </cell>
          <cell r="G63" t="str">
            <v>X</v>
          </cell>
          <cell r="H63"/>
          <cell r="I63"/>
          <cell r="J63"/>
          <cell r="K63"/>
          <cell r="L63" t="str">
            <v>X</v>
          </cell>
          <cell r="M63">
            <v>0</v>
          </cell>
          <cell r="N63">
            <v>0</v>
          </cell>
          <cell r="O63">
            <v>0</v>
          </cell>
          <cell r="P63">
            <v>250</v>
          </cell>
          <cell r="Q63">
            <v>0</v>
          </cell>
          <cell r="R63">
            <v>0</v>
          </cell>
          <cell r="S63">
            <v>250</v>
          </cell>
          <cell r="T63">
            <v>0</v>
          </cell>
          <cell r="U63">
            <v>0</v>
          </cell>
          <cell r="V63">
            <v>0</v>
          </cell>
          <cell r="W63">
            <v>0</v>
          </cell>
          <cell r="X63">
            <v>0</v>
          </cell>
          <cell r="Y63">
            <v>0</v>
          </cell>
          <cell r="Z63">
            <v>500.68711181829519</v>
          </cell>
          <cell r="AA63">
            <v>0</v>
          </cell>
          <cell r="AB63">
            <v>500.68711181829519</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152.60438389455047</v>
          </cell>
          <cell r="AU63">
            <v>348.08272792374476</v>
          </cell>
          <cell r="AV63">
            <v>500.68711181829519</v>
          </cell>
          <cell r="AW63">
            <v>0</v>
          </cell>
          <cell r="AX63">
            <v>0</v>
          </cell>
          <cell r="AY63">
            <v>0</v>
          </cell>
          <cell r="AZ63">
            <v>0</v>
          </cell>
          <cell r="BA63">
            <v>0</v>
          </cell>
          <cell r="BB63">
            <v>0</v>
          </cell>
          <cell r="BC63">
            <v>0</v>
          </cell>
          <cell r="BD63">
            <v>152.60438389455047</v>
          </cell>
          <cell r="BE63">
            <v>348.08272792374476</v>
          </cell>
          <cell r="BF63">
            <v>500.68711181829519</v>
          </cell>
          <cell r="BG63">
            <v>164</v>
          </cell>
          <cell r="BH63">
            <v>0</v>
          </cell>
          <cell r="BI63" t="str">
            <v>N</v>
          </cell>
          <cell r="BJ63" t="str">
            <v>N</v>
          </cell>
          <cell r="BK63" t="str">
            <v>E</v>
          </cell>
          <cell r="BL63" t="str">
            <v>B</v>
          </cell>
          <cell r="BM63"/>
          <cell r="BN63"/>
          <cell r="BO63"/>
          <cell r="BP63"/>
          <cell r="BQ63"/>
          <cell r="BR63"/>
          <cell r="BS63"/>
          <cell r="BT63"/>
          <cell r="BU63"/>
          <cell r="BV63"/>
          <cell r="BW63"/>
          <cell r="BX63"/>
          <cell r="BY63"/>
          <cell r="BZ63"/>
          <cell r="CA63"/>
          <cell r="CB63"/>
          <cell r="CC63"/>
          <cell r="CD63"/>
          <cell r="CE63"/>
          <cell r="CF63"/>
          <cell r="CG63"/>
          <cell r="CH63"/>
          <cell r="CI63"/>
          <cell r="CJ63" t="str">
            <v>-</v>
          </cell>
          <cell r="CK63" t="str">
            <v>City of Philadelphia</v>
          </cell>
          <cell r="CL63"/>
          <cell r="CM63">
            <v>0</v>
          </cell>
          <cell r="CN63">
            <v>0</v>
          </cell>
          <cell r="CO63">
            <v>0</v>
          </cell>
          <cell r="CP63">
            <v>250</v>
          </cell>
          <cell r="CQ63">
            <v>0</v>
          </cell>
          <cell r="CR63">
            <v>0</v>
          </cell>
          <cell r="CS63">
            <v>0.375</v>
          </cell>
          <cell r="CT63">
            <v>0.625</v>
          </cell>
          <cell r="CU63">
            <v>0</v>
          </cell>
          <cell r="CV63">
            <v>0</v>
          </cell>
          <cell r="CW63">
            <v>0</v>
          </cell>
          <cell r="CX63">
            <v>1</v>
          </cell>
          <cell r="CY63">
            <v>0</v>
          </cell>
          <cell r="CZ63">
            <v>0</v>
          </cell>
          <cell r="DA63">
            <v>0</v>
          </cell>
          <cell r="DB63">
            <v>0</v>
          </cell>
          <cell r="DC63">
            <v>0</v>
          </cell>
          <cell r="DD63">
            <v>1</v>
          </cell>
          <cell r="DE63">
            <v>1</v>
          </cell>
          <cell r="DF63">
            <v>0</v>
          </cell>
          <cell r="DG63">
            <v>0</v>
          </cell>
          <cell r="DH63">
            <v>0</v>
          </cell>
          <cell r="DI63">
            <v>0</v>
          </cell>
          <cell r="DJ63">
            <v>0</v>
          </cell>
          <cell r="DK63"/>
          <cell r="DL63"/>
          <cell r="DM63"/>
          <cell r="DN63">
            <v>0</v>
          </cell>
        </row>
        <row r="64">
          <cell r="A64"/>
          <cell r="B64"/>
          <cell r="C64"/>
          <cell r="D64"/>
          <cell r="E64"/>
          <cell r="F64"/>
          <cell r="G64"/>
          <cell r="H64"/>
          <cell r="I64"/>
          <cell r="J64"/>
          <cell r="K64"/>
          <cell r="L64"/>
          <cell r="M64"/>
          <cell r="N64"/>
          <cell r="O64"/>
          <cell r="P64"/>
          <cell r="Q64"/>
          <cell r="R64"/>
          <cell r="S64"/>
          <cell r="T64"/>
          <cell r="U64"/>
          <cell r="V64"/>
          <cell r="W64">
            <v>0</v>
          </cell>
          <cell r="X64">
            <v>0</v>
          </cell>
          <cell r="Y64">
            <v>0</v>
          </cell>
          <cell r="Z64"/>
          <cell r="AA64">
            <v>0</v>
          </cell>
          <cell r="AB64">
            <v>0</v>
          </cell>
          <cell r="AC64"/>
          <cell r="AD64"/>
          <cell r="AE64"/>
          <cell r="AF64"/>
          <cell r="AG64"/>
          <cell r="AH64"/>
          <cell r="AI64"/>
          <cell r="AJ64"/>
          <cell r="AK64"/>
          <cell r="AL64"/>
          <cell r="AM64"/>
          <cell r="AN64"/>
          <cell r="AO64"/>
          <cell r="AP64"/>
          <cell r="AQ64"/>
          <cell r="AW64"/>
          <cell r="AX64"/>
          <cell r="AY64"/>
          <cell r="AZ64"/>
          <cell r="BA64"/>
          <cell r="BB64"/>
          <cell r="BC64"/>
          <cell r="BD64"/>
          <cell r="BE64"/>
          <cell r="BF64"/>
          <cell r="BG64"/>
          <cell r="BH64"/>
          <cell r="BI64"/>
          <cell r="BJ64"/>
          <cell r="BK64"/>
          <cell r="BL64"/>
          <cell r="BM64"/>
          <cell r="BN64"/>
          <cell r="BO64"/>
          <cell r="BP64"/>
          <cell r="BQ64"/>
          <cell r="BR64"/>
          <cell r="BS64"/>
          <cell r="BT64"/>
          <cell r="BU64"/>
          <cell r="BV64"/>
          <cell r="BW64"/>
          <cell r="BX64"/>
          <cell r="BY64"/>
          <cell r="BZ64"/>
          <cell r="CA64"/>
          <cell r="CB64"/>
          <cell r="CC64"/>
          <cell r="CD64"/>
          <cell r="CE64"/>
          <cell r="CF64"/>
          <cell r="CG64"/>
          <cell r="CH64"/>
          <cell r="CI64"/>
          <cell r="CJ64" t="str">
            <v>-</v>
          </cell>
          <cell r="CK64"/>
          <cell r="CL64"/>
          <cell r="CM64"/>
          <cell r="CN64"/>
          <cell r="CO64"/>
          <cell r="CP64"/>
          <cell r="CQ64"/>
          <cell r="CR64"/>
          <cell r="CS64"/>
          <cell r="CT64"/>
          <cell r="CU64"/>
          <cell r="CV64"/>
          <cell r="CW64"/>
          <cell r="CX64"/>
          <cell r="CY64"/>
          <cell r="CZ64"/>
          <cell r="DA64"/>
          <cell r="DB64"/>
          <cell r="DC64"/>
          <cell r="DD64"/>
          <cell r="DE64"/>
          <cell r="DF64"/>
          <cell r="DG64"/>
          <cell r="DH64"/>
          <cell r="DI64"/>
          <cell r="DJ64"/>
          <cell r="DK64"/>
          <cell r="DL64"/>
          <cell r="DM64"/>
          <cell r="DN64">
            <v>0</v>
          </cell>
        </row>
        <row r="65">
          <cell r="A65" t="str">
            <v>R5.01</v>
          </cell>
          <cell r="B65" t="str">
            <v xml:space="preserve">Major New Capacity </v>
          </cell>
          <cell r="C65" t="str">
            <v>New Roads, Lanes, Bridges, Interchanges; Roadway Relocations or Bypasses</v>
          </cell>
          <cell r="D65" t="str">
            <v xml:space="preserve"> </v>
          </cell>
          <cell r="E65"/>
          <cell r="F65"/>
          <cell r="G65"/>
          <cell r="H65"/>
          <cell r="I65"/>
          <cell r="J65"/>
          <cell r="K65"/>
          <cell r="L65"/>
          <cell r="M65">
            <v>1190.8715712533985</v>
          </cell>
          <cell r="N65">
            <v>81.445745486520892</v>
          </cell>
          <cell r="O65">
            <v>21.904</v>
          </cell>
          <cell r="P65">
            <v>0</v>
          </cell>
          <cell r="Q65">
            <v>916.20282134708066</v>
          </cell>
          <cell r="R65">
            <v>0</v>
          </cell>
          <cell r="S65">
            <v>2210.4241380870008</v>
          </cell>
          <cell r="T65">
            <v>0</v>
          </cell>
          <cell r="U65">
            <v>8.3160000000000007</v>
          </cell>
          <cell r="V65">
            <v>441.7</v>
          </cell>
          <cell r="W65">
            <v>1755.945466658847</v>
          </cell>
          <cell r="X65">
            <v>245.5886603083926</v>
          </cell>
          <cell r="Y65">
            <v>118.51086762811678</v>
          </cell>
          <cell r="Z65">
            <v>0</v>
          </cell>
          <cell r="AA65">
            <v>1525.3279513662792</v>
          </cell>
          <cell r="AB65">
            <v>3624.9738335739326</v>
          </cell>
          <cell r="AC65">
            <v>187.37680768495557</v>
          </cell>
          <cell r="AD65">
            <v>698.7851174482264</v>
          </cell>
          <cell r="AE65">
            <v>158.19655836243376</v>
          </cell>
          <cell r="AF65">
            <v>321.05103594496109</v>
          </cell>
          <cell r="AG65">
            <v>1365.4095194405768</v>
          </cell>
          <cell r="AH65">
            <v>54.791245486520893</v>
          </cell>
          <cell r="AI65">
            <v>19.038</v>
          </cell>
          <cell r="AJ65">
            <v>13.246060522046982</v>
          </cell>
          <cell r="AK65">
            <v>30.213580783781048</v>
          </cell>
          <cell r="AL65">
            <v>117.28888679234892</v>
          </cell>
          <cell r="AM65">
            <v>0.72899999999999998</v>
          </cell>
          <cell r="AN65">
            <v>3.4749999999999996</v>
          </cell>
          <cell r="AO65">
            <v>15.382521896570687</v>
          </cell>
          <cell r="AP65">
            <v>35.086738974713469</v>
          </cell>
          <cell r="AQ65">
            <v>54.673260871284157</v>
          </cell>
          <cell r="AR65">
            <v>0</v>
          </cell>
          <cell r="AS65">
            <v>0</v>
          </cell>
          <cell r="AT65">
            <v>0</v>
          </cell>
          <cell r="AU65">
            <v>0</v>
          </cell>
          <cell r="AV65">
            <v>0</v>
          </cell>
          <cell r="AW65">
            <v>274.01339523775209</v>
          </cell>
          <cell r="AX65">
            <v>349.20188255177362</v>
          </cell>
          <cell r="AY65">
            <v>166.72841798596042</v>
          </cell>
          <cell r="AZ65">
            <v>196.25904873735269</v>
          </cell>
          <cell r="BA65">
            <v>986.20274451283865</v>
          </cell>
          <cell r="BB65">
            <v>523.22499999999991</v>
          </cell>
          <cell r="BC65">
            <v>1070.5</v>
          </cell>
          <cell r="BD65">
            <v>353.55355876701185</v>
          </cell>
          <cell r="BE65">
            <v>582.61040444080822</v>
          </cell>
          <cell r="BF65">
            <v>2529.8889632078203</v>
          </cell>
          <cell r="BG65" t="str">
            <v>R5.01</v>
          </cell>
          <cell r="BH65"/>
          <cell r="BI65"/>
          <cell r="BJ65"/>
          <cell r="BK65"/>
          <cell r="BL65"/>
          <cell r="BM65"/>
          <cell r="BN65"/>
          <cell r="BO65"/>
          <cell r="BP65"/>
          <cell r="BQ65"/>
          <cell r="BR65"/>
          <cell r="BS65"/>
          <cell r="BT65"/>
          <cell r="BU65"/>
          <cell r="BV65"/>
          <cell r="BW65"/>
          <cell r="BX65"/>
          <cell r="BY65"/>
          <cell r="BZ65"/>
          <cell r="CA65"/>
          <cell r="CB65"/>
          <cell r="CC65"/>
          <cell r="CD65"/>
          <cell r="CE65"/>
          <cell r="CF65"/>
          <cell r="CG65"/>
          <cell r="CH65"/>
          <cell r="CI65"/>
          <cell r="CJ65" t="str">
            <v>-</v>
          </cell>
          <cell r="CK65"/>
          <cell r="CL65"/>
          <cell r="CM65"/>
          <cell r="CN65"/>
          <cell r="CO65"/>
          <cell r="CP65"/>
          <cell r="CQ65"/>
          <cell r="CR65"/>
          <cell r="CS65"/>
          <cell r="CT65"/>
          <cell r="CU65"/>
          <cell r="CV65"/>
          <cell r="CW65"/>
          <cell r="CX65"/>
          <cell r="CY65"/>
          <cell r="CZ65"/>
          <cell r="DA65"/>
          <cell r="DB65"/>
          <cell r="DC65"/>
          <cell r="DD65"/>
          <cell r="DE65"/>
          <cell r="DF65">
            <v>217.02796474283355</v>
          </cell>
          <cell r="DG65">
            <v>242.38238100463056</v>
          </cell>
          <cell r="DH65">
            <v>158.66125824398131</v>
          </cell>
          <cell r="DI65">
            <v>326.98914052139344</v>
          </cell>
          <cell r="DJ65">
            <v>41.141999999999996</v>
          </cell>
          <cell r="DK65"/>
          <cell r="DL65"/>
          <cell r="DM65"/>
          <cell r="DN65">
            <v>544.98749999999995</v>
          </cell>
          <cell r="DO65"/>
        </row>
        <row r="66">
          <cell r="A66">
            <v>34</v>
          </cell>
          <cell r="B66" t="str">
            <v>County Line Road</v>
          </cell>
          <cell r="C66" t="str">
            <v>Widen and reconstruct from PA 309 to PA 611</v>
          </cell>
          <cell r="D66" t="str">
            <v>X</v>
          </cell>
          <cell r="E66"/>
          <cell r="F66"/>
          <cell r="G66"/>
          <cell r="H66" t="str">
            <v>X</v>
          </cell>
          <cell r="I66"/>
          <cell r="J66"/>
          <cell r="K66" t="str">
            <v>X</v>
          </cell>
          <cell r="L66"/>
          <cell r="M66">
            <v>18.742890959852147</v>
          </cell>
          <cell r="N66">
            <v>0</v>
          </cell>
          <cell r="O66">
            <v>0</v>
          </cell>
          <cell r="P66">
            <v>0</v>
          </cell>
          <cell r="Q66">
            <v>17.397109040147853</v>
          </cell>
          <cell r="R66">
            <v>0</v>
          </cell>
          <cell r="S66">
            <v>36.14</v>
          </cell>
          <cell r="T66">
            <v>0</v>
          </cell>
          <cell r="U66">
            <v>0</v>
          </cell>
          <cell r="V66">
            <v>0</v>
          </cell>
          <cell r="W66">
            <v>17.710320514332899</v>
          </cell>
          <cell r="X66">
            <v>0</v>
          </cell>
          <cell r="Y66">
            <v>0</v>
          </cell>
          <cell r="Z66"/>
          <cell r="AA66">
            <v>16.438679485667102</v>
          </cell>
          <cell r="AB66">
            <v>34.149000000000001</v>
          </cell>
          <cell r="AC66">
            <v>17.710320514332899</v>
          </cell>
          <cell r="AD66">
            <v>0</v>
          </cell>
          <cell r="AE66">
            <v>0</v>
          </cell>
          <cell r="AF66">
            <v>0</v>
          </cell>
          <cell r="AG66">
            <v>17.710320514332899</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16.438679485667102</v>
          </cell>
          <cell r="AX66">
            <v>0</v>
          </cell>
          <cell r="AY66">
            <v>0</v>
          </cell>
          <cell r="AZ66">
            <v>0</v>
          </cell>
          <cell r="BA66">
            <v>16.438679485667102</v>
          </cell>
          <cell r="BB66">
            <v>34.149000000000001</v>
          </cell>
          <cell r="BC66">
            <v>0</v>
          </cell>
          <cell r="BD66">
            <v>0</v>
          </cell>
          <cell r="BE66">
            <v>0</v>
          </cell>
          <cell r="BF66">
            <v>34.149000000000001</v>
          </cell>
          <cell r="BG66">
            <v>34</v>
          </cell>
          <cell r="BH66" t="str">
            <v>X</v>
          </cell>
          <cell r="BI66" t="str">
            <v>Y</v>
          </cell>
          <cell r="BJ66" t="str">
            <v>N</v>
          </cell>
          <cell r="BK66" t="str">
            <v>A</v>
          </cell>
          <cell r="BL66" t="str">
            <v>B</v>
          </cell>
          <cell r="BM66">
            <v>64779</v>
          </cell>
          <cell r="BN66">
            <v>57623</v>
          </cell>
          <cell r="BO66">
            <v>50634</v>
          </cell>
          <cell r="BP66"/>
          <cell r="BQ66"/>
          <cell r="BR66"/>
          <cell r="BS66"/>
          <cell r="BT66"/>
          <cell r="BU66"/>
          <cell r="BV66"/>
          <cell r="BW66"/>
          <cell r="BX66"/>
          <cell r="BY66"/>
          <cell r="BZ66"/>
          <cell r="CA66"/>
          <cell r="CB66"/>
          <cell r="CC66"/>
          <cell r="CD66"/>
          <cell r="CE66"/>
          <cell r="CF66"/>
          <cell r="CG66"/>
          <cell r="CH66"/>
          <cell r="CI66"/>
          <cell r="CJ66" t="str">
            <v>64779; 57623; 50634</v>
          </cell>
          <cell r="CK66" t="str">
            <v>Con</v>
          </cell>
          <cell r="CL66"/>
          <cell r="CM66">
            <v>1.9910000000000001</v>
          </cell>
          <cell r="CN66">
            <v>34.149000000000001</v>
          </cell>
          <cell r="CO66">
            <v>0</v>
          </cell>
          <cell r="CP66">
            <v>0</v>
          </cell>
          <cell r="CQ66">
            <v>1</v>
          </cell>
          <cell r="CR66">
            <v>0</v>
          </cell>
          <cell r="CS66">
            <v>0</v>
          </cell>
          <cell r="CT66">
            <v>0</v>
          </cell>
          <cell r="CU66">
            <v>0.51861900829696039</v>
          </cell>
          <cell r="CV66">
            <v>0</v>
          </cell>
          <cell r="CW66">
            <v>0</v>
          </cell>
          <cell r="CX66"/>
          <cell r="CY66">
            <v>0.48138099170303961</v>
          </cell>
          <cell r="CZ66">
            <v>1</v>
          </cell>
          <cell r="DA66">
            <v>0</v>
          </cell>
          <cell r="DB66">
            <v>0</v>
          </cell>
          <cell r="DC66">
            <v>1</v>
          </cell>
          <cell r="DD66">
            <v>0</v>
          </cell>
          <cell r="DE66">
            <v>2</v>
          </cell>
          <cell r="DF66">
            <v>8.2193397428335508</v>
          </cell>
          <cell r="DG66">
            <v>0</v>
          </cell>
          <cell r="DH66">
            <v>0</v>
          </cell>
          <cell r="DI66">
            <v>8.2193397428335508</v>
          </cell>
          <cell r="DJ66">
            <v>0</v>
          </cell>
          <cell r="DK66" t="str">
            <v>2020M/2030M</v>
          </cell>
          <cell r="DL66">
            <v>25.431000000000001</v>
          </cell>
          <cell r="DM66"/>
          <cell r="DN66">
            <v>0</v>
          </cell>
        </row>
        <row r="67">
          <cell r="A67">
            <v>35</v>
          </cell>
          <cell r="B67" t="str">
            <v>I-95 at PA Turnpike</v>
          </cell>
          <cell r="C67" t="str">
            <v>New partial interchange at I-276; Widen Pennsylvania Turnpike from US 1 to NJ; Widen I-95 from PA 413 to Pennsylvania Turnpike</v>
          </cell>
          <cell r="D67" t="str">
            <v>X</v>
          </cell>
          <cell r="E67" t="str">
            <v>X</v>
          </cell>
          <cell r="F67"/>
          <cell r="G67"/>
          <cell r="H67" t="str">
            <v>X</v>
          </cell>
          <cell r="I67"/>
          <cell r="J67"/>
          <cell r="K67"/>
          <cell r="L67"/>
          <cell r="M67">
            <v>53.376000000000005</v>
          </cell>
          <cell r="N67">
            <v>0</v>
          </cell>
          <cell r="O67">
            <v>0</v>
          </cell>
          <cell r="P67">
            <v>0</v>
          </cell>
          <cell r="Q67">
            <v>113.42400000000002</v>
          </cell>
          <cell r="R67">
            <v>0</v>
          </cell>
          <cell r="S67">
            <v>166.8</v>
          </cell>
          <cell r="T67">
            <v>0</v>
          </cell>
          <cell r="U67">
            <v>0</v>
          </cell>
          <cell r="V67">
            <v>423.2</v>
          </cell>
          <cell r="W67">
            <v>53.376000000000005</v>
          </cell>
          <cell r="X67">
            <v>0</v>
          </cell>
          <cell r="Y67">
            <v>0</v>
          </cell>
          <cell r="Z67"/>
          <cell r="AA67">
            <v>113.42400000000001</v>
          </cell>
          <cell r="AB67">
            <v>166.8</v>
          </cell>
          <cell r="AC67">
            <v>38.880000000000003</v>
          </cell>
          <cell r="AD67">
            <v>14.495999999999999</v>
          </cell>
          <cell r="AE67">
            <v>0</v>
          </cell>
          <cell r="AF67">
            <v>0</v>
          </cell>
          <cell r="AG67">
            <v>53.376000000000005</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82.62</v>
          </cell>
          <cell r="AX67">
            <v>30.804000000000002</v>
          </cell>
          <cell r="AY67">
            <v>0</v>
          </cell>
          <cell r="AZ67">
            <v>0</v>
          </cell>
          <cell r="BA67">
            <v>113.42400000000001</v>
          </cell>
          <cell r="BB67">
            <v>121.5</v>
          </cell>
          <cell r="BC67">
            <v>45.3</v>
          </cell>
          <cell r="BD67">
            <v>0</v>
          </cell>
          <cell r="BE67">
            <v>0</v>
          </cell>
          <cell r="BF67">
            <v>166.8</v>
          </cell>
          <cell r="BG67">
            <v>35</v>
          </cell>
          <cell r="BH67" t="str">
            <v>X</v>
          </cell>
          <cell r="BI67" t="str">
            <v>Y</v>
          </cell>
          <cell r="BJ67" t="str">
            <v>Y</v>
          </cell>
          <cell r="BK67" t="str">
            <v>D</v>
          </cell>
          <cell r="BL67" t="str">
            <v>B</v>
          </cell>
          <cell r="BM67">
            <v>13347</v>
          </cell>
          <cell r="BN67"/>
          <cell r="BO67"/>
          <cell r="BP67"/>
          <cell r="BQ67"/>
          <cell r="BR67"/>
          <cell r="BS67"/>
          <cell r="BT67"/>
          <cell r="BU67"/>
          <cell r="BV67"/>
          <cell r="BW67"/>
          <cell r="BX67"/>
          <cell r="BY67"/>
          <cell r="BZ67"/>
          <cell r="CA67"/>
          <cell r="CB67"/>
          <cell r="CC67"/>
          <cell r="CD67"/>
          <cell r="CE67"/>
          <cell r="CF67"/>
          <cell r="CG67"/>
          <cell r="CH67"/>
          <cell r="CI67"/>
          <cell r="CJ67">
            <v>13347</v>
          </cell>
          <cell r="CK67" t="str">
            <v>Utility/ROW</v>
          </cell>
          <cell r="CL67"/>
          <cell r="CM67">
            <v>21.189</v>
          </cell>
          <cell r="CN67">
            <v>121.5</v>
          </cell>
          <cell r="CO67">
            <v>45.3</v>
          </cell>
          <cell r="CP67">
            <v>0</v>
          </cell>
          <cell r="CQ67">
            <v>0.72841726618705027</v>
          </cell>
          <cell r="CR67">
            <v>0.27158273381294962</v>
          </cell>
          <cell r="CS67">
            <v>0</v>
          </cell>
          <cell r="CT67">
            <v>0</v>
          </cell>
          <cell r="CU67">
            <v>0.32</v>
          </cell>
          <cell r="CV67">
            <v>0</v>
          </cell>
          <cell r="CW67">
            <v>0</v>
          </cell>
          <cell r="CX67"/>
          <cell r="CY67">
            <v>0.68</v>
          </cell>
          <cell r="CZ67">
            <v>1</v>
          </cell>
          <cell r="DA67">
            <v>0</v>
          </cell>
          <cell r="DB67">
            <v>0</v>
          </cell>
          <cell r="DC67">
            <v>0</v>
          </cell>
          <cell r="DD67">
            <v>0</v>
          </cell>
          <cell r="DE67">
            <v>1</v>
          </cell>
          <cell r="DF67">
            <v>113.42400000000001</v>
          </cell>
          <cell r="DG67">
            <v>0</v>
          </cell>
          <cell r="DH67">
            <v>0</v>
          </cell>
          <cell r="DI67">
            <v>0</v>
          </cell>
          <cell r="DJ67">
            <v>0</v>
          </cell>
          <cell r="DK67" t="str">
            <v>2020M</v>
          </cell>
          <cell r="DL67">
            <v>166.8</v>
          </cell>
          <cell r="DM67"/>
          <cell r="DN67">
            <v>0</v>
          </cell>
          <cell r="DO67" t="str">
            <v>http://www.paturnpikei95.com/home.htm</v>
          </cell>
        </row>
        <row r="68">
          <cell r="A68">
            <v>37</v>
          </cell>
          <cell r="B68" t="str">
            <v>US 1</v>
          </cell>
          <cell r="C68" t="str">
            <v>Reconstruct from I-276 (PA Turnpike) to NJ state line; Widen from PA Turnpike to PA 413; Interchange improvements</v>
          </cell>
          <cell r="D68" t="str">
            <v>X</v>
          </cell>
          <cell r="E68" t="str">
            <v>X</v>
          </cell>
          <cell r="F68" t="str">
            <v>X</v>
          </cell>
          <cell r="G68"/>
          <cell r="H68" t="str">
            <v>X</v>
          </cell>
          <cell r="I68"/>
          <cell r="J68"/>
          <cell r="K68"/>
          <cell r="L68"/>
          <cell r="M68">
            <v>227.8485</v>
          </cell>
          <cell r="N68">
            <v>0</v>
          </cell>
          <cell r="O68">
            <v>0</v>
          </cell>
          <cell r="P68">
            <v>0</v>
          </cell>
          <cell r="Q68">
            <v>75.6995</v>
          </cell>
          <cell r="R68">
            <v>0</v>
          </cell>
          <cell r="S68">
            <v>303.548</v>
          </cell>
          <cell r="T68">
            <v>0</v>
          </cell>
          <cell r="U68">
            <v>0</v>
          </cell>
          <cell r="V68">
            <v>0</v>
          </cell>
          <cell r="W68">
            <v>203.38425000000001</v>
          </cell>
          <cell r="X68">
            <v>0</v>
          </cell>
          <cell r="Y68">
            <v>0</v>
          </cell>
          <cell r="Z68"/>
          <cell r="AA68">
            <v>67.794749999999993</v>
          </cell>
          <cell r="AB68">
            <v>271.17899999999997</v>
          </cell>
          <cell r="AC68">
            <v>37.185000000000002</v>
          </cell>
          <cell r="AD68">
            <v>166.19925000000001</v>
          </cell>
          <cell r="AE68">
            <v>0</v>
          </cell>
          <cell r="AF68">
            <v>0</v>
          </cell>
          <cell r="AG68">
            <v>203.38425000000001</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12.395</v>
          </cell>
          <cell r="AX68">
            <v>55.399749999999997</v>
          </cell>
          <cell r="AY68">
            <v>0</v>
          </cell>
          <cell r="AZ68">
            <v>0</v>
          </cell>
          <cell r="BA68">
            <v>67.794749999999993</v>
          </cell>
          <cell r="BB68">
            <v>49.58</v>
          </cell>
          <cell r="BC68">
            <v>221.59899999999999</v>
          </cell>
          <cell r="BD68">
            <v>0</v>
          </cell>
          <cell r="BE68">
            <v>0</v>
          </cell>
          <cell r="BF68">
            <v>271.17899999999997</v>
          </cell>
          <cell r="BG68">
            <v>37</v>
          </cell>
          <cell r="BH68" t="str">
            <v>X</v>
          </cell>
          <cell r="BI68" t="str">
            <v>Y</v>
          </cell>
          <cell r="BJ68" t="str">
            <v>Y</v>
          </cell>
          <cell r="BK68" t="str">
            <v>F</v>
          </cell>
          <cell r="BL68" t="str">
            <v>B</v>
          </cell>
          <cell r="BM68">
            <v>13549</v>
          </cell>
          <cell r="BN68">
            <v>93444</v>
          </cell>
          <cell r="BO68">
            <v>93445</v>
          </cell>
          <cell r="BP68">
            <v>93446</v>
          </cell>
          <cell r="BQ68"/>
          <cell r="BR68"/>
          <cell r="BS68"/>
          <cell r="BT68"/>
          <cell r="BU68"/>
          <cell r="BV68"/>
          <cell r="BW68"/>
          <cell r="BX68"/>
          <cell r="BY68"/>
          <cell r="BZ68"/>
          <cell r="CA68"/>
          <cell r="CB68"/>
          <cell r="CC68"/>
          <cell r="CD68"/>
          <cell r="CE68"/>
          <cell r="CF68"/>
          <cell r="CG68"/>
          <cell r="CH68"/>
          <cell r="CI68"/>
          <cell r="CJ68" t="str">
            <v>13549; 93444; 93445; 93446</v>
          </cell>
          <cell r="CK68" t="str">
            <v>Utility/ROW</v>
          </cell>
          <cell r="CL68" t="str">
            <v>I-276 to PA 413 = 4 miles; I-276 to NJ state line = 12.5 miles</v>
          </cell>
          <cell r="CM68"/>
          <cell r="CN68">
            <v>49.58</v>
          </cell>
          <cell r="CO68">
            <v>221.59899999999999</v>
          </cell>
          <cell r="CP68">
            <v>0</v>
          </cell>
          <cell r="CQ68">
            <v>0.18283126643287276</v>
          </cell>
          <cell r="CR68">
            <v>0.81716873356712727</v>
          </cell>
          <cell r="CS68">
            <v>0</v>
          </cell>
          <cell r="CT68">
            <v>0</v>
          </cell>
          <cell r="CU68">
            <v>0.75</v>
          </cell>
          <cell r="CV68">
            <v>0</v>
          </cell>
          <cell r="CW68">
            <v>0</v>
          </cell>
          <cell r="CX68"/>
          <cell r="CY68">
            <v>0.25</v>
          </cell>
          <cell r="CZ68">
            <v>1</v>
          </cell>
          <cell r="DA68">
            <v>0</v>
          </cell>
          <cell r="DB68">
            <v>0</v>
          </cell>
          <cell r="DC68">
            <v>0</v>
          </cell>
          <cell r="DD68">
            <v>0</v>
          </cell>
          <cell r="DE68">
            <v>1</v>
          </cell>
          <cell r="DF68">
            <v>67.794749999999993</v>
          </cell>
          <cell r="DG68">
            <v>0</v>
          </cell>
          <cell r="DH68">
            <v>0</v>
          </cell>
          <cell r="DI68">
            <v>0</v>
          </cell>
          <cell r="DJ68">
            <v>0</v>
          </cell>
          <cell r="DK68" t="str">
            <v>2020M</v>
          </cell>
          <cell r="DL68">
            <v>253.73399999999998</v>
          </cell>
          <cell r="DM68"/>
          <cell r="DN68">
            <v>0</v>
          </cell>
          <cell r="DO68" t="str">
            <v>http://www.improveus1-bucksco.com/</v>
          </cell>
        </row>
        <row r="69">
          <cell r="A69">
            <v>39</v>
          </cell>
          <cell r="B69" t="str">
            <v>US 202 (Section 100)</v>
          </cell>
          <cell r="C69" t="str">
            <v xml:space="preserve">Widen from West Chester to Delaware State Line from 4 to 6 lanes; grade separated interchanges at US 1 and at PA 926 </v>
          </cell>
          <cell r="D69"/>
          <cell r="E69"/>
          <cell r="F69" t="str">
            <v>X</v>
          </cell>
          <cell r="G69" t="str">
            <v>X</v>
          </cell>
          <cell r="H69"/>
          <cell r="I69" t="str">
            <v>X</v>
          </cell>
          <cell r="J69" t="str">
            <v>X</v>
          </cell>
          <cell r="K69"/>
          <cell r="L69"/>
          <cell r="M69">
            <v>180</v>
          </cell>
          <cell r="N69">
            <v>0</v>
          </cell>
          <cell r="O69">
            <v>0</v>
          </cell>
          <cell r="P69">
            <v>0</v>
          </cell>
          <cell r="Q69">
            <v>120</v>
          </cell>
          <cell r="R69">
            <v>0</v>
          </cell>
          <cell r="S69">
            <v>300</v>
          </cell>
          <cell r="T69">
            <v>0</v>
          </cell>
          <cell r="U69">
            <v>0</v>
          </cell>
          <cell r="V69">
            <v>0</v>
          </cell>
          <cell r="W69">
            <v>360.49472050917251</v>
          </cell>
          <cell r="X69">
            <v>0</v>
          </cell>
          <cell r="Y69">
            <v>0</v>
          </cell>
          <cell r="Z69"/>
          <cell r="AA69">
            <v>240.32981367278168</v>
          </cell>
          <cell r="AB69">
            <v>600.82453418195428</v>
          </cell>
          <cell r="AC69">
            <v>0</v>
          </cell>
          <cell r="AD69">
            <v>0</v>
          </cell>
          <cell r="AE69">
            <v>109.87515640407634</v>
          </cell>
          <cell r="AF69">
            <v>250.61956410509617</v>
          </cell>
          <cell r="AG69">
            <v>360.49472050917251</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73.250104269384224</v>
          </cell>
          <cell r="AZ69">
            <v>167.07970940339746</v>
          </cell>
          <cell r="BA69">
            <v>240.32981367278168</v>
          </cell>
          <cell r="BB69">
            <v>0</v>
          </cell>
          <cell r="BC69">
            <v>0</v>
          </cell>
          <cell r="BD69">
            <v>183.12526067346056</v>
          </cell>
          <cell r="BE69">
            <v>417.69927350849366</v>
          </cell>
          <cell r="BF69">
            <v>600.82453418195428</v>
          </cell>
          <cell r="BG69">
            <v>39</v>
          </cell>
          <cell r="BH69" t="str">
            <v>N</v>
          </cell>
          <cell r="BI69" t="str">
            <v>N</v>
          </cell>
          <cell r="BJ69" t="str">
            <v>N</v>
          </cell>
          <cell r="BK69" t="str">
            <v>E</v>
          </cell>
          <cell r="BL69" t="str">
            <v>B</v>
          </cell>
          <cell r="BM69"/>
          <cell r="BN69"/>
          <cell r="BO69"/>
          <cell r="BP69"/>
          <cell r="BQ69"/>
          <cell r="BR69"/>
          <cell r="BS69"/>
          <cell r="BT69"/>
          <cell r="BU69"/>
          <cell r="BV69"/>
          <cell r="BW69"/>
          <cell r="BX69"/>
          <cell r="BY69"/>
          <cell r="BZ69"/>
          <cell r="CA69"/>
          <cell r="CB69"/>
          <cell r="CC69"/>
          <cell r="CD69"/>
          <cell r="CE69"/>
          <cell r="CF69"/>
          <cell r="CG69"/>
          <cell r="CH69"/>
          <cell r="CI69"/>
          <cell r="CJ69" t="str">
            <v>-</v>
          </cell>
          <cell r="CK69" t="str">
            <v>PE</v>
          </cell>
          <cell r="CL69"/>
          <cell r="CM69"/>
          <cell r="CN69"/>
          <cell r="CO69"/>
          <cell r="CP69">
            <v>300</v>
          </cell>
          <cell r="CQ69">
            <v>0</v>
          </cell>
          <cell r="CR69">
            <v>0</v>
          </cell>
          <cell r="CS69">
            <v>0.375</v>
          </cell>
          <cell r="CT69">
            <v>0.625</v>
          </cell>
          <cell r="CU69">
            <v>0.6</v>
          </cell>
          <cell r="CV69">
            <v>0</v>
          </cell>
          <cell r="CW69">
            <v>0</v>
          </cell>
          <cell r="CX69"/>
          <cell r="CY69">
            <v>0.39999999999999997</v>
          </cell>
          <cell r="CZ69">
            <v>0</v>
          </cell>
          <cell r="DA69">
            <v>1</v>
          </cell>
          <cell r="DB69">
            <v>1</v>
          </cell>
          <cell r="DC69">
            <v>0</v>
          </cell>
          <cell r="DD69">
            <v>0</v>
          </cell>
          <cell r="DE69">
            <v>2</v>
          </cell>
          <cell r="DF69">
            <v>0</v>
          </cell>
          <cell r="DG69">
            <v>120.16490683639084</v>
          </cell>
          <cell r="DH69">
            <v>120.16490683639084</v>
          </cell>
          <cell r="DI69">
            <v>0</v>
          </cell>
          <cell r="DJ69">
            <v>0</v>
          </cell>
          <cell r="DK69" t="str">
            <v>2020M</v>
          </cell>
          <cell r="DL69">
            <v>300</v>
          </cell>
          <cell r="DM69"/>
          <cell r="DN69">
            <v>300</v>
          </cell>
          <cell r="DO69" t="str">
            <v>http://www.us202.com/</v>
          </cell>
        </row>
        <row r="70">
          <cell r="A70">
            <v>41</v>
          </cell>
          <cell r="B70" t="str">
            <v>French Creek Parkway</v>
          </cell>
          <cell r="C70" t="str">
            <v>Construct new road between PA 23 and PA 29</v>
          </cell>
          <cell r="D70" t="str">
            <v>X</v>
          </cell>
          <cell r="E70" t="str">
            <v>X</v>
          </cell>
          <cell r="F70" t="str">
            <v>X</v>
          </cell>
          <cell r="G70" t="str">
            <v>X</v>
          </cell>
          <cell r="H70"/>
          <cell r="I70" t="str">
            <v>X</v>
          </cell>
          <cell r="J70"/>
          <cell r="K70"/>
          <cell r="L70"/>
          <cell r="M70">
            <v>0</v>
          </cell>
          <cell r="N70">
            <v>0</v>
          </cell>
          <cell r="O70">
            <v>0</v>
          </cell>
          <cell r="P70">
            <v>0</v>
          </cell>
          <cell r="Q70">
            <v>36.479138086999995</v>
          </cell>
          <cell r="R70">
            <v>0</v>
          </cell>
          <cell r="S70">
            <v>36.479138086999995</v>
          </cell>
          <cell r="T70">
            <v>0</v>
          </cell>
          <cell r="U70">
            <v>0</v>
          </cell>
          <cell r="V70">
            <v>0</v>
          </cell>
          <cell r="W70">
            <v>0</v>
          </cell>
          <cell r="X70">
            <v>0</v>
          </cell>
          <cell r="Y70">
            <v>0</v>
          </cell>
          <cell r="Z70"/>
          <cell r="AA70">
            <v>66.965921767476488</v>
          </cell>
          <cell r="AB70">
            <v>66.965921767476488</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6.1849999999999996</v>
          </cell>
          <cell r="AX70">
            <v>0</v>
          </cell>
          <cell r="AY70">
            <v>18.52541217844405</v>
          </cell>
          <cell r="AZ70">
            <v>42.255509589032442</v>
          </cell>
          <cell r="BA70">
            <v>66.965921767476488</v>
          </cell>
          <cell r="BB70">
            <v>6.1849999999999996</v>
          </cell>
          <cell r="BC70">
            <v>0</v>
          </cell>
          <cell r="BD70">
            <v>18.52541217844405</v>
          </cell>
          <cell r="BE70">
            <v>42.255509589032442</v>
          </cell>
          <cell r="BF70">
            <v>66.965921767476488</v>
          </cell>
          <cell r="BG70">
            <v>41</v>
          </cell>
          <cell r="BH70" t="str">
            <v>X</v>
          </cell>
          <cell r="BI70" t="str">
            <v>Y</v>
          </cell>
          <cell r="BJ70" t="str">
            <v>N</v>
          </cell>
          <cell r="BK70" t="str">
            <v>D</v>
          </cell>
          <cell r="BL70" t="str">
            <v>B</v>
          </cell>
          <cell r="BM70">
            <v>57659</v>
          </cell>
          <cell r="BN70"/>
          <cell r="BO70"/>
          <cell r="BP70"/>
          <cell r="BQ70"/>
          <cell r="BR70"/>
          <cell r="BS70"/>
          <cell r="BT70"/>
          <cell r="BU70"/>
          <cell r="BV70"/>
          <cell r="BW70"/>
          <cell r="BX70"/>
          <cell r="BY70"/>
          <cell r="BZ70"/>
          <cell r="CA70"/>
          <cell r="CB70"/>
          <cell r="CC70"/>
          <cell r="CD70"/>
          <cell r="CE70"/>
          <cell r="CF70"/>
          <cell r="CG70"/>
          <cell r="CH70"/>
          <cell r="CI70"/>
          <cell r="CJ70">
            <v>57659</v>
          </cell>
          <cell r="CK70" t="str">
            <v>PE</v>
          </cell>
          <cell r="CL70" t="str">
            <v>Reduce scope to Phase 1 only (Main St to Prospect Lane)</v>
          </cell>
          <cell r="CM70">
            <v>0</v>
          </cell>
          <cell r="CN70">
            <v>6.1849999999999996</v>
          </cell>
          <cell r="CO70"/>
          <cell r="CP70">
            <v>30.619138087</v>
          </cell>
          <cell r="CQ70">
            <v>0.16805175508741699</v>
          </cell>
          <cell r="CR70">
            <v>0</v>
          </cell>
          <cell r="CS70">
            <v>0.31198059184221866</v>
          </cell>
          <cell r="CT70">
            <v>0.5199676530703643</v>
          </cell>
          <cell r="CU70">
            <v>0</v>
          </cell>
          <cell r="CV70">
            <v>0</v>
          </cell>
          <cell r="CW70">
            <v>0</v>
          </cell>
          <cell r="CX70"/>
          <cell r="CY70">
            <v>1</v>
          </cell>
          <cell r="CZ70">
            <v>0</v>
          </cell>
          <cell r="DA70">
            <v>1</v>
          </cell>
          <cell r="DB70">
            <v>0</v>
          </cell>
          <cell r="DC70">
            <v>0</v>
          </cell>
          <cell r="DD70">
            <v>0</v>
          </cell>
          <cell r="DE70">
            <v>1</v>
          </cell>
          <cell r="DF70">
            <v>0</v>
          </cell>
          <cell r="DG70">
            <v>66.965921767476488</v>
          </cell>
          <cell r="DH70">
            <v>0</v>
          </cell>
          <cell r="DI70">
            <v>0</v>
          </cell>
          <cell r="DJ70">
            <v>0</v>
          </cell>
          <cell r="DK70" t="str">
            <v>2020M</v>
          </cell>
          <cell r="DL70">
            <v>36.804138086999998</v>
          </cell>
          <cell r="DM70"/>
          <cell r="DN70">
            <v>0</v>
          </cell>
        </row>
        <row r="71">
          <cell r="A71">
            <v>42</v>
          </cell>
          <cell r="B71" t="str">
            <v>PA 100</v>
          </cell>
          <cell r="C71" t="str">
            <v>Widen from Shoen Road to Gordon Road</v>
          </cell>
          <cell r="D71" t="str">
            <v>X</v>
          </cell>
          <cell r="E71"/>
          <cell r="F71"/>
          <cell r="G71"/>
          <cell r="H71"/>
          <cell r="I71" t="str">
            <v>X</v>
          </cell>
          <cell r="J71"/>
          <cell r="K71"/>
          <cell r="L71"/>
          <cell r="M71">
            <v>1.7742857142857142</v>
          </cell>
          <cell r="N71">
            <v>0</v>
          </cell>
          <cell r="O71">
            <v>0</v>
          </cell>
          <cell r="P71">
            <v>0</v>
          </cell>
          <cell r="Q71">
            <v>2.8257142857142852</v>
          </cell>
          <cell r="R71">
            <v>0</v>
          </cell>
          <cell r="S71">
            <v>4.5999999999999996</v>
          </cell>
          <cell r="T71">
            <v>0</v>
          </cell>
          <cell r="U71">
            <v>0</v>
          </cell>
          <cell r="V71">
            <v>0</v>
          </cell>
          <cell r="W71">
            <v>4.0696714285714286</v>
          </cell>
          <cell r="X71">
            <v>0</v>
          </cell>
          <cell r="Y71">
            <v>0</v>
          </cell>
          <cell r="Z71"/>
          <cell r="AA71">
            <v>6.4813285714285707</v>
          </cell>
          <cell r="AB71">
            <v>10.551</v>
          </cell>
          <cell r="AC71">
            <v>4.0696714285714286</v>
          </cell>
          <cell r="AD71">
            <v>0</v>
          </cell>
          <cell r="AE71">
            <v>0</v>
          </cell>
          <cell r="AF71">
            <v>0</v>
          </cell>
          <cell r="AG71">
            <v>4.0696714285714286</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6.4813285714285707</v>
          </cell>
          <cell r="AX71">
            <v>0</v>
          </cell>
          <cell r="AY71">
            <v>0</v>
          </cell>
          <cell r="AZ71">
            <v>0</v>
          </cell>
          <cell r="BA71">
            <v>6.4813285714285707</v>
          </cell>
          <cell r="BB71">
            <v>10.551</v>
          </cell>
          <cell r="BC71">
            <v>0</v>
          </cell>
          <cell r="BD71">
            <v>0</v>
          </cell>
          <cell r="BE71">
            <v>0</v>
          </cell>
          <cell r="BF71">
            <v>10.551</v>
          </cell>
          <cell r="BG71">
            <v>42</v>
          </cell>
          <cell r="BH71" t="str">
            <v>X</v>
          </cell>
          <cell r="BI71" t="str">
            <v>Y</v>
          </cell>
          <cell r="BJ71" t="str">
            <v>Y</v>
          </cell>
          <cell r="BK71" t="str">
            <v>A</v>
          </cell>
          <cell r="BL71" t="str">
            <v>B</v>
          </cell>
          <cell r="BM71">
            <v>14515</v>
          </cell>
          <cell r="BN71">
            <v>14629</v>
          </cell>
          <cell r="BO71"/>
          <cell r="BP71"/>
          <cell r="BQ71"/>
          <cell r="BR71"/>
          <cell r="BS71"/>
          <cell r="BT71"/>
          <cell r="BU71"/>
          <cell r="BV71"/>
          <cell r="BW71"/>
          <cell r="BX71"/>
          <cell r="BY71"/>
          <cell r="BZ71"/>
          <cell r="CA71"/>
          <cell r="CB71"/>
          <cell r="CC71"/>
          <cell r="CD71"/>
          <cell r="CE71"/>
          <cell r="CF71"/>
          <cell r="CG71"/>
          <cell r="CH71"/>
          <cell r="CI71"/>
          <cell r="CJ71" t="str">
            <v>14515; 14629</v>
          </cell>
          <cell r="CK71" t="str">
            <v>Con</v>
          </cell>
          <cell r="CL71"/>
          <cell r="CM71">
            <v>5.9510000000000005</v>
          </cell>
          <cell r="CN71">
            <v>4.5999999999999996</v>
          </cell>
          <cell r="CO71"/>
          <cell r="CP71">
            <v>0</v>
          </cell>
          <cell r="CQ71">
            <v>1</v>
          </cell>
          <cell r="CR71">
            <v>0</v>
          </cell>
          <cell r="CS71">
            <v>0</v>
          </cell>
          <cell r="CT71">
            <v>0</v>
          </cell>
          <cell r="CU71">
            <v>0.38571428571428573</v>
          </cell>
          <cell r="CV71">
            <v>0</v>
          </cell>
          <cell r="CW71">
            <v>0</v>
          </cell>
          <cell r="CX71"/>
          <cell r="CY71">
            <v>0.61428571428571421</v>
          </cell>
          <cell r="CZ71">
            <v>0</v>
          </cell>
          <cell r="DA71">
            <v>1</v>
          </cell>
          <cell r="DB71">
            <v>0</v>
          </cell>
          <cell r="DC71">
            <v>0</v>
          </cell>
          <cell r="DD71">
            <v>0</v>
          </cell>
          <cell r="DE71">
            <v>1</v>
          </cell>
          <cell r="DF71">
            <v>0</v>
          </cell>
          <cell r="DG71">
            <v>6.4813285714285707</v>
          </cell>
          <cell r="DH71">
            <v>0</v>
          </cell>
          <cell r="DI71">
            <v>0</v>
          </cell>
          <cell r="DJ71">
            <v>0</v>
          </cell>
          <cell r="DK71" t="str">
            <v>2020M</v>
          </cell>
          <cell r="DL71">
            <v>15.75712334</v>
          </cell>
          <cell r="DM71"/>
          <cell r="DN71">
            <v>0</v>
          </cell>
        </row>
        <row r="72">
          <cell r="A72">
            <v>43</v>
          </cell>
          <cell r="B72" t="str">
            <v>US 202 (Section 300)</v>
          </cell>
          <cell r="C72" t="str">
            <v>Widen and reconstruct from PA 252 to US 30</v>
          </cell>
          <cell r="D72" t="str">
            <v>X</v>
          </cell>
          <cell r="E72"/>
          <cell r="F72"/>
          <cell r="G72"/>
          <cell r="H72"/>
          <cell r="I72" t="str">
            <v>X</v>
          </cell>
          <cell r="J72"/>
          <cell r="K72"/>
          <cell r="L72"/>
          <cell r="M72">
            <v>2.6381748118186676</v>
          </cell>
          <cell r="N72">
            <v>0.17724548652089267</v>
          </cell>
          <cell r="O72">
            <v>0</v>
          </cell>
          <cell r="P72">
            <v>0</v>
          </cell>
          <cell r="Q72">
            <v>0.98757970166043951</v>
          </cell>
          <cell r="R72">
            <v>0</v>
          </cell>
          <cell r="S72">
            <v>3.8029999999999999</v>
          </cell>
          <cell r="T72">
            <v>0</v>
          </cell>
          <cell r="U72">
            <v>0</v>
          </cell>
          <cell r="V72">
            <v>0</v>
          </cell>
          <cell r="W72">
            <v>2.6381748118186676</v>
          </cell>
          <cell r="X72">
            <v>0.17724548652089267</v>
          </cell>
          <cell r="Y72">
            <v>0</v>
          </cell>
          <cell r="Z72"/>
          <cell r="AA72">
            <v>0.98757970166043951</v>
          </cell>
          <cell r="AB72">
            <v>3.8029999999999999</v>
          </cell>
          <cell r="AC72">
            <v>2.6381748118186676</v>
          </cell>
          <cell r="AD72">
            <v>0</v>
          </cell>
          <cell r="AE72">
            <v>0</v>
          </cell>
          <cell r="AF72">
            <v>0</v>
          </cell>
          <cell r="AG72">
            <v>2.6381748118186676</v>
          </cell>
          <cell r="AH72">
            <v>0.17724548652089267</v>
          </cell>
          <cell r="AI72">
            <v>0</v>
          </cell>
          <cell r="AJ72">
            <v>0</v>
          </cell>
          <cell r="AK72">
            <v>0</v>
          </cell>
          <cell r="AL72">
            <v>0.17724548652089267</v>
          </cell>
          <cell r="AM72">
            <v>0</v>
          </cell>
          <cell r="AN72">
            <v>0</v>
          </cell>
          <cell r="AO72">
            <v>0</v>
          </cell>
          <cell r="AP72">
            <v>0</v>
          </cell>
          <cell r="AQ72">
            <v>0</v>
          </cell>
          <cell r="AR72">
            <v>0</v>
          </cell>
          <cell r="AS72">
            <v>0</v>
          </cell>
          <cell r="AT72">
            <v>0</v>
          </cell>
          <cell r="AU72">
            <v>0</v>
          </cell>
          <cell r="AV72">
            <v>0</v>
          </cell>
          <cell r="AW72">
            <v>0.98757970166043951</v>
          </cell>
          <cell r="AX72">
            <v>0</v>
          </cell>
          <cell r="AY72">
            <v>0</v>
          </cell>
          <cell r="AZ72">
            <v>0</v>
          </cell>
          <cell r="BA72">
            <v>0.98757970166043951</v>
          </cell>
          <cell r="BB72">
            <v>3.8029999999999999</v>
          </cell>
          <cell r="BC72">
            <v>0</v>
          </cell>
          <cell r="BD72">
            <v>0</v>
          </cell>
          <cell r="BE72">
            <v>0</v>
          </cell>
          <cell r="BF72">
            <v>3.8029999999999999</v>
          </cell>
          <cell r="BG72">
            <v>43</v>
          </cell>
          <cell r="BH72" t="str">
            <v>X</v>
          </cell>
          <cell r="BI72" t="str">
            <v>Y</v>
          </cell>
          <cell r="BJ72" t="str">
            <v>Y</v>
          </cell>
          <cell r="BK72" t="str">
            <v>A</v>
          </cell>
          <cell r="BL72" t="str">
            <v>B</v>
          </cell>
          <cell r="BM72">
            <v>64493</v>
          </cell>
          <cell r="BN72">
            <v>64494</v>
          </cell>
          <cell r="BO72">
            <v>64498</v>
          </cell>
          <cell r="BP72">
            <v>65613</v>
          </cell>
          <cell r="BQ72"/>
          <cell r="BR72"/>
          <cell r="BS72"/>
          <cell r="BT72"/>
          <cell r="BU72"/>
          <cell r="BV72"/>
          <cell r="BW72"/>
          <cell r="BX72"/>
          <cell r="BY72"/>
          <cell r="BZ72"/>
          <cell r="CA72"/>
          <cell r="CB72"/>
          <cell r="CC72"/>
          <cell r="CD72"/>
          <cell r="CE72"/>
          <cell r="CF72"/>
          <cell r="CG72"/>
          <cell r="CH72"/>
          <cell r="CI72"/>
          <cell r="CJ72" t="str">
            <v>64493; 64494; 64498; 65613</v>
          </cell>
          <cell r="CK72" t="str">
            <v>Con</v>
          </cell>
          <cell r="CL72" t="str">
            <v>64493 Reconstruction of three overhead bridges not in TIP.</v>
          </cell>
          <cell r="CM72">
            <v>11.858000000000001</v>
          </cell>
          <cell r="CN72">
            <v>3.8029999999999999</v>
          </cell>
          <cell r="CO72"/>
          <cell r="CP72">
            <v>0</v>
          </cell>
          <cell r="CQ72">
            <v>1</v>
          </cell>
          <cell r="CR72">
            <v>0</v>
          </cell>
          <cell r="CS72">
            <v>0</v>
          </cell>
          <cell r="CT72">
            <v>0</v>
          </cell>
          <cell r="CU72">
            <v>0.69370886453291292</v>
          </cell>
          <cell r="CV72">
            <v>4.6606754278436149E-2</v>
          </cell>
          <cell r="CW72">
            <v>0</v>
          </cell>
          <cell r="CX72"/>
          <cell r="CY72">
            <v>0.25968438118865095</v>
          </cell>
          <cell r="CZ72">
            <v>0</v>
          </cell>
          <cell r="DA72">
            <v>1</v>
          </cell>
          <cell r="DB72">
            <v>0</v>
          </cell>
          <cell r="DC72">
            <v>0</v>
          </cell>
          <cell r="DD72">
            <v>0</v>
          </cell>
          <cell r="DE72">
            <v>1</v>
          </cell>
          <cell r="DF72">
            <v>0</v>
          </cell>
          <cell r="DG72">
            <v>0.98757970166043951</v>
          </cell>
          <cell r="DH72">
            <v>0</v>
          </cell>
          <cell r="DI72">
            <v>0</v>
          </cell>
          <cell r="DJ72">
            <v>0</v>
          </cell>
          <cell r="DK72" t="str">
            <v>2020M</v>
          </cell>
          <cell r="DL72">
            <v>203.71709460999998</v>
          </cell>
          <cell r="DM72"/>
          <cell r="DN72">
            <v>0</v>
          </cell>
          <cell r="DO72" t="str">
            <v>http://www.us202.com/</v>
          </cell>
        </row>
        <row r="73">
          <cell r="A73">
            <v>48</v>
          </cell>
          <cell r="B73" t="str">
            <v>US 30/Coatesville-Downingtown Bypass</v>
          </cell>
          <cell r="C73" t="str">
            <v>Reconstruct from Exton Bypass to PA 10; interchange improvements at Airport Road and PA 113; potential addition of through lanes and capacity enhancements between PA 113 and PA 340 (as determined by traffic analysis)</v>
          </cell>
          <cell r="D73"/>
          <cell r="E73" t="str">
            <v>X</v>
          </cell>
          <cell r="F73" t="str">
            <v>X</v>
          </cell>
          <cell r="G73"/>
          <cell r="H73"/>
          <cell r="I73" t="str">
            <v>X</v>
          </cell>
          <cell r="J73"/>
          <cell r="K73"/>
          <cell r="L73"/>
          <cell r="M73">
            <v>304.97299610069211</v>
          </cell>
          <cell r="N73">
            <v>0</v>
          </cell>
          <cell r="O73">
            <v>0</v>
          </cell>
          <cell r="P73">
            <v>0</v>
          </cell>
          <cell r="Q73">
            <v>33.105003899307853</v>
          </cell>
          <cell r="R73">
            <v>0</v>
          </cell>
          <cell r="S73">
            <v>338.07799999999997</v>
          </cell>
          <cell r="T73">
            <v>0</v>
          </cell>
          <cell r="U73">
            <v>0</v>
          </cell>
          <cell r="V73">
            <v>0</v>
          </cell>
          <cell r="W73">
            <v>299.00303861101702</v>
          </cell>
          <cell r="X73">
            <v>0</v>
          </cell>
          <cell r="Y73">
            <v>0</v>
          </cell>
          <cell r="Z73"/>
          <cell r="AA73">
            <v>33.142409798211467</v>
          </cell>
          <cell r="AB73">
            <v>338.46</v>
          </cell>
          <cell r="AC73">
            <v>0</v>
          </cell>
          <cell r="AD73">
            <v>299.00303861101702</v>
          </cell>
          <cell r="AE73">
            <v>0</v>
          </cell>
          <cell r="AF73">
            <v>0</v>
          </cell>
          <cell r="AG73">
            <v>299.00303861101702</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0.68544840922850647</v>
          </cell>
          <cell r="AX73">
            <v>32.456961388982961</v>
          </cell>
          <cell r="AY73">
            <v>0</v>
          </cell>
          <cell r="AZ73">
            <v>0</v>
          </cell>
          <cell r="BA73">
            <v>33.142409798211467</v>
          </cell>
          <cell r="BB73">
            <v>7</v>
          </cell>
          <cell r="BC73">
            <v>331.46</v>
          </cell>
          <cell r="BD73">
            <v>0</v>
          </cell>
          <cell r="BE73">
            <v>0</v>
          </cell>
          <cell r="BF73">
            <v>338.46</v>
          </cell>
          <cell r="BG73">
            <v>48</v>
          </cell>
          <cell r="BH73" t="str">
            <v>X</v>
          </cell>
          <cell r="BI73" t="str">
            <v>Y</v>
          </cell>
          <cell r="BJ73" t="str">
            <v>Y</v>
          </cell>
          <cell r="BK73" t="str">
            <v>E</v>
          </cell>
          <cell r="BL73" t="str">
            <v>B</v>
          </cell>
          <cell r="BM73">
            <v>14532</v>
          </cell>
          <cell r="BN73">
            <v>87781</v>
          </cell>
          <cell r="BO73">
            <v>84884</v>
          </cell>
          <cell r="BP73"/>
          <cell r="BQ73"/>
          <cell r="BR73"/>
          <cell r="BS73"/>
          <cell r="BT73"/>
          <cell r="BU73"/>
          <cell r="BV73"/>
          <cell r="BW73"/>
          <cell r="BX73"/>
          <cell r="BY73"/>
          <cell r="BZ73"/>
          <cell r="CA73"/>
          <cell r="CB73"/>
          <cell r="CC73"/>
          <cell r="CD73"/>
          <cell r="CE73"/>
          <cell r="CF73"/>
          <cell r="CG73"/>
          <cell r="CH73"/>
          <cell r="CI73"/>
          <cell r="CJ73" t="str">
            <v>14532; 87781; 84884</v>
          </cell>
          <cell r="CK73" t="str">
            <v>PE</v>
          </cell>
          <cell r="CL73"/>
          <cell r="CM73">
            <v>4.3550000000000004</v>
          </cell>
          <cell r="CN73">
            <v>7</v>
          </cell>
          <cell r="CO73">
            <v>331.46</v>
          </cell>
          <cell r="CP73">
            <v>0</v>
          </cell>
          <cell r="CQ73">
            <v>2.0681912190509959E-2</v>
          </cell>
          <cell r="CR73">
            <v>0.97931808780949003</v>
          </cell>
          <cell r="CS73">
            <v>0</v>
          </cell>
          <cell r="CT73">
            <v>0</v>
          </cell>
          <cell r="CU73">
            <v>0.90207879868164187</v>
          </cell>
          <cell r="CV73">
            <v>0</v>
          </cell>
          <cell r="CW73">
            <v>0</v>
          </cell>
          <cell r="CX73">
            <v>0</v>
          </cell>
          <cell r="CY73">
            <v>9.7921201318358062E-2</v>
          </cell>
          <cell r="CZ73">
            <v>0</v>
          </cell>
          <cell r="DA73">
            <v>1</v>
          </cell>
          <cell r="DB73">
            <v>0</v>
          </cell>
          <cell r="DC73">
            <v>0</v>
          </cell>
          <cell r="DD73">
            <v>0</v>
          </cell>
          <cell r="DE73">
            <v>1</v>
          </cell>
          <cell r="DF73">
            <v>0</v>
          </cell>
          <cell r="DG73">
            <v>33.142409798211467</v>
          </cell>
          <cell r="DH73">
            <v>0</v>
          </cell>
          <cell r="DI73">
            <v>0</v>
          </cell>
          <cell r="DJ73">
            <v>0</v>
          </cell>
          <cell r="DK73" t="str">
            <v>2030M</v>
          </cell>
          <cell r="DL73"/>
          <cell r="DM73"/>
          <cell r="DN73">
            <v>0</v>
          </cell>
        </row>
        <row r="74">
          <cell r="A74">
            <v>50</v>
          </cell>
          <cell r="B74" t="str">
            <v>US 322</v>
          </cell>
          <cell r="C74" t="str">
            <v>Widen and reconstruct from US 1 to I-95</v>
          </cell>
          <cell r="D74" t="str">
            <v>X</v>
          </cell>
          <cell r="E74" t="str">
            <v>X</v>
          </cell>
          <cell r="F74"/>
          <cell r="G74"/>
          <cell r="H74"/>
          <cell r="I74"/>
          <cell r="J74" t="str">
            <v>X</v>
          </cell>
          <cell r="K74"/>
          <cell r="L74"/>
          <cell r="M74">
            <v>159.78526976744183</v>
          </cell>
          <cell r="N74">
            <v>0</v>
          </cell>
          <cell r="O74">
            <v>0</v>
          </cell>
          <cell r="P74">
            <v>0</v>
          </cell>
          <cell r="Q74">
            <v>102.45773023255813</v>
          </cell>
          <cell r="R74">
            <v>0</v>
          </cell>
          <cell r="S74">
            <v>262.24299999999994</v>
          </cell>
          <cell r="T74">
            <v>0</v>
          </cell>
          <cell r="U74">
            <v>0</v>
          </cell>
          <cell r="V74">
            <v>0</v>
          </cell>
          <cell r="W74">
            <v>159.78526976744183</v>
          </cell>
          <cell r="X74">
            <v>0</v>
          </cell>
          <cell r="Y74">
            <v>0</v>
          </cell>
          <cell r="Z74"/>
          <cell r="AA74">
            <v>102.45773023255813</v>
          </cell>
          <cell r="AB74">
            <v>262.24299999999999</v>
          </cell>
          <cell r="AC74">
            <v>45.491120930232555</v>
          </cell>
          <cell r="AD74">
            <v>114.29414883720929</v>
          </cell>
          <cell r="AE74">
            <v>0</v>
          </cell>
          <cell r="AF74">
            <v>0</v>
          </cell>
          <cell r="AG74">
            <v>159.78526976744183</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29.169879069767443</v>
          </cell>
          <cell r="AX74">
            <v>73.287851162790687</v>
          </cell>
          <cell r="AY74">
            <v>0</v>
          </cell>
          <cell r="AZ74">
            <v>0</v>
          </cell>
          <cell r="BA74">
            <v>102.45773023255813</v>
          </cell>
          <cell r="BB74">
            <v>74.661000000000001</v>
          </cell>
          <cell r="BC74">
            <v>187.58199999999999</v>
          </cell>
          <cell r="BD74">
            <v>0</v>
          </cell>
          <cell r="BE74">
            <v>0</v>
          </cell>
          <cell r="BF74">
            <v>262.24299999999999</v>
          </cell>
          <cell r="BG74">
            <v>50</v>
          </cell>
          <cell r="BH74" t="str">
            <v>X</v>
          </cell>
          <cell r="BI74" t="str">
            <v>Y</v>
          </cell>
          <cell r="BJ74" t="str">
            <v>Y</v>
          </cell>
          <cell r="BK74" t="str">
            <v>D</v>
          </cell>
          <cell r="BL74" t="str">
            <v>B</v>
          </cell>
          <cell r="BM74">
            <v>69817</v>
          </cell>
          <cell r="BN74">
            <v>69816</v>
          </cell>
          <cell r="BO74">
            <v>14747</v>
          </cell>
          <cell r="BP74">
            <v>69815</v>
          </cell>
          <cell r="BQ74"/>
          <cell r="BR74"/>
          <cell r="BS74"/>
          <cell r="BT74"/>
          <cell r="BU74"/>
          <cell r="BV74"/>
          <cell r="BW74"/>
          <cell r="BX74"/>
          <cell r="BY74"/>
          <cell r="BZ74"/>
          <cell r="CA74"/>
          <cell r="CB74"/>
          <cell r="CC74"/>
          <cell r="CD74"/>
          <cell r="CE74"/>
          <cell r="CF74"/>
          <cell r="CG74"/>
          <cell r="CH74"/>
          <cell r="CI74"/>
          <cell r="CJ74" t="str">
            <v>69817; 69816; 14747; 69815</v>
          </cell>
          <cell r="CK74" t="str">
            <v>Utility/ROW</v>
          </cell>
          <cell r="CL74"/>
          <cell r="CM74">
            <v>6.0650000000000004</v>
          </cell>
          <cell r="CN74">
            <v>68.596000000000004</v>
          </cell>
          <cell r="CO74">
            <v>187.58199999999999</v>
          </cell>
          <cell r="CP74">
            <v>0</v>
          </cell>
          <cell r="CQ74">
            <v>0.26776694329723866</v>
          </cell>
          <cell r="CR74">
            <v>0.7322330567027614</v>
          </cell>
          <cell r="CS74">
            <v>0</v>
          </cell>
          <cell r="CT74">
            <v>0</v>
          </cell>
          <cell r="CU74">
            <v>0.6093023255813953</v>
          </cell>
          <cell r="CV74">
            <v>0</v>
          </cell>
          <cell r="CW74">
            <v>0</v>
          </cell>
          <cell r="CX74"/>
          <cell r="CY74">
            <v>0.39069767441860465</v>
          </cell>
          <cell r="CZ74">
            <v>0</v>
          </cell>
          <cell r="DA74">
            <v>0</v>
          </cell>
          <cell r="DB74">
            <v>1</v>
          </cell>
          <cell r="DC74">
            <v>0</v>
          </cell>
          <cell r="DD74">
            <v>0</v>
          </cell>
          <cell r="DE74">
            <v>1</v>
          </cell>
          <cell r="DF74">
            <v>0</v>
          </cell>
          <cell r="DG74">
            <v>0</v>
          </cell>
          <cell r="DH74">
            <v>102.45773023255813</v>
          </cell>
          <cell r="DI74">
            <v>0</v>
          </cell>
          <cell r="DJ74">
            <v>0</v>
          </cell>
          <cell r="DK74" t="str">
            <v>2020M</v>
          </cell>
          <cell r="DL74">
            <v>241.98439414999999</v>
          </cell>
          <cell r="DM74"/>
          <cell r="DN74">
            <v>0</v>
          </cell>
        </row>
        <row r="75">
          <cell r="A75">
            <v>55</v>
          </cell>
          <cell r="B75" t="str">
            <v>Lafayette Street</v>
          </cell>
          <cell r="C75" t="str">
            <v>Extend roadway from Barbadoes Street to Diamond Avenue</v>
          </cell>
          <cell r="D75" t="str">
            <v>X</v>
          </cell>
          <cell r="E75" t="str">
            <v>X</v>
          </cell>
          <cell r="F75"/>
          <cell r="G75"/>
          <cell r="H75"/>
          <cell r="I75"/>
          <cell r="J75"/>
          <cell r="K75" t="str">
            <v>X</v>
          </cell>
          <cell r="L75"/>
          <cell r="M75">
            <v>27.239000000000001</v>
          </cell>
          <cell r="N75">
            <v>0</v>
          </cell>
          <cell r="O75">
            <v>0</v>
          </cell>
          <cell r="P75">
            <v>0</v>
          </cell>
          <cell r="Q75">
            <v>27.239000000000001</v>
          </cell>
          <cell r="R75">
            <v>0</v>
          </cell>
          <cell r="S75">
            <v>54.478000000000002</v>
          </cell>
          <cell r="T75">
            <v>0</v>
          </cell>
          <cell r="U75">
            <v>5.7160000000000002</v>
          </cell>
          <cell r="V75">
            <v>0</v>
          </cell>
          <cell r="W75">
            <v>30.506</v>
          </cell>
          <cell r="X75">
            <v>0</v>
          </cell>
          <cell r="Y75">
            <v>0</v>
          </cell>
          <cell r="Z75"/>
          <cell r="AA75">
            <v>30.506</v>
          </cell>
          <cell r="AB75">
            <v>61.012</v>
          </cell>
          <cell r="AC75">
            <v>18.359000000000002</v>
          </cell>
          <cell r="AD75">
            <v>12.147</v>
          </cell>
          <cell r="AE75">
            <v>0</v>
          </cell>
          <cell r="AF75">
            <v>0</v>
          </cell>
          <cell r="AG75">
            <v>30.506</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18.359000000000002</v>
          </cell>
          <cell r="AX75">
            <v>12.147</v>
          </cell>
          <cell r="AY75">
            <v>0</v>
          </cell>
          <cell r="AZ75">
            <v>0</v>
          </cell>
          <cell r="BA75">
            <v>30.506</v>
          </cell>
          <cell r="BB75">
            <v>36.718000000000004</v>
          </cell>
          <cell r="BC75">
            <v>24.294</v>
          </cell>
          <cell r="BD75">
            <v>0</v>
          </cell>
          <cell r="BE75">
            <v>0</v>
          </cell>
          <cell r="BF75">
            <v>61.012</v>
          </cell>
          <cell r="BG75">
            <v>55</v>
          </cell>
          <cell r="BH75" t="str">
            <v>X</v>
          </cell>
          <cell r="BI75" t="str">
            <v>Y</v>
          </cell>
          <cell r="BJ75" t="str">
            <v>Y</v>
          </cell>
          <cell r="BK75" t="str">
            <v>D</v>
          </cell>
          <cell r="BL75" t="str">
            <v>B</v>
          </cell>
          <cell r="BM75">
            <v>57858</v>
          </cell>
          <cell r="BN75">
            <v>79864</v>
          </cell>
          <cell r="BO75">
            <v>87392</v>
          </cell>
          <cell r="BP75">
            <v>79863</v>
          </cell>
          <cell r="BQ75"/>
          <cell r="BR75"/>
          <cell r="BS75"/>
          <cell r="BT75"/>
          <cell r="BU75"/>
          <cell r="BV75"/>
          <cell r="BW75"/>
          <cell r="BX75"/>
          <cell r="BY75"/>
          <cell r="BZ75"/>
          <cell r="CA75"/>
          <cell r="CB75"/>
          <cell r="CC75"/>
          <cell r="CD75"/>
          <cell r="CE75"/>
          <cell r="CF75"/>
          <cell r="CG75"/>
          <cell r="CH75"/>
          <cell r="CI75"/>
          <cell r="CJ75" t="str">
            <v>57858; 79864; 87392; 79863</v>
          </cell>
          <cell r="CK75" t="str">
            <v>Con</v>
          </cell>
          <cell r="CL75" t="str">
            <v>Removed 57858 and 79863 as it will be let 5/23/13</v>
          </cell>
          <cell r="CM75">
            <v>6.5340000000000007</v>
          </cell>
          <cell r="CN75">
            <v>30.184000000000001</v>
          </cell>
          <cell r="CO75">
            <v>24.294</v>
          </cell>
          <cell r="CP75">
            <v>0</v>
          </cell>
          <cell r="CQ75">
            <v>0.55405851903520686</v>
          </cell>
          <cell r="CR75">
            <v>0.44594148096479314</v>
          </cell>
          <cell r="CS75">
            <v>0</v>
          </cell>
          <cell r="CT75">
            <v>0</v>
          </cell>
          <cell r="CU75">
            <v>0.5</v>
          </cell>
          <cell r="CV75">
            <v>0</v>
          </cell>
          <cell r="CW75">
            <v>0</v>
          </cell>
          <cell r="CX75"/>
          <cell r="CY75">
            <v>0.5</v>
          </cell>
          <cell r="CZ75">
            <v>0</v>
          </cell>
          <cell r="DA75">
            <v>0</v>
          </cell>
          <cell r="DB75">
            <v>0</v>
          </cell>
          <cell r="DC75">
            <v>1</v>
          </cell>
          <cell r="DD75">
            <v>0</v>
          </cell>
          <cell r="DE75">
            <v>1</v>
          </cell>
          <cell r="DF75">
            <v>0</v>
          </cell>
          <cell r="DG75">
            <v>0</v>
          </cell>
          <cell r="DH75">
            <v>0</v>
          </cell>
          <cell r="DI75">
            <v>30.506</v>
          </cell>
          <cell r="DJ75">
            <v>0</v>
          </cell>
          <cell r="DK75" t="str">
            <v>2030M</v>
          </cell>
          <cell r="DL75">
            <v>49.522387639999998</v>
          </cell>
          <cell r="DM75"/>
          <cell r="DN75">
            <v>0</v>
          </cell>
          <cell r="DO75" t="str">
            <v>http://montcopa.org/lafayettestreetproject</v>
          </cell>
        </row>
        <row r="76">
          <cell r="A76">
            <v>56</v>
          </cell>
          <cell r="B76" t="str">
            <v>US 202 (Section 600)</v>
          </cell>
          <cell r="C76" t="str">
            <v>Widen and reconstruct from Johnson Highway to PA 309</v>
          </cell>
          <cell r="D76" t="str">
            <v>X</v>
          </cell>
          <cell r="E76" t="str">
            <v>X</v>
          </cell>
          <cell r="F76"/>
          <cell r="G76"/>
          <cell r="H76"/>
          <cell r="I76"/>
          <cell r="J76"/>
          <cell r="K76" t="str">
            <v>X</v>
          </cell>
          <cell r="L76"/>
          <cell r="M76">
            <v>95.174199999999999</v>
          </cell>
          <cell r="N76">
            <v>0</v>
          </cell>
          <cell r="O76">
            <v>0</v>
          </cell>
          <cell r="P76">
            <v>0</v>
          </cell>
          <cell r="Q76">
            <v>121.13080000000002</v>
          </cell>
          <cell r="R76">
            <v>0</v>
          </cell>
          <cell r="S76">
            <v>216.30500000000001</v>
          </cell>
          <cell r="T76">
            <v>0</v>
          </cell>
          <cell r="U76">
            <v>0</v>
          </cell>
          <cell r="V76">
            <v>0</v>
          </cell>
          <cell r="W76">
            <v>95.174200000000013</v>
          </cell>
          <cell r="X76">
            <v>0</v>
          </cell>
          <cell r="Y76">
            <v>0</v>
          </cell>
          <cell r="Z76"/>
          <cell r="AA76">
            <v>121.13080000000002</v>
          </cell>
          <cell r="AB76">
            <v>216.30500000000001</v>
          </cell>
          <cell r="AC76">
            <v>21.585519999999999</v>
          </cell>
          <cell r="AD76">
            <v>73.588680000000011</v>
          </cell>
          <cell r="AE76">
            <v>0</v>
          </cell>
          <cell r="AF76">
            <v>0</v>
          </cell>
          <cell r="AG76">
            <v>95.174200000000013</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27.472480000000001</v>
          </cell>
          <cell r="AX76">
            <v>93.658320000000018</v>
          </cell>
          <cell r="AY76">
            <v>0</v>
          </cell>
          <cell r="AZ76">
            <v>0</v>
          </cell>
          <cell r="BA76">
            <v>121.13080000000002</v>
          </cell>
          <cell r="BB76">
            <v>49.058</v>
          </cell>
          <cell r="BC76">
            <v>167.24700000000001</v>
          </cell>
          <cell r="BD76">
            <v>0</v>
          </cell>
          <cell r="BE76">
            <v>0</v>
          </cell>
          <cell r="BF76">
            <v>216.30500000000001</v>
          </cell>
          <cell r="BG76">
            <v>56</v>
          </cell>
          <cell r="BH76" t="str">
            <v>X</v>
          </cell>
          <cell r="BI76" t="str">
            <v>Y</v>
          </cell>
          <cell r="BJ76" t="str">
            <v>Y</v>
          </cell>
          <cell r="BK76" t="str">
            <v>D</v>
          </cell>
          <cell r="BL76" t="str">
            <v>B</v>
          </cell>
          <cell r="BM76">
            <v>63486</v>
          </cell>
          <cell r="BN76">
            <v>63490</v>
          </cell>
          <cell r="BO76">
            <v>63491</v>
          </cell>
          <cell r="BP76">
            <v>50364</v>
          </cell>
          <cell r="BQ76"/>
          <cell r="BR76"/>
          <cell r="BS76"/>
          <cell r="BT76"/>
          <cell r="BU76"/>
          <cell r="BV76"/>
          <cell r="BW76"/>
          <cell r="BX76"/>
          <cell r="BY76"/>
          <cell r="BZ76"/>
          <cell r="CA76"/>
          <cell r="CB76"/>
          <cell r="CC76"/>
          <cell r="CD76"/>
          <cell r="CE76"/>
          <cell r="CF76"/>
          <cell r="CG76"/>
          <cell r="CH76"/>
          <cell r="CI76"/>
          <cell r="CJ76" t="str">
            <v>63486; 63490; 63491; 50364</v>
          </cell>
          <cell r="CK76" t="str">
            <v>Utility/ROW</v>
          </cell>
          <cell r="CL76"/>
          <cell r="CM76"/>
          <cell r="CN76">
            <v>49.058</v>
          </cell>
          <cell r="CO76">
            <v>167.24700000000001</v>
          </cell>
          <cell r="CP76">
            <v>0</v>
          </cell>
          <cell r="CQ76">
            <v>0.22680012020064261</v>
          </cell>
          <cell r="CR76">
            <v>0.77319987979935745</v>
          </cell>
          <cell r="CS76">
            <v>0</v>
          </cell>
          <cell r="CT76">
            <v>0</v>
          </cell>
          <cell r="CU76">
            <v>0.44</v>
          </cell>
          <cell r="CV76">
            <v>0</v>
          </cell>
          <cell r="CW76">
            <v>0</v>
          </cell>
          <cell r="CX76"/>
          <cell r="CY76">
            <v>0.56000000000000005</v>
          </cell>
          <cell r="CZ76">
            <v>0</v>
          </cell>
          <cell r="DA76">
            <v>0</v>
          </cell>
          <cell r="DB76">
            <v>0</v>
          </cell>
          <cell r="DC76">
            <v>1</v>
          </cell>
          <cell r="DD76">
            <v>0</v>
          </cell>
          <cell r="DE76">
            <v>1</v>
          </cell>
          <cell r="DF76">
            <v>0</v>
          </cell>
          <cell r="DG76">
            <v>0</v>
          </cell>
          <cell r="DH76">
            <v>0</v>
          </cell>
          <cell r="DI76">
            <v>121.13080000000002</v>
          </cell>
          <cell r="DJ76">
            <v>0</v>
          </cell>
          <cell r="DK76" t="str">
            <v>2020M</v>
          </cell>
          <cell r="DL76">
            <v>140.68860124999998</v>
          </cell>
          <cell r="DM76"/>
          <cell r="DN76">
            <v>0</v>
          </cell>
          <cell r="DO76" t="str">
            <v>http://www.us202.com/</v>
          </cell>
        </row>
        <row r="77">
          <cell r="A77">
            <v>57</v>
          </cell>
          <cell r="B77" t="str">
            <v>PA 309 Connector Road</v>
          </cell>
          <cell r="C77" t="str">
            <v>Construct new road from Allentown Road to County Line Road; Improve PA 309 Interchange</v>
          </cell>
          <cell r="D77"/>
          <cell r="E77" t="str">
            <v>X</v>
          </cell>
          <cell r="F77" t="str">
            <v>X</v>
          </cell>
          <cell r="G77"/>
          <cell r="H77" t="str">
            <v>X</v>
          </cell>
          <cell r="I77"/>
          <cell r="J77"/>
          <cell r="K77" t="str">
            <v>X</v>
          </cell>
          <cell r="L77"/>
          <cell r="M77">
            <v>18.393249999999998</v>
          </cell>
          <cell r="N77">
            <v>0</v>
          </cell>
          <cell r="O77">
            <v>0</v>
          </cell>
          <cell r="P77">
            <v>0</v>
          </cell>
          <cell r="Q77">
            <v>55.179749999999999</v>
          </cell>
          <cell r="R77">
            <v>0</v>
          </cell>
          <cell r="S77">
            <v>73.572999999999993</v>
          </cell>
          <cell r="T77">
            <v>0</v>
          </cell>
          <cell r="U77">
            <v>0</v>
          </cell>
          <cell r="V77">
            <v>0</v>
          </cell>
          <cell r="W77">
            <v>18.393249999999998</v>
          </cell>
          <cell r="X77">
            <v>0</v>
          </cell>
          <cell r="Y77">
            <v>0</v>
          </cell>
          <cell r="Z77"/>
          <cell r="AA77">
            <v>55.179749999999999</v>
          </cell>
          <cell r="AB77">
            <v>73.572999999999993</v>
          </cell>
          <cell r="AC77">
            <v>0</v>
          </cell>
          <cell r="AD77">
            <v>0.95</v>
          </cell>
          <cell r="AE77">
            <v>17.443249999999999</v>
          </cell>
          <cell r="AF77">
            <v>0</v>
          </cell>
          <cell r="AG77">
            <v>18.393249999999998</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2.8499999999999996</v>
          </cell>
          <cell r="AY77">
            <v>52.329749999999997</v>
          </cell>
          <cell r="AZ77">
            <v>0</v>
          </cell>
          <cell r="BA77">
            <v>55.179749999999999</v>
          </cell>
          <cell r="BB77">
            <v>0</v>
          </cell>
          <cell r="BC77">
            <v>3.8</v>
          </cell>
          <cell r="BD77">
            <v>69.772999999999996</v>
          </cell>
          <cell r="BE77">
            <v>0</v>
          </cell>
          <cell r="BF77">
            <v>73.572999999999993</v>
          </cell>
          <cell r="BG77">
            <v>57</v>
          </cell>
          <cell r="BH77" t="str">
            <v>X</v>
          </cell>
          <cell r="BI77" t="str">
            <v>Y</v>
          </cell>
          <cell r="BJ77" t="str">
            <v>Y</v>
          </cell>
          <cell r="BK77" t="str">
            <v>E</v>
          </cell>
          <cell r="BL77" t="str">
            <v>B</v>
          </cell>
          <cell r="BM77">
            <v>77211</v>
          </cell>
          <cell r="BN77"/>
          <cell r="BO77"/>
          <cell r="BP77"/>
          <cell r="BQ77"/>
          <cell r="BR77"/>
          <cell r="BS77"/>
          <cell r="BT77"/>
          <cell r="BU77"/>
          <cell r="BV77"/>
          <cell r="BW77"/>
          <cell r="BX77"/>
          <cell r="BY77"/>
          <cell r="BZ77"/>
          <cell r="CA77"/>
          <cell r="CB77"/>
          <cell r="CC77"/>
          <cell r="CD77"/>
          <cell r="CE77"/>
          <cell r="CF77"/>
          <cell r="CG77"/>
          <cell r="CH77"/>
          <cell r="CI77"/>
          <cell r="CJ77">
            <v>77211</v>
          </cell>
          <cell r="CK77" t="str">
            <v>None</v>
          </cell>
          <cell r="CL77"/>
          <cell r="CM77"/>
          <cell r="CN77">
            <v>0</v>
          </cell>
          <cell r="CO77">
            <v>3.8</v>
          </cell>
          <cell r="CP77">
            <v>69.772999999999996</v>
          </cell>
          <cell r="CQ77">
            <v>0</v>
          </cell>
          <cell r="CR77">
            <v>5.1649382246204453E-2</v>
          </cell>
          <cell r="CS77">
            <v>0.94835061775379559</v>
          </cell>
          <cell r="CT77">
            <v>0</v>
          </cell>
          <cell r="CU77">
            <v>0.25</v>
          </cell>
          <cell r="CV77">
            <v>0</v>
          </cell>
          <cell r="CW77">
            <v>0</v>
          </cell>
          <cell r="CX77"/>
          <cell r="CY77">
            <v>0.75</v>
          </cell>
          <cell r="CZ77">
            <v>1</v>
          </cell>
          <cell r="DA77">
            <v>0</v>
          </cell>
          <cell r="DB77">
            <v>0</v>
          </cell>
          <cell r="DC77">
            <v>1</v>
          </cell>
          <cell r="DD77">
            <v>0</v>
          </cell>
          <cell r="DE77">
            <v>2</v>
          </cell>
          <cell r="DF77">
            <v>27.589874999999999</v>
          </cell>
          <cell r="DG77">
            <v>0</v>
          </cell>
          <cell r="DH77">
            <v>0</v>
          </cell>
          <cell r="DI77">
            <v>27.589874999999999</v>
          </cell>
          <cell r="DJ77">
            <v>0</v>
          </cell>
          <cell r="DK77" t="str">
            <v>2020M</v>
          </cell>
          <cell r="DL77">
            <v>73.572999999999993</v>
          </cell>
          <cell r="DM77"/>
          <cell r="DN77">
            <v>0</v>
          </cell>
          <cell r="DO77" t="str">
            <v>http://www.pa309connector.com/</v>
          </cell>
        </row>
        <row r="78">
          <cell r="A78">
            <v>66</v>
          </cell>
          <cell r="B78" t="str">
            <v>North Delaware Avenue</v>
          </cell>
          <cell r="C78" t="str">
            <v>Extend roadway from Lewis Street to Bridge Street</v>
          </cell>
          <cell r="D78" t="str">
            <v>X</v>
          </cell>
          <cell r="E78" t="str">
            <v>X</v>
          </cell>
          <cell r="F78"/>
          <cell r="G78"/>
          <cell r="H78"/>
          <cell r="I78"/>
          <cell r="J78"/>
          <cell r="K78"/>
          <cell r="L78" t="str">
            <v>X</v>
          </cell>
          <cell r="M78">
            <v>0</v>
          </cell>
          <cell r="N78">
            <v>0</v>
          </cell>
          <cell r="O78">
            <v>0</v>
          </cell>
          <cell r="P78">
            <v>0</v>
          </cell>
          <cell r="Q78">
            <v>13.21</v>
          </cell>
          <cell r="R78">
            <v>0</v>
          </cell>
          <cell r="S78">
            <v>13.21</v>
          </cell>
          <cell r="T78">
            <v>0</v>
          </cell>
          <cell r="U78">
            <v>2.6</v>
          </cell>
          <cell r="V78">
            <v>0</v>
          </cell>
          <cell r="W78">
            <v>0</v>
          </cell>
          <cell r="X78">
            <v>0</v>
          </cell>
          <cell r="Y78">
            <v>0</v>
          </cell>
          <cell r="Z78"/>
          <cell r="AA78">
            <v>17.506</v>
          </cell>
          <cell r="AB78">
            <v>17.506</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13.343999999999999</v>
          </cell>
          <cell r="AX78">
            <v>4.1619999999999999</v>
          </cell>
          <cell r="AY78">
            <v>0</v>
          </cell>
          <cell r="AZ78">
            <v>0</v>
          </cell>
          <cell r="BA78">
            <v>17.506</v>
          </cell>
          <cell r="BB78">
            <v>13.343999999999999</v>
          </cell>
          <cell r="BC78">
            <v>4.1619999999999999</v>
          </cell>
          <cell r="BD78">
            <v>0</v>
          </cell>
          <cell r="BE78">
            <v>0</v>
          </cell>
          <cell r="BF78">
            <v>17.506</v>
          </cell>
          <cell r="BG78">
            <v>66</v>
          </cell>
          <cell r="BH78" t="str">
            <v>X</v>
          </cell>
          <cell r="BI78" t="str">
            <v>Y</v>
          </cell>
          <cell r="BJ78" t="str">
            <v>Y</v>
          </cell>
          <cell r="BK78" t="str">
            <v>D</v>
          </cell>
          <cell r="BL78" t="str">
            <v>B</v>
          </cell>
          <cell r="BM78">
            <v>46956</v>
          </cell>
          <cell r="BN78">
            <v>102102</v>
          </cell>
          <cell r="BO78"/>
          <cell r="BP78"/>
          <cell r="BQ78"/>
          <cell r="BR78"/>
          <cell r="BS78"/>
          <cell r="BT78"/>
          <cell r="BU78"/>
          <cell r="BV78"/>
          <cell r="BW78"/>
          <cell r="BX78"/>
          <cell r="BY78"/>
          <cell r="BZ78"/>
          <cell r="CA78"/>
          <cell r="CB78"/>
          <cell r="CC78"/>
          <cell r="CD78"/>
          <cell r="CE78"/>
          <cell r="CF78"/>
          <cell r="CG78"/>
          <cell r="CH78"/>
          <cell r="CI78"/>
          <cell r="CJ78" t="str">
            <v>46956; 102102</v>
          </cell>
          <cell r="CK78" t="str">
            <v>Con</v>
          </cell>
          <cell r="CL78"/>
          <cell r="CM78">
            <v>4.2959999999999994</v>
          </cell>
          <cell r="CN78">
            <v>9.048</v>
          </cell>
          <cell r="CO78">
            <v>4.1619999999999999</v>
          </cell>
          <cell r="CP78">
            <v>0</v>
          </cell>
          <cell r="CQ78">
            <v>0.68493565480696439</v>
          </cell>
          <cell r="CR78">
            <v>0.31506434519303556</v>
          </cell>
          <cell r="CS78">
            <v>0</v>
          </cell>
          <cell r="CT78">
            <v>0</v>
          </cell>
          <cell r="CU78">
            <v>0</v>
          </cell>
          <cell r="CV78">
            <v>0</v>
          </cell>
          <cell r="CW78">
            <v>0</v>
          </cell>
          <cell r="CX78"/>
          <cell r="CY78">
            <v>1</v>
          </cell>
          <cell r="CZ78">
            <v>0</v>
          </cell>
          <cell r="DA78">
            <v>0</v>
          </cell>
          <cell r="DB78">
            <v>0</v>
          </cell>
          <cell r="DC78">
            <v>0</v>
          </cell>
          <cell r="DD78">
            <v>1</v>
          </cell>
          <cell r="DE78">
            <v>1</v>
          </cell>
          <cell r="DF78">
            <v>0</v>
          </cell>
          <cell r="DG78">
            <v>0</v>
          </cell>
          <cell r="DH78">
            <v>0</v>
          </cell>
          <cell r="DI78">
            <v>0</v>
          </cell>
          <cell r="DJ78">
            <v>17.506</v>
          </cell>
          <cell r="DK78" t="str">
            <v>2020M</v>
          </cell>
          <cell r="DL78">
            <v>22.847828842999998</v>
          </cell>
          <cell r="DM78"/>
          <cell r="DN78">
            <v>0</v>
          </cell>
          <cell r="DO78" t="str">
            <v>http://www.delawareaveextension.com/</v>
          </cell>
        </row>
        <row r="79">
          <cell r="A79">
            <v>137</v>
          </cell>
          <cell r="B79" t="str">
            <v>US 30/Coatesville-Downingtown Bypass</v>
          </cell>
          <cell r="C79" t="str">
            <v>Reconstruct from Exton Bypass to PA 10; interchange improvements at Airport Road and PA 113; potential addition of through lanes and capacity enhancements between PA 113 and PA 340 (as determined by traffic analysis)</v>
          </cell>
          <cell r="D79"/>
          <cell r="E79" t="str">
            <v>X</v>
          </cell>
          <cell r="F79" t="str">
            <v>X</v>
          </cell>
          <cell r="G79" t="str">
            <v>X</v>
          </cell>
          <cell r="H79"/>
          <cell r="I79" t="str">
            <v>X</v>
          </cell>
          <cell r="J79"/>
          <cell r="K79"/>
          <cell r="L79"/>
          <cell r="M79">
            <v>220.21900389930789</v>
          </cell>
          <cell r="N79">
            <v>0</v>
          </cell>
          <cell r="O79">
            <v>0</v>
          </cell>
          <cell r="P79">
            <v>0</v>
          </cell>
          <cell r="Q79">
            <v>141.95899610069213</v>
          </cell>
          <cell r="R79">
            <v>0</v>
          </cell>
          <cell r="S79">
            <v>362.178</v>
          </cell>
          <cell r="T79">
            <v>0</v>
          </cell>
          <cell r="U79">
            <v>0</v>
          </cell>
          <cell r="V79">
            <v>0</v>
          </cell>
          <cell r="W79">
            <v>404.41542349756082</v>
          </cell>
          <cell r="X79">
            <v>0</v>
          </cell>
          <cell r="Y79">
            <v>0</v>
          </cell>
          <cell r="Z79"/>
          <cell r="AA79">
            <v>134.8051411658536</v>
          </cell>
          <cell r="AB79">
            <v>539.22056466341439</v>
          </cell>
          <cell r="AC79">
            <v>0</v>
          </cell>
          <cell r="AD79">
            <v>12.506999999999998</v>
          </cell>
          <cell r="AE79">
            <v>119.44973637075452</v>
          </cell>
          <cell r="AF79">
            <v>272.4586871268063</v>
          </cell>
          <cell r="AG79">
            <v>404.41542349756082</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4.1689999999999996</v>
          </cell>
          <cell r="AY79">
            <v>39.816578790251505</v>
          </cell>
          <cell r="AZ79">
            <v>90.819562375602104</v>
          </cell>
          <cell r="BA79">
            <v>134.8051411658536</v>
          </cell>
          <cell r="BB79">
            <v>0</v>
          </cell>
          <cell r="BC79">
            <v>16.675999999999998</v>
          </cell>
          <cell r="BD79">
            <v>159.26631516100602</v>
          </cell>
          <cell r="BE79">
            <v>363.27824950240841</v>
          </cell>
          <cell r="BF79">
            <v>539.22056466341439</v>
          </cell>
          <cell r="BG79">
            <v>137</v>
          </cell>
          <cell r="BH79" t="str">
            <v>X</v>
          </cell>
          <cell r="BI79" t="str">
            <v>Y</v>
          </cell>
          <cell r="BJ79" t="str">
            <v>N</v>
          </cell>
          <cell r="BK79" t="str">
            <v>F</v>
          </cell>
          <cell r="BL79" t="str">
            <v>B</v>
          </cell>
          <cell r="BM79">
            <v>14532</v>
          </cell>
          <cell r="BN79">
            <v>87781</v>
          </cell>
          <cell r="BO79">
            <v>84884</v>
          </cell>
          <cell r="BP79"/>
          <cell r="BQ79"/>
          <cell r="BR79"/>
          <cell r="BS79"/>
          <cell r="BT79"/>
          <cell r="BU79"/>
          <cell r="BV79"/>
          <cell r="BW79"/>
          <cell r="BX79"/>
          <cell r="BY79"/>
          <cell r="BZ79"/>
          <cell r="CA79"/>
          <cell r="CB79"/>
          <cell r="CC79"/>
          <cell r="CD79"/>
          <cell r="CE79"/>
          <cell r="CF79"/>
          <cell r="CG79"/>
          <cell r="CH79"/>
          <cell r="CI79"/>
          <cell r="CJ79" t="str">
            <v>14532; 87781; 84884</v>
          </cell>
          <cell r="CK79" t="str">
            <v>PE</v>
          </cell>
          <cell r="CL79"/>
          <cell r="CM79">
            <v>0</v>
          </cell>
          <cell r="CN79">
            <v>0</v>
          </cell>
          <cell r="CO79">
            <v>16.675999999999998</v>
          </cell>
          <cell r="CP79">
            <v>345.50200000000001</v>
          </cell>
          <cell r="CQ79">
            <v>0</v>
          </cell>
          <cell r="CR79">
            <v>4.6043658090773043E-2</v>
          </cell>
          <cell r="CS79">
            <v>0.35773362821596016</v>
          </cell>
          <cell r="CT79">
            <v>0.59622271369326674</v>
          </cell>
          <cell r="CU79">
            <v>0.75</v>
          </cell>
          <cell r="CV79">
            <v>0</v>
          </cell>
          <cell r="CW79">
            <v>0</v>
          </cell>
          <cell r="CX79">
            <v>0</v>
          </cell>
          <cell r="CY79">
            <v>0.25</v>
          </cell>
          <cell r="CZ79">
            <v>0</v>
          </cell>
          <cell r="DA79">
            <v>1</v>
          </cell>
          <cell r="DB79">
            <v>0</v>
          </cell>
          <cell r="DC79">
            <v>0</v>
          </cell>
          <cell r="DD79">
            <v>0</v>
          </cell>
          <cell r="DE79">
            <v>1</v>
          </cell>
          <cell r="DF79">
            <v>0</v>
          </cell>
          <cell r="DG79">
            <v>134.8051411658536</v>
          </cell>
          <cell r="DH79">
            <v>0</v>
          </cell>
          <cell r="DI79">
            <v>0</v>
          </cell>
          <cell r="DJ79">
            <v>0</v>
          </cell>
          <cell r="DK79" t="str">
            <v>2030M</v>
          </cell>
          <cell r="DL79"/>
          <cell r="DM79"/>
          <cell r="DN79">
            <v>0</v>
          </cell>
        </row>
        <row r="80">
          <cell r="A80">
            <v>68</v>
          </cell>
          <cell r="B80" t="str">
            <v>Adams Avenue Connector</v>
          </cell>
          <cell r="C80" t="str">
            <v>Extend roadway to new ramps at I-95 and Aramingo Avenue</v>
          </cell>
          <cell r="D80" t="str">
            <v>X</v>
          </cell>
          <cell r="E80" t="str">
            <v>X</v>
          </cell>
          <cell r="F80"/>
          <cell r="G80"/>
          <cell r="H80"/>
          <cell r="I80"/>
          <cell r="J80"/>
          <cell r="K80"/>
          <cell r="L80" t="str">
            <v>X</v>
          </cell>
          <cell r="M80">
            <v>0</v>
          </cell>
          <cell r="N80">
            <v>0</v>
          </cell>
          <cell r="O80">
            <v>0</v>
          </cell>
          <cell r="P80">
            <v>0</v>
          </cell>
          <cell r="Q80">
            <v>23.635999999999999</v>
          </cell>
          <cell r="R80">
            <v>0</v>
          </cell>
          <cell r="S80">
            <v>23.635999999999999</v>
          </cell>
          <cell r="T80">
            <v>0</v>
          </cell>
          <cell r="U80">
            <v>0</v>
          </cell>
          <cell r="V80">
            <v>0</v>
          </cell>
          <cell r="W80">
            <v>0</v>
          </cell>
          <cell r="X80">
            <v>0</v>
          </cell>
          <cell r="Y80">
            <v>0</v>
          </cell>
          <cell r="Z80"/>
          <cell r="AA80">
            <v>23.635999999999999</v>
          </cell>
          <cell r="AB80">
            <v>23.635999999999999</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4.532</v>
          </cell>
          <cell r="AX80">
            <v>19.103999999999999</v>
          </cell>
          <cell r="AY80">
            <v>0</v>
          </cell>
          <cell r="AZ80">
            <v>0</v>
          </cell>
          <cell r="BA80">
            <v>23.635999999999999</v>
          </cell>
          <cell r="BB80">
            <v>4.532</v>
          </cell>
          <cell r="BC80">
            <v>19.103999999999999</v>
          </cell>
          <cell r="BD80">
            <v>0</v>
          </cell>
          <cell r="BE80">
            <v>0</v>
          </cell>
          <cell r="BF80">
            <v>23.635999999999999</v>
          </cell>
          <cell r="BG80">
            <v>68</v>
          </cell>
          <cell r="BH80" t="str">
            <v>X</v>
          </cell>
          <cell r="BI80" t="str">
            <v>Y</v>
          </cell>
          <cell r="BJ80" t="str">
            <v>Y</v>
          </cell>
          <cell r="BK80" t="str">
            <v>D</v>
          </cell>
          <cell r="BL80" t="str">
            <v>B</v>
          </cell>
          <cell r="BM80">
            <v>17782</v>
          </cell>
          <cell r="BN80">
            <v>79903</v>
          </cell>
          <cell r="BO80"/>
          <cell r="BP80"/>
          <cell r="BQ80"/>
          <cell r="BR80"/>
          <cell r="BS80"/>
          <cell r="BT80"/>
          <cell r="BU80"/>
          <cell r="BV80"/>
          <cell r="BW80"/>
          <cell r="BX80"/>
          <cell r="BY80"/>
          <cell r="BZ80"/>
          <cell r="CA80"/>
          <cell r="CB80"/>
          <cell r="CC80"/>
          <cell r="CD80"/>
          <cell r="CE80"/>
          <cell r="CF80"/>
          <cell r="CG80"/>
          <cell r="CH80"/>
          <cell r="CI80"/>
          <cell r="CJ80" t="str">
            <v>17782; 79903</v>
          </cell>
          <cell r="CK80" t="str">
            <v>FD</v>
          </cell>
          <cell r="CL80"/>
          <cell r="CM80">
            <v>0</v>
          </cell>
          <cell r="CN80">
            <v>4.532</v>
          </cell>
          <cell r="CO80">
            <v>19.103999999999999</v>
          </cell>
          <cell r="CP80">
            <v>0</v>
          </cell>
          <cell r="CQ80">
            <v>0.19174141140632933</v>
          </cell>
          <cell r="CR80">
            <v>0.80825858859367061</v>
          </cell>
          <cell r="CS80">
            <v>0</v>
          </cell>
          <cell r="CT80">
            <v>0</v>
          </cell>
          <cell r="CU80">
            <v>0</v>
          </cell>
          <cell r="CV80">
            <v>0</v>
          </cell>
          <cell r="CW80">
            <v>0</v>
          </cell>
          <cell r="CX80"/>
          <cell r="CY80">
            <v>1</v>
          </cell>
          <cell r="CZ80">
            <v>0</v>
          </cell>
          <cell r="DA80">
            <v>0</v>
          </cell>
          <cell r="DB80">
            <v>0</v>
          </cell>
          <cell r="DC80">
            <v>0</v>
          </cell>
          <cell r="DD80">
            <v>1</v>
          </cell>
          <cell r="DE80">
            <v>1</v>
          </cell>
          <cell r="DF80">
            <v>0</v>
          </cell>
          <cell r="DG80">
            <v>0</v>
          </cell>
          <cell r="DH80">
            <v>0</v>
          </cell>
          <cell r="DI80">
            <v>0</v>
          </cell>
          <cell r="DJ80">
            <v>23.635999999999999</v>
          </cell>
          <cell r="DK80" t="str">
            <v>2020M</v>
          </cell>
          <cell r="DL80">
            <v>26.847000000000001</v>
          </cell>
          <cell r="DM80"/>
          <cell r="DN80">
            <v>0</v>
          </cell>
          <cell r="DO80" t="str">
            <v>http://www.95revive.com/docs/fact%20sheet_adams%20ave.pdf</v>
          </cell>
        </row>
        <row r="81">
          <cell r="A81">
            <v>95</v>
          </cell>
          <cell r="B81" t="str">
            <v>US 422 and PA 363 Interchange (River Crossing)</v>
          </cell>
          <cell r="C81" t="str">
            <v>Intersection/interchange improvements at US 422 and PA 363 Interchange</v>
          </cell>
          <cell r="D81" t="str">
            <v>X</v>
          </cell>
          <cell r="E81"/>
          <cell r="F81"/>
          <cell r="G81"/>
          <cell r="H81"/>
          <cell r="I81"/>
          <cell r="J81"/>
          <cell r="K81" t="str">
            <v>X</v>
          </cell>
          <cell r="L81"/>
          <cell r="M81">
            <v>6.3079999999999998</v>
          </cell>
          <cell r="N81">
            <v>0</v>
          </cell>
          <cell r="O81">
            <v>3.1539999999999999</v>
          </cell>
          <cell r="P81">
            <v>0</v>
          </cell>
          <cell r="Q81">
            <v>3.1539999999999999</v>
          </cell>
          <cell r="R81">
            <v>0</v>
          </cell>
          <cell r="S81">
            <v>12.616</v>
          </cell>
          <cell r="T81">
            <v>0</v>
          </cell>
          <cell r="U81">
            <v>0</v>
          </cell>
          <cell r="V81">
            <v>0</v>
          </cell>
          <cell r="W81">
            <v>6.3079999999999998</v>
          </cell>
          <cell r="X81">
            <v>0</v>
          </cell>
          <cell r="Y81">
            <v>3.1539999999999999</v>
          </cell>
          <cell r="Z81"/>
          <cell r="AA81">
            <v>3.1539999999999999</v>
          </cell>
          <cell r="AB81">
            <v>12.616</v>
          </cell>
          <cell r="AC81">
            <v>1.458</v>
          </cell>
          <cell r="AD81">
            <v>4.8499999999999996</v>
          </cell>
          <cell r="AE81">
            <v>0</v>
          </cell>
          <cell r="AF81">
            <v>0</v>
          </cell>
          <cell r="AG81">
            <v>6.3079999999999998</v>
          </cell>
          <cell r="AH81">
            <v>0</v>
          </cell>
          <cell r="AI81">
            <v>0</v>
          </cell>
          <cell r="AJ81">
            <v>0</v>
          </cell>
          <cell r="AK81">
            <v>0</v>
          </cell>
          <cell r="AL81">
            <v>0</v>
          </cell>
          <cell r="AM81">
            <v>0.72899999999999998</v>
          </cell>
          <cell r="AN81">
            <v>2.4249999999999998</v>
          </cell>
          <cell r="AO81">
            <v>0</v>
          </cell>
          <cell r="AP81">
            <v>0</v>
          </cell>
          <cell r="AQ81">
            <v>3.1539999999999999</v>
          </cell>
          <cell r="AR81">
            <v>0</v>
          </cell>
          <cell r="AS81">
            <v>0</v>
          </cell>
          <cell r="AT81">
            <v>0</v>
          </cell>
          <cell r="AU81">
            <v>0</v>
          </cell>
          <cell r="AV81">
            <v>0</v>
          </cell>
          <cell r="AW81">
            <v>0.72899999999999998</v>
          </cell>
          <cell r="AX81">
            <v>2.4249999999999998</v>
          </cell>
          <cell r="AY81">
            <v>0</v>
          </cell>
          <cell r="AZ81">
            <v>0</v>
          </cell>
          <cell r="BA81">
            <v>3.1539999999999999</v>
          </cell>
          <cell r="BB81">
            <v>2.9159999999999999</v>
          </cell>
          <cell r="BC81">
            <v>9.6999999999999993</v>
          </cell>
          <cell r="BD81">
            <v>0</v>
          </cell>
          <cell r="BE81">
            <v>0</v>
          </cell>
          <cell r="BF81">
            <v>12.616</v>
          </cell>
          <cell r="BG81">
            <v>95</v>
          </cell>
          <cell r="BH81" t="str">
            <v>X</v>
          </cell>
          <cell r="BI81" t="str">
            <v>Y</v>
          </cell>
          <cell r="BJ81" t="str">
            <v>Y</v>
          </cell>
          <cell r="BK81" t="str">
            <v>A</v>
          </cell>
          <cell r="BL81" t="str">
            <v>B</v>
          </cell>
          <cell r="BM81">
            <v>64796</v>
          </cell>
          <cell r="BN81">
            <v>66952</v>
          </cell>
          <cell r="BO81"/>
          <cell r="BP81"/>
          <cell r="BQ81"/>
          <cell r="BR81"/>
          <cell r="BS81"/>
          <cell r="BT81"/>
          <cell r="BU81"/>
          <cell r="BV81"/>
          <cell r="BW81"/>
          <cell r="BX81"/>
          <cell r="BY81"/>
          <cell r="BZ81"/>
          <cell r="CA81"/>
          <cell r="CB81"/>
          <cell r="CC81"/>
          <cell r="CD81"/>
          <cell r="CE81"/>
          <cell r="CF81"/>
          <cell r="CG81"/>
          <cell r="CH81"/>
          <cell r="CI81"/>
          <cell r="CJ81" t="str">
            <v>64796; 66952</v>
          </cell>
          <cell r="CK81" t="str">
            <v>Con</v>
          </cell>
          <cell r="CL81" t="str">
            <v>Fully obligated in 2013?</v>
          </cell>
          <cell r="CM81"/>
          <cell r="CN81">
            <v>2.9159999999999999</v>
          </cell>
          <cell r="CO81">
            <v>9.6999999999999993</v>
          </cell>
          <cell r="CP81">
            <v>0</v>
          </cell>
          <cell r="CQ81">
            <v>1</v>
          </cell>
          <cell r="CR81">
            <v>0.76886493341788198</v>
          </cell>
          <cell r="CS81">
            <v>0</v>
          </cell>
          <cell r="CT81">
            <v>0</v>
          </cell>
          <cell r="CU81">
            <v>0.5</v>
          </cell>
          <cell r="CV81">
            <v>0</v>
          </cell>
          <cell r="CW81">
            <v>0.25</v>
          </cell>
          <cell r="CX81"/>
          <cell r="CY81">
            <v>0.25</v>
          </cell>
          <cell r="CZ81">
            <v>0</v>
          </cell>
          <cell r="DA81">
            <v>0</v>
          </cell>
          <cell r="DB81">
            <v>0</v>
          </cell>
          <cell r="DC81">
            <v>1</v>
          </cell>
          <cell r="DD81">
            <v>0</v>
          </cell>
          <cell r="DE81">
            <v>1</v>
          </cell>
          <cell r="DF81">
            <v>0</v>
          </cell>
          <cell r="DG81">
            <v>0</v>
          </cell>
          <cell r="DH81">
            <v>0</v>
          </cell>
          <cell r="DI81">
            <v>3.1539999999999999</v>
          </cell>
          <cell r="DJ81">
            <v>0</v>
          </cell>
          <cell r="DK81"/>
          <cell r="DL81">
            <v>13.506105719999999</v>
          </cell>
          <cell r="DM81"/>
          <cell r="DN81">
            <v>0</v>
          </cell>
          <cell r="DO81" t="str">
            <v>http://www.422improvements.com/</v>
          </cell>
        </row>
        <row r="82">
          <cell r="A82">
            <v>96</v>
          </cell>
          <cell r="B82" t="str">
            <v>US 422 Bridge and PA 23 Interchange (River Crossing)</v>
          </cell>
          <cell r="C82" t="str">
            <v>Bridge replacement and new bridge over Schuykill River - existing bridge is 5 lanes, new bridge will have 6 lanes; Intersection/interchange improvements at US 422 and PA 23 Interchange</v>
          </cell>
          <cell r="D82" t="str">
            <v>X</v>
          </cell>
          <cell r="E82" t="str">
            <v>X</v>
          </cell>
          <cell r="F82"/>
          <cell r="G82"/>
          <cell r="H82"/>
          <cell r="I82"/>
          <cell r="J82"/>
          <cell r="K82" t="str">
            <v>X</v>
          </cell>
          <cell r="L82"/>
          <cell r="M82">
            <v>0</v>
          </cell>
          <cell r="N82">
            <v>77.5685</v>
          </cell>
          <cell r="O82">
            <v>0</v>
          </cell>
          <cell r="P82">
            <v>0</v>
          </cell>
          <cell r="Q82">
            <v>77.5685</v>
          </cell>
          <cell r="R82">
            <v>0</v>
          </cell>
          <cell r="S82">
            <v>155.137</v>
          </cell>
          <cell r="T82">
            <v>0</v>
          </cell>
          <cell r="U82">
            <v>0</v>
          </cell>
          <cell r="V82">
            <v>0</v>
          </cell>
          <cell r="W82">
            <v>0</v>
          </cell>
          <cell r="X82">
            <v>72.902000000000001</v>
          </cell>
          <cell r="Y82">
            <v>0</v>
          </cell>
          <cell r="Z82"/>
          <cell r="AA82">
            <v>72.902000000000001</v>
          </cell>
          <cell r="AB82">
            <v>145.804</v>
          </cell>
          <cell r="AC82">
            <v>0</v>
          </cell>
          <cell r="AD82">
            <v>0</v>
          </cell>
          <cell r="AE82">
            <v>0</v>
          </cell>
          <cell r="AF82">
            <v>0</v>
          </cell>
          <cell r="AG82">
            <v>0</v>
          </cell>
          <cell r="AH82">
            <v>54.613999999999997</v>
          </cell>
          <cell r="AI82">
            <v>18.288</v>
          </cell>
          <cell r="AJ82">
            <v>0</v>
          </cell>
          <cell r="AK82">
            <v>0</v>
          </cell>
          <cell r="AL82">
            <v>72.902000000000001</v>
          </cell>
          <cell r="AM82">
            <v>0</v>
          </cell>
          <cell r="AN82">
            <v>0</v>
          </cell>
          <cell r="AO82">
            <v>0</v>
          </cell>
          <cell r="AP82">
            <v>0</v>
          </cell>
          <cell r="AQ82">
            <v>0</v>
          </cell>
          <cell r="AR82">
            <v>0</v>
          </cell>
          <cell r="AS82">
            <v>0</v>
          </cell>
          <cell r="AT82">
            <v>0</v>
          </cell>
          <cell r="AU82">
            <v>0</v>
          </cell>
          <cell r="AV82">
            <v>0</v>
          </cell>
          <cell r="AW82">
            <v>54.613999999999997</v>
          </cell>
          <cell r="AX82">
            <v>18.288</v>
          </cell>
          <cell r="AY82">
            <v>0</v>
          </cell>
          <cell r="AZ82">
            <v>0</v>
          </cell>
          <cell r="BA82">
            <v>72.902000000000001</v>
          </cell>
          <cell r="BB82">
            <v>109.22799999999999</v>
          </cell>
          <cell r="BC82">
            <v>36.576000000000001</v>
          </cell>
          <cell r="BD82">
            <v>0</v>
          </cell>
          <cell r="BE82">
            <v>0</v>
          </cell>
          <cell r="BF82">
            <v>145.804</v>
          </cell>
          <cell r="BG82">
            <v>96</v>
          </cell>
          <cell r="BH82" t="str">
            <v>X</v>
          </cell>
          <cell r="BI82" t="str">
            <v>Y</v>
          </cell>
          <cell r="BJ82" t="str">
            <v>Y</v>
          </cell>
          <cell r="BK82" t="str">
            <v>D</v>
          </cell>
          <cell r="BL82" t="str">
            <v>B</v>
          </cell>
          <cell r="BM82">
            <v>70197</v>
          </cell>
          <cell r="BN82"/>
          <cell r="BO82"/>
          <cell r="BP82"/>
          <cell r="BQ82"/>
          <cell r="BR82"/>
          <cell r="BS82"/>
          <cell r="BT82"/>
          <cell r="BU82"/>
          <cell r="BV82"/>
          <cell r="BW82"/>
          <cell r="BX82"/>
          <cell r="BY82"/>
          <cell r="BZ82"/>
          <cell r="CA82"/>
          <cell r="CB82"/>
          <cell r="CC82"/>
          <cell r="CD82"/>
          <cell r="CE82"/>
          <cell r="CF82"/>
          <cell r="CG82"/>
          <cell r="CH82"/>
          <cell r="CI82"/>
          <cell r="CJ82">
            <v>70197</v>
          </cell>
          <cell r="CK82" t="str">
            <v>Utility/ROW</v>
          </cell>
          <cell r="CL82" t="str">
            <v>Bridge Key 27450</v>
          </cell>
          <cell r="CM82">
            <v>2.8819999999999997</v>
          </cell>
          <cell r="CN82">
            <v>109.22799999999999</v>
          </cell>
          <cell r="CO82">
            <v>36.576000000000001</v>
          </cell>
          <cell r="CP82">
            <v>0</v>
          </cell>
          <cell r="CQ82">
            <v>0.74914268470000822</v>
          </cell>
          <cell r="CR82">
            <v>0.25085731529999178</v>
          </cell>
          <cell r="CS82">
            <v>0</v>
          </cell>
          <cell r="CT82">
            <v>0</v>
          </cell>
          <cell r="CU82">
            <v>0</v>
          </cell>
          <cell r="CV82">
            <v>0.5</v>
          </cell>
          <cell r="CW82">
            <v>0</v>
          </cell>
          <cell r="CX82"/>
          <cell r="CY82">
            <v>0.5</v>
          </cell>
          <cell r="CZ82">
            <v>0</v>
          </cell>
          <cell r="DA82">
            <v>0</v>
          </cell>
          <cell r="DB82">
            <v>0</v>
          </cell>
          <cell r="DC82">
            <v>1</v>
          </cell>
          <cell r="DD82">
            <v>0</v>
          </cell>
          <cell r="DE82">
            <v>1</v>
          </cell>
          <cell r="DF82">
            <v>0</v>
          </cell>
          <cell r="DG82">
            <v>0</v>
          </cell>
          <cell r="DH82">
            <v>0</v>
          </cell>
          <cell r="DI82">
            <v>72.902000000000001</v>
          </cell>
          <cell r="DJ82">
            <v>0</v>
          </cell>
          <cell r="DK82"/>
          <cell r="DL82">
            <v>155.137</v>
          </cell>
          <cell r="DM82"/>
          <cell r="DN82">
            <v>0</v>
          </cell>
          <cell r="DO82" t="str">
            <v>http://www.422improvements.com/</v>
          </cell>
        </row>
        <row r="83">
          <cell r="A83">
            <v>98</v>
          </cell>
          <cell r="B83" t="str">
            <v>US 422 Mainline Widening (River Crossing)</v>
          </cell>
          <cell r="C83" t="str">
            <v>Reconstruct and widen from 4 to 6 Lanes from US 202 to PA 363</v>
          </cell>
          <cell r="D83"/>
          <cell r="E83"/>
          <cell r="F83" t="str">
            <v>X</v>
          </cell>
          <cell r="G83" t="str">
            <v>X</v>
          </cell>
          <cell r="H83"/>
          <cell r="I83"/>
          <cell r="J83"/>
          <cell r="K83" t="str">
            <v>X</v>
          </cell>
          <cell r="L83"/>
          <cell r="M83">
            <v>16.899999999999999</v>
          </cell>
          <cell r="N83">
            <v>0</v>
          </cell>
          <cell r="O83">
            <v>0</v>
          </cell>
          <cell r="P83">
            <v>0</v>
          </cell>
          <cell r="Q83">
            <v>16.899999999999999</v>
          </cell>
          <cell r="R83">
            <v>0</v>
          </cell>
          <cell r="S83">
            <v>33.799999999999997</v>
          </cell>
          <cell r="T83">
            <v>0</v>
          </cell>
          <cell r="U83">
            <v>0</v>
          </cell>
          <cell r="V83">
            <v>0</v>
          </cell>
          <cell r="W83">
            <v>33.846448758916758</v>
          </cell>
          <cell r="X83">
            <v>0</v>
          </cell>
          <cell r="Y83">
            <v>0</v>
          </cell>
          <cell r="Z83"/>
          <cell r="AA83">
            <v>33.846448758916758</v>
          </cell>
          <cell r="AB83">
            <v>67.692897517833515</v>
          </cell>
          <cell r="AC83">
            <v>0</v>
          </cell>
          <cell r="AD83">
            <v>0</v>
          </cell>
          <cell r="AE83">
            <v>10.316056351271611</v>
          </cell>
          <cell r="AF83">
            <v>23.530392407645145</v>
          </cell>
          <cell r="AG83">
            <v>33.846448758916758</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10.316056351271611</v>
          </cell>
          <cell r="AZ83">
            <v>23.530392407645145</v>
          </cell>
          <cell r="BA83">
            <v>33.846448758916758</v>
          </cell>
          <cell r="BB83">
            <v>0</v>
          </cell>
          <cell r="BC83">
            <v>0</v>
          </cell>
          <cell r="BD83">
            <v>20.632112702543221</v>
          </cell>
          <cell r="BE83">
            <v>47.06078481529029</v>
          </cell>
          <cell r="BF83">
            <v>67.692897517833515</v>
          </cell>
          <cell r="BG83">
            <v>98</v>
          </cell>
          <cell r="BH83" t="str">
            <v>X</v>
          </cell>
          <cell r="BI83" t="str">
            <v>N</v>
          </cell>
          <cell r="BJ83" t="str">
            <v>N</v>
          </cell>
          <cell r="BK83" t="str">
            <v>E</v>
          </cell>
          <cell r="BL83" t="str">
            <v>B</v>
          </cell>
          <cell r="BM83"/>
          <cell r="BN83"/>
          <cell r="BO83"/>
          <cell r="BP83"/>
          <cell r="BQ83"/>
          <cell r="BR83"/>
          <cell r="BS83"/>
          <cell r="BT83"/>
          <cell r="BU83"/>
          <cell r="BV83"/>
          <cell r="BW83"/>
          <cell r="BX83"/>
          <cell r="BY83"/>
          <cell r="BZ83"/>
          <cell r="CA83"/>
          <cell r="CB83"/>
          <cell r="CC83"/>
          <cell r="CD83"/>
          <cell r="CE83"/>
          <cell r="CF83"/>
          <cell r="CG83"/>
          <cell r="CH83"/>
          <cell r="CI83"/>
          <cell r="CJ83" t="str">
            <v>-</v>
          </cell>
          <cell r="CK83" t="str">
            <v>None</v>
          </cell>
          <cell r="CL83"/>
          <cell r="CM83"/>
          <cell r="CN83"/>
          <cell r="CO83"/>
          <cell r="CP83">
            <v>33.799999999999997</v>
          </cell>
          <cell r="CQ83">
            <v>0</v>
          </cell>
          <cell r="CR83">
            <v>0</v>
          </cell>
          <cell r="CS83">
            <v>0.375</v>
          </cell>
          <cell r="CT83">
            <v>0.625</v>
          </cell>
          <cell r="CU83">
            <v>0.5</v>
          </cell>
          <cell r="CV83">
            <v>0</v>
          </cell>
          <cell r="CW83">
            <v>0</v>
          </cell>
          <cell r="CX83"/>
          <cell r="CY83">
            <v>0.5</v>
          </cell>
          <cell r="CZ83">
            <v>0</v>
          </cell>
          <cell r="DA83">
            <v>0</v>
          </cell>
          <cell r="DB83">
            <v>0</v>
          </cell>
          <cell r="DC83">
            <v>1</v>
          </cell>
          <cell r="DD83">
            <v>0</v>
          </cell>
          <cell r="DE83">
            <v>1</v>
          </cell>
          <cell r="DF83">
            <v>0</v>
          </cell>
          <cell r="DG83">
            <v>0</v>
          </cell>
          <cell r="DH83">
            <v>0</v>
          </cell>
          <cell r="DI83">
            <v>33.846448758916758</v>
          </cell>
          <cell r="DJ83">
            <v>0</v>
          </cell>
          <cell r="DK83"/>
          <cell r="DL83">
            <v>33.799999999999997</v>
          </cell>
          <cell r="DM83"/>
          <cell r="DN83">
            <v>0</v>
          </cell>
          <cell r="DO83" t="str">
            <v>http://www.422improvements.com/</v>
          </cell>
        </row>
        <row r="84">
          <cell r="A84">
            <v>109</v>
          </cell>
          <cell r="B84" t="str">
            <v>I-276/I-76 Valley Forge Interchange</v>
          </cell>
          <cell r="C84" t="str">
            <v>Modifications</v>
          </cell>
          <cell r="D84"/>
          <cell r="E84"/>
          <cell r="F84" t="str">
            <v>X</v>
          </cell>
          <cell r="G84" t="str">
            <v>X</v>
          </cell>
          <cell r="H84"/>
          <cell r="I84"/>
          <cell r="J84"/>
          <cell r="K84" t="str">
            <v>X</v>
          </cell>
          <cell r="L84"/>
          <cell r="M84">
            <v>10</v>
          </cell>
          <cell r="N84">
            <v>0</v>
          </cell>
          <cell r="O84">
            <v>5</v>
          </cell>
          <cell r="P84">
            <v>0</v>
          </cell>
          <cell r="Q84">
            <v>5</v>
          </cell>
          <cell r="R84">
            <v>0</v>
          </cell>
          <cell r="S84">
            <v>20</v>
          </cell>
          <cell r="T84">
            <v>0</v>
          </cell>
          <cell r="U84">
            <v>0</v>
          </cell>
          <cell r="V84">
            <v>0</v>
          </cell>
          <cell r="W84">
            <v>20.027484472731807</v>
          </cell>
          <cell r="X84">
            <v>0</v>
          </cell>
          <cell r="Y84">
            <v>10.013742236365903</v>
          </cell>
          <cell r="Z84"/>
          <cell r="AA84">
            <v>10.013742236365903</v>
          </cell>
          <cell r="AB84">
            <v>40.054968945463614</v>
          </cell>
          <cell r="AC84">
            <v>0</v>
          </cell>
          <cell r="AD84">
            <v>0</v>
          </cell>
          <cell r="AE84">
            <v>6.1041753557820186</v>
          </cell>
          <cell r="AF84">
            <v>13.923309116949788</v>
          </cell>
          <cell r="AG84">
            <v>20.027484472731807</v>
          </cell>
          <cell r="AH84">
            <v>0</v>
          </cell>
          <cell r="AI84">
            <v>0</v>
          </cell>
          <cell r="AJ84">
            <v>0</v>
          </cell>
          <cell r="AK84">
            <v>0</v>
          </cell>
          <cell r="AL84">
            <v>0</v>
          </cell>
          <cell r="AM84">
            <v>0</v>
          </cell>
          <cell r="AN84">
            <v>0</v>
          </cell>
          <cell r="AO84">
            <v>3.0520876778910093</v>
          </cell>
          <cell r="AP84">
            <v>6.9616545584748941</v>
          </cell>
          <cell r="AQ84">
            <v>10.013742236365903</v>
          </cell>
          <cell r="AR84">
            <v>0</v>
          </cell>
          <cell r="AS84">
            <v>0</v>
          </cell>
          <cell r="AT84">
            <v>0</v>
          </cell>
          <cell r="AU84">
            <v>0</v>
          </cell>
          <cell r="AV84">
            <v>0</v>
          </cell>
          <cell r="AW84">
            <v>0</v>
          </cell>
          <cell r="AX84">
            <v>0</v>
          </cell>
          <cell r="AY84">
            <v>3.0520876778910093</v>
          </cell>
          <cell r="AZ84">
            <v>6.9616545584748941</v>
          </cell>
          <cell r="BA84">
            <v>10.013742236365903</v>
          </cell>
          <cell r="BB84">
            <v>0</v>
          </cell>
          <cell r="BC84">
            <v>0</v>
          </cell>
          <cell r="BD84">
            <v>12.208350711564037</v>
          </cell>
          <cell r="BE84">
            <v>27.846618233899576</v>
          </cell>
          <cell r="BF84">
            <v>40.054968945463614</v>
          </cell>
          <cell r="BG84">
            <v>109</v>
          </cell>
          <cell r="BH84" t="str">
            <v>N</v>
          </cell>
          <cell r="BI84" t="str">
            <v>N</v>
          </cell>
          <cell r="BJ84" t="str">
            <v>N</v>
          </cell>
          <cell r="BK84" t="str">
            <v>E</v>
          </cell>
          <cell r="BL84" t="str">
            <v>B</v>
          </cell>
          <cell r="BM84"/>
          <cell r="BN84"/>
          <cell r="BO84"/>
          <cell r="BP84"/>
          <cell r="BQ84"/>
          <cell r="BR84"/>
          <cell r="BS84"/>
          <cell r="BT84"/>
          <cell r="BU84"/>
          <cell r="BV84"/>
          <cell r="BW84"/>
          <cell r="BX84"/>
          <cell r="BY84"/>
          <cell r="BZ84"/>
          <cell r="CA84"/>
          <cell r="CB84"/>
          <cell r="CC84"/>
          <cell r="CD84"/>
          <cell r="CE84"/>
          <cell r="CF84"/>
          <cell r="CG84"/>
          <cell r="CH84"/>
          <cell r="CI84"/>
          <cell r="CJ84" t="str">
            <v>-</v>
          </cell>
          <cell r="CK84" t="str">
            <v>None</v>
          </cell>
          <cell r="CL84"/>
          <cell r="CM84"/>
          <cell r="CN84"/>
          <cell r="CO84"/>
          <cell r="CP84">
            <v>20</v>
          </cell>
          <cell r="CQ84">
            <v>0</v>
          </cell>
          <cell r="CR84">
            <v>0</v>
          </cell>
          <cell r="CS84">
            <v>0.375</v>
          </cell>
          <cell r="CT84">
            <v>0.625</v>
          </cell>
          <cell r="CU84">
            <v>0.5</v>
          </cell>
          <cell r="CV84">
            <v>0</v>
          </cell>
          <cell r="CW84">
            <v>0.25</v>
          </cell>
          <cell r="CX84"/>
          <cell r="CY84">
            <v>0.25</v>
          </cell>
          <cell r="CZ84">
            <v>0</v>
          </cell>
          <cell r="DA84">
            <v>0</v>
          </cell>
          <cell r="DB84">
            <v>0</v>
          </cell>
          <cell r="DC84">
            <v>1</v>
          </cell>
          <cell r="DD84">
            <v>0</v>
          </cell>
          <cell r="DE84">
            <v>1</v>
          </cell>
          <cell r="DF84">
            <v>0</v>
          </cell>
          <cell r="DG84">
            <v>0</v>
          </cell>
          <cell r="DH84">
            <v>0</v>
          </cell>
          <cell r="DI84">
            <v>10.013742236365903</v>
          </cell>
          <cell r="DJ84">
            <v>0</v>
          </cell>
          <cell r="DK84"/>
          <cell r="DL84">
            <v>20</v>
          </cell>
          <cell r="DM84"/>
          <cell r="DN84">
            <v>20</v>
          </cell>
        </row>
        <row r="85">
          <cell r="A85">
            <v>111</v>
          </cell>
          <cell r="B85" t="str">
            <v>I-276 and Virginia Drive</v>
          </cell>
          <cell r="C85" t="str">
            <v>Add full movements</v>
          </cell>
          <cell r="D85"/>
          <cell r="E85"/>
          <cell r="F85" t="str">
            <v>X</v>
          </cell>
          <cell r="G85" t="str">
            <v>X</v>
          </cell>
          <cell r="H85"/>
          <cell r="I85"/>
          <cell r="J85"/>
          <cell r="K85" t="str">
            <v>X</v>
          </cell>
          <cell r="L85"/>
          <cell r="M85">
            <v>0</v>
          </cell>
          <cell r="N85">
            <v>11.25</v>
          </cell>
          <cell r="O85">
            <v>16.875</v>
          </cell>
          <cell r="P85">
            <v>0</v>
          </cell>
          <cell r="Q85">
            <v>16.875</v>
          </cell>
          <cell r="R85">
            <v>0</v>
          </cell>
          <cell r="S85">
            <v>45</v>
          </cell>
          <cell r="T85">
            <v>0</v>
          </cell>
          <cell r="U85">
            <v>0</v>
          </cell>
          <cell r="V85">
            <v>0</v>
          </cell>
          <cell r="W85">
            <v>0</v>
          </cell>
          <cell r="X85">
            <v>22.530920031823285</v>
          </cell>
          <cell r="Y85">
            <v>33.796380047734928</v>
          </cell>
          <cell r="Z85"/>
          <cell r="AA85">
            <v>33.796380047734928</v>
          </cell>
          <cell r="AB85">
            <v>90.123680127293142</v>
          </cell>
          <cell r="AC85">
            <v>0</v>
          </cell>
          <cell r="AD85">
            <v>0</v>
          </cell>
          <cell r="AE85">
            <v>0</v>
          </cell>
          <cell r="AF85">
            <v>0</v>
          </cell>
          <cell r="AG85">
            <v>0</v>
          </cell>
          <cell r="AH85">
            <v>0</v>
          </cell>
          <cell r="AI85">
            <v>0</v>
          </cell>
          <cell r="AJ85">
            <v>6.867197275254771</v>
          </cell>
          <cell r="AK85">
            <v>15.663722756568513</v>
          </cell>
          <cell r="AL85">
            <v>22.530920031823285</v>
          </cell>
          <cell r="AM85">
            <v>0</v>
          </cell>
          <cell r="AN85">
            <v>0</v>
          </cell>
          <cell r="AO85">
            <v>10.300795912882156</v>
          </cell>
          <cell r="AP85">
            <v>23.49558413485277</v>
          </cell>
          <cell r="AQ85">
            <v>33.796380047734928</v>
          </cell>
          <cell r="AR85">
            <v>0</v>
          </cell>
          <cell r="AS85">
            <v>0</v>
          </cell>
          <cell r="AT85">
            <v>0</v>
          </cell>
          <cell r="AU85">
            <v>0</v>
          </cell>
          <cell r="AV85">
            <v>0</v>
          </cell>
          <cell r="AW85">
            <v>0</v>
          </cell>
          <cell r="AX85">
            <v>0</v>
          </cell>
          <cell r="AY85">
            <v>10.300795912882156</v>
          </cell>
          <cell r="AZ85">
            <v>23.49558413485277</v>
          </cell>
          <cell r="BA85">
            <v>33.796380047734928</v>
          </cell>
          <cell r="BB85">
            <v>0</v>
          </cell>
          <cell r="BC85">
            <v>0</v>
          </cell>
          <cell r="BD85">
            <v>27.468789101019084</v>
          </cell>
          <cell r="BE85">
            <v>62.654891026274051</v>
          </cell>
          <cell r="BF85">
            <v>90.123680127293142</v>
          </cell>
          <cell r="BG85">
            <v>111</v>
          </cell>
          <cell r="BH85" t="str">
            <v>N</v>
          </cell>
          <cell r="BI85" t="str">
            <v>N</v>
          </cell>
          <cell r="BJ85" t="str">
            <v>N</v>
          </cell>
          <cell r="BK85" t="str">
            <v>E</v>
          </cell>
          <cell r="BL85" t="str">
            <v>B</v>
          </cell>
          <cell r="BM85"/>
          <cell r="BN85"/>
          <cell r="BO85"/>
          <cell r="BP85"/>
          <cell r="BQ85"/>
          <cell r="BR85"/>
          <cell r="BS85"/>
          <cell r="BT85"/>
          <cell r="BU85"/>
          <cell r="BV85"/>
          <cell r="BW85"/>
          <cell r="BX85"/>
          <cell r="BY85"/>
          <cell r="BZ85"/>
          <cell r="CA85"/>
          <cell r="CB85"/>
          <cell r="CC85"/>
          <cell r="CD85"/>
          <cell r="CE85"/>
          <cell r="CF85"/>
          <cell r="CG85"/>
          <cell r="CH85"/>
          <cell r="CI85"/>
          <cell r="CJ85" t="str">
            <v>-</v>
          </cell>
          <cell r="CK85" t="str">
            <v>None</v>
          </cell>
          <cell r="CL85"/>
          <cell r="CM85"/>
          <cell r="CN85"/>
          <cell r="CO85"/>
          <cell r="CP85">
            <v>45</v>
          </cell>
          <cell r="CQ85">
            <v>0</v>
          </cell>
          <cell r="CR85">
            <v>0</v>
          </cell>
          <cell r="CS85">
            <v>0.375</v>
          </cell>
          <cell r="CT85">
            <v>0.625</v>
          </cell>
          <cell r="CU85">
            <v>0</v>
          </cell>
          <cell r="CV85">
            <v>0.25</v>
          </cell>
          <cell r="CW85">
            <v>0.375</v>
          </cell>
          <cell r="CX85"/>
          <cell r="CY85">
            <v>0.375</v>
          </cell>
          <cell r="CZ85">
            <v>0</v>
          </cell>
          <cell r="DA85">
            <v>0</v>
          </cell>
          <cell r="DB85">
            <v>0</v>
          </cell>
          <cell r="DC85">
            <v>1</v>
          </cell>
          <cell r="DD85">
            <v>0</v>
          </cell>
          <cell r="DE85">
            <v>1</v>
          </cell>
          <cell r="DF85">
            <v>0</v>
          </cell>
          <cell r="DG85">
            <v>0</v>
          </cell>
          <cell r="DH85">
            <v>0</v>
          </cell>
          <cell r="DI85">
            <v>33.796380047734928</v>
          </cell>
          <cell r="DJ85">
            <v>0</v>
          </cell>
          <cell r="DK85"/>
          <cell r="DL85">
            <v>45</v>
          </cell>
          <cell r="DM85"/>
          <cell r="DN85">
            <v>45</v>
          </cell>
        </row>
        <row r="86">
          <cell r="A86">
            <v>112</v>
          </cell>
          <cell r="B86" t="str">
            <v>I-276 and Henderson Road</v>
          </cell>
          <cell r="C86" t="str">
            <v>New interchange</v>
          </cell>
          <cell r="D86"/>
          <cell r="E86"/>
          <cell r="F86" t="str">
            <v>X</v>
          </cell>
          <cell r="G86" t="str">
            <v>X</v>
          </cell>
          <cell r="H86"/>
          <cell r="I86"/>
          <cell r="J86"/>
          <cell r="K86" t="str">
            <v>X</v>
          </cell>
          <cell r="L86"/>
          <cell r="M86">
            <v>0</v>
          </cell>
          <cell r="N86">
            <v>0</v>
          </cell>
          <cell r="O86">
            <v>0</v>
          </cell>
          <cell r="P86">
            <v>0</v>
          </cell>
          <cell r="Q86">
            <v>40</v>
          </cell>
          <cell r="R86">
            <v>0</v>
          </cell>
          <cell r="S86">
            <v>40</v>
          </cell>
          <cell r="T86">
            <v>0</v>
          </cell>
          <cell r="U86">
            <v>0</v>
          </cell>
          <cell r="V86">
            <v>0</v>
          </cell>
          <cell r="W86">
            <v>0</v>
          </cell>
          <cell r="X86">
            <v>0</v>
          </cell>
          <cell r="Y86">
            <v>0</v>
          </cell>
          <cell r="Z86"/>
          <cell r="AA86">
            <v>80.109937890927227</v>
          </cell>
          <cell r="AB86">
            <v>80.109937890927227</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24.416701423128075</v>
          </cell>
          <cell r="AZ86">
            <v>55.693236467799153</v>
          </cell>
          <cell r="BA86">
            <v>80.109937890927227</v>
          </cell>
          <cell r="BB86">
            <v>0</v>
          </cell>
          <cell r="BC86">
            <v>0</v>
          </cell>
          <cell r="BD86">
            <v>24.416701423128075</v>
          </cell>
          <cell r="BE86">
            <v>55.693236467799153</v>
          </cell>
          <cell r="BF86">
            <v>80.109937890927227</v>
          </cell>
          <cell r="BG86">
            <v>112</v>
          </cell>
          <cell r="BH86" t="str">
            <v>N</v>
          </cell>
          <cell r="BI86" t="str">
            <v>N</v>
          </cell>
          <cell r="BJ86" t="str">
            <v>N</v>
          </cell>
          <cell r="BK86" t="str">
            <v>E</v>
          </cell>
          <cell r="BL86" t="str">
            <v>B</v>
          </cell>
          <cell r="BM86"/>
          <cell r="BN86"/>
          <cell r="BO86"/>
          <cell r="BP86"/>
          <cell r="BQ86"/>
          <cell r="BR86"/>
          <cell r="BS86"/>
          <cell r="BT86"/>
          <cell r="BU86"/>
          <cell r="BV86"/>
          <cell r="BW86"/>
          <cell r="BX86"/>
          <cell r="BY86"/>
          <cell r="BZ86"/>
          <cell r="CA86"/>
          <cell r="CB86"/>
          <cell r="CC86"/>
          <cell r="CD86"/>
          <cell r="CE86"/>
          <cell r="CF86"/>
          <cell r="CG86"/>
          <cell r="CH86"/>
          <cell r="CI86"/>
          <cell r="CJ86" t="str">
            <v>-</v>
          </cell>
          <cell r="CK86" t="str">
            <v>None</v>
          </cell>
          <cell r="CL86"/>
          <cell r="CM86"/>
          <cell r="CN86"/>
          <cell r="CO86"/>
          <cell r="CP86">
            <v>40</v>
          </cell>
          <cell r="CQ86">
            <v>0</v>
          </cell>
          <cell r="CR86">
            <v>0</v>
          </cell>
          <cell r="CS86">
            <v>0.375</v>
          </cell>
          <cell r="CT86">
            <v>0.625</v>
          </cell>
          <cell r="CU86">
            <v>0</v>
          </cell>
          <cell r="CV86">
            <v>0</v>
          </cell>
          <cell r="CW86">
            <v>0</v>
          </cell>
          <cell r="CX86"/>
          <cell r="CY86">
            <v>1</v>
          </cell>
          <cell r="CZ86">
            <v>0</v>
          </cell>
          <cell r="DA86">
            <v>0</v>
          </cell>
          <cell r="DB86">
            <v>0</v>
          </cell>
          <cell r="DC86">
            <v>1</v>
          </cell>
          <cell r="DD86">
            <v>0</v>
          </cell>
          <cell r="DE86">
            <v>1</v>
          </cell>
          <cell r="DF86">
            <v>0</v>
          </cell>
          <cell r="DG86">
            <v>0</v>
          </cell>
          <cell r="DH86">
            <v>0</v>
          </cell>
          <cell r="DI86">
            <v>80.109937890927227</v>
          </cell>
          <cell r="DJ86">
            <v>0</v>
          </cell>
          <cell r="DK86"/>
          <cell r="DL86">
            <v>40</v>
          </cell>
          <cell r="DM86"/>
          <cell r="DN86">
            <v>40</v>
          </cell>
        </row>
        <row r="87">
          <cell r="A87">
            <v>113</v>
          </cell>
          <cell r="B87" t="str">
            <v>I-276 and Lafayette Street/Ridge Avenue</v>
          </cell>
          <cell r="C87" t="str">
            <v>New interchange</v>
          </cell>
          <cell r="D87"/>
          <cell r="E87"/>
          <cell r="F87" t="str">
            <v>X</v>
          </cell>
          <cell r="G87" t="str">
            <v>X</v>
          </cell>
          <cell r="H87"/>
          <cell r="I87"/>
          <cell r="J87"/>
          <cell r="K87" t="str">
            <v>X</v>
          </cell>
          <cell r="L87"/>
          <cell r="M87">
            <v>0</v>
          </cell>
          <cell r="N87">
            <v>3.7</v>
          </cell>
          <cell r="O87">
            <v>0</v>
          </cell>
          <cell r="P87">
            <v>0</v>
          </cell>
          <cell r="Q87">
            <v>14.8</v>
          </cell>
          <cell r="R87">
            <v>0</v>
          </cell>
          <cell r="S87">
            <v>18.5</v>
          </cell>
          <cell r="T87">
            <v>0</v>
          </cell>
          <cell r="U87">
            <v>0</v>
          </cell>
          <cell r="V87">
            <v>18.5</v>
          </cell>
          <cell r="W87">
            <v>0</v>
          </cell>
          <cell r="X87">
            <v>7.4101692549107696</v>
          </cell>
          <cell r="Y87">
            <v>0</v>
          </cell>
          <cell r="Z87"/>
          <cell r="AA87">
            <v>29.640677019643078</v>
          </cell>
          <cell r="AB87">
            <v>37.050846274553848</v>
          </cell>
          <cell r="AC87">
            <v>0</v>
          </cell>
          <cell r="AD87">
            <v>0</v>
          </cell>
          <cell r="AE87">
            <v>0</v>
          </cell>
          <cell r="AF87">
            <v>0</v>
          </cell>
          <cell r="AG87">
            <v>0</v>
          </cell>
          <cell r="AH87">
            <v>0</v>
          </cell>
          <cell r="AI87">
            <v>0</v>
          </cell>
          <cell r="AJ87">
            <v>2.258544881639347</v>
          </cell>
          <cell r="AK87">
            <v>5.1516243732714226</v>
          </cell>
          <cell r="AL87">
            <v>7.4101692549107696</v>
          </cell>
          <cell r="AM87">
            <v>0</v>
          </cell>
          <cell r="AN87">
            <v>0</v>
          </cell>
          <cell r="AO87">
            <v>0</v>
          </cell>
          <cell r="AP87">
            <v>0</v>
          </cell>
          <cell r="AQ87">
            <v>0</v>
          </cell>
          <cell r="AR87">
            <v>0</v>
          </cell>
          <cell r="AS87">
            <v>0</v>
          </cell>
          <cell r="AT87">
            <v>0</v>
          </cell>
          <cell r="AU87">
            <v>0</v>
          </cell>
          <cell r="AV87">
            <v>0</v>
          </cell>
          <cell r="AW87">
            <v>0</v>
          </cell>
          <cell r="AX87">
            <v>0</v>
          </cell>
          <cell r="AY87">
            <v>9.0341795265573879</v>
          </cell>
          <cell r="AZ87">
            <v>20.606497493085691</v>
          </cell>
          <cell r="BA87">
            <v>29.640677019643078</v>
          </cell>
          <cell r="BB87">
            <v>0</v>
          </cell>
          <cell r="BC87">
            <v>0</v>
          </cell>
          <cell r="BD87">
            <v>11.292724408196735</v>
          </cell>
          <cell r="BE87">
            <v>25.758121866357111</v>
          </cell>
          <cell r="BF87">
            <v>37.050846274553848</v>
          </cell>
          <cell r="BG87">
            <v>113</v>
          </cell>
          <cell r="BH87" t="str">
            <v>X</v>
          </cell>
          <cell r="BI87" t="str">
            <v>N</v>
          </cell>
          <cell r="BJ87" t="str">
            <v>N</v>
          </cell>
          <cell r="BK87" t="str">
            <v>E</v>
          </cell>
          <cell r="BL87" t="str">
            <v>B</v>
          </cell>
          <cell r="BM87"/>
          <cell r="BN87"/>
          <cell r="BO87"/>
          <cell r="BP87"/>
          <cell r="BQ87"/>
          <cell r="BR87"/>
          <cell r="BS87"/>
          <cell r="BT87"/>
          <cell r="BU87"/>
          <cell r="BV87"/>
          <cell r="BW87"/>
          <cell r="BX87"/>
          <cell r="BY87"/>
          <cell r="BZ87"/>
          <cell r="CA87"/>
          <cell r="CB87"/>
          <cell r="CC87"/>
          <cell r="CD87"/>
          <cell r="CE87"/>
          <cell r="CF87"/>
          <cell r="CG87"/>
          <cell r="CH87"/>
          <cell r="CI87"/>
          <cell r="CJ87" t="str">
            <v>-</v>
          </cell>
          <cell r="CK87" t="str">
            <v>None</v>
          </cell>
          <cell r="CL87"/>
          <cell r="CM87"/>
          <cell r="CN87"/>
          <cell r="CO87"/>
          <cell r="CP87">
            <v>18.5</v>
          </cell>
          <cell r="CQ87">
            <v>0</v>
          </cell>
          <cell r="CR87">
            <v>0</v>
          </cell>
          <cell r="CS87">
            <v>0.375</v>
          </cell>
          <cell r="CT87">
            <v>0.625</v>
          </cell>
          <cell r="CU87">
            <v>0</v>
          </cell>
          <cell r="CV87">
            <v>0.2</v>
          </cell>
          <cell r="CW87">
            <v>0</v>
          </cell>
          <cell r="CX87"/>
          <cell r="CY87">
            <v>0.8</v>
          </cell>
          <cell r="CZ87">
            <v>0</v>
          </cell>
          <cell r="DA87">
            <v>0</v>
          </cell>
          <cell r="DB87">
            <v>0</v>
          </cell>
          <cell r="DC87">
            <v>1</v>
          </cell>
          <cell r="DD87">
            <v>0</v>
          </cell>
          <cell r="DE87">
            <v>1</v>
          </cell>
          <cell r="DF87">
            <v>0</v>
          </cell>
          <cell r="DG87">
            <v>0</v>
          </cell>
          <cell r="DH87">
            <v>0</v>
          </cell>
          <cell r="DI87">
            <v>29.640677019643078</v>
          </cell>
          <cell r="DJ87">
            <v>0</v>
          </cell>
          <cell r="DK87"/>
          <cell r="DL87">
            <v>0</v>
          </cell>
          <cell r="DM87"/>
          <cell r="DN87">
            <v>0</v>
          </cell>
        </row>
        <row r="88">
          <cell r="A88">
            <v>114</v>
          </cell>
          <cell r="B88" t="str">
            <v>I-276 and PA 63 Welsh Road</v>
          </cell>
          <cell r="C88" t="str">
            <v>New interchange</v>
          </cell>
          <cell r="D88"/>
          <cell r="E88"/>
          <cell r="F88" t="str">
            <v>X</v>
          </cell>
          <cell r="G88" t="str">
            <v>X</v>
          </cell>
          <cell r="H88"/>
          <cell r="I88"/>
          <cell r="J88"/>
          <cell r="K88" t="str">
            <v>X</v>
          </cell>
          <cell r="L88"/>
          <cell r="M88">
            <v>0</v>
          </cell>
          <cell r="N88">
            <v>8</v>
          </cell>
          <cell r="O88">
            <v>0</v>
          </cell>
          <cell r="P88">
            <v>0</v>
          </cell>
          <cell r="Q88">
            <v>32</v>
          </cell>
          <cell r="R88">
            <v>0</v>
          </cell>
          <cell r="S88">
            <v>40</v>
          </cell>
          <cell r="T88">
            <v>0</v>
          </cell>
          <cell r="U88">
            <v>0</v>
          </cell>
          <cell r="V88">
            <v>0</v>
          </cell>
          <cell r="W88">
            <v>0</v>
          </cell>
          <cell r="X88">
            <v>16.021987578185445</v>
          </cell>
          <cell r="Y88">
            <v>0</v>
          </cell>
          <cell r="Z88"/>
          <cell r="AA88">
            <v>64.087950312741782</v>
          </cell>
          <cell r="AB88">
            <v>80.109937890927227</v>
          </cell>
          <cell r="AC88">
            <v>0</v>
          </cell>
          <cell r="AD88">
            <v>0</v>
          </cell>
          <cell r="AE88">
            <v>0</v>
          </cell>
          <cell r="AF88">
            <v>0</v>
          </cell>
          <cell r="AG88">
            <v>0</v>
          </cell>
          <cell r="AH88">
            <v>0</v>
          </cell>
          <cell r="AI88">
            <v>0</v>
          </cell>
          <cell r="AJ88">
            <v>4.8833402846256151</v>
          </cell>
          <cell r="AK88">
            <v>11.138647293559831</v>
          </cell>
          <cell r="AL88">
            <v>16.021987578185445</v>
          </cell>
          <cell r="AM88">
            <v>0</v>
          </cell>
          <cell r="AN88">
            <v>0</v>
          </cell>
          <cell r="AO88">
            <v>0</v>
          </cell>
          <cell r="AP88">
            <v>0</v>
          </cell>
          <cell r="AQ88">
            <v>0</v>
          </cell>
          <cell r="AR88">
            <v>0</v>
          </cell>
          <cell r="AS88">
            <v>0</v>
          </cell>
          <cell r="AT88">
            <v>0</v>
          </cell>
          <cell r="AU88">
            <v>0</v>
          </cell>
          <cell r="AV88">
            <v>0</v>
          </cell>
          <cell r="AW88">
            <v>0</v>
          </cell>
          <cell r="AX88">
            <v>0</v>
          </cell>
          <cell r="AY88">
            <v>19.53336113850246</v>
          </cell>
          <cell r="AZ88">
            <v>44.554589174239325</v>
          </cell>
          <cell r="BA88">
            <v>64.087950312741782</v>
          </cell>
          <cell r="BB88">
            <v>0</v>
          </cell>
          <cell r="BC88">
            <v>0</v>
          </cell>
          <cell r="BD88">
            <v>24.416701423128075</v>
          </cell>
          <cell r="BE88">
            <v>55.693236467799153</v>
          </cell>
          <cell r="BF88">
            <v>80.109937890927227</v>
          </cell>
          <cell r="BG88">
            <v>114</v>
          </cell>
          <cell r="BH88" t="str">
            <v>N</v>
          </cell>
          <cell r="BI88" t="str">
            <v>N</v>
          </cell>
          <cell r="BJ88" t="str">
            <v>N</v>
          </cell>
          <cell r="BK88" t="str">
            <v>E</v>
          </cell>
          <cell r="BL88" t="str">
            <v>B</v>
          </cell>
          <cell r="BM88"/>
          <cell r="BN88"/>
          <cell r="BO88"/>
          <cell r="BP88"/>
          <cell r="BQ88"/>
          <cell r="BR88"/>
          <cell r="BS88"/>
          <cell r="BT88"/>
          <cell r="BU88"/>
          <cell r="BV88"/>
          <cell r="BW88"/>
          <cell r="BX88"/>
          <cell r="BY88"/>
          <cell r="BZ88"/>
          <cell r="CA88"/>
          <cell r="CB88"/>
          <cell r="CC88"/>
          <cell r="CD88"/>
          <cell r="CE88"/>
          <cell r="CF88"/>
          <cell r="CG88"/>
          <cell r="CH88"/>
          <cell r="CI88"/>
          <cell r="CJ88" t="str">
            <v>-</v>
          </cell>
          <cell r="CK88" t="str">
            <v>None</v>
          </cell>
          <cell r="CL88"/>
          <cell r="CM88"/>
          <cell r="CN88"/>
          <cell r="CO88"/>
          <cell r="CP88">
            <v>3</v>
          </cell>
          <cell r="CQ88">
            <v>0</v>
          </cell>
          <cell r="CR88">
            <v>0</v>
          </cell>
          <cell r="CS88">
            <v>0.375</v>
          </cell>
          <cell r="CT88">
            <v>0.625</v>
          </cell>
          <cell r="CU88">
            <v>0</v>
          </cell>
          <cell r="CV88">
            <v>0.2</v>
          </cell>
          <cell r="CW88">
            <v>0</v>
          </cell>
          <cell r="CX88"/>
          <cell r="CY88">
            <v>0.8</v>
          </cell>
          <cell r="CZ88">
            <v>0</v>
          </cell>
          <cell r="DA88">
            <v>0</v>
          </cell>
          <cell r="DB88">
            <v>0</v>
          </cell>
          <cell r="DC88">
            <v>1</v>
          </cell>
          <cell r="DD88">
            <v>0</v>
          </cell>
          <cell r="DE88">
            <v>1</v>
          </cell>
          <cell r="DF88">
            <v>0</v>
          </cell>
          <cell r="DG88">
            <v>0</v>
          </cell>
          <cell r="DH88">
            <v>0</v>
          </cell>
          <cell r="DI88">
            <v>64.087950312741782</v>
          </cell>
          <cell r="DJ88">
            <v>0</v>
          </cell>
          <cell r="DK88"/>
          <cell r="DL88">
            <v>3</v>
          </cell>
          <cell r="DM88"/>
          <cell r="DN88">
            <v>40</v>
          </cell>
        </row>
        <row r="89">
          <cell r="A89">
            <v>115</v>
          </cell>
          <cell r="B89" t="str">
            <v xml:space="preserve">I-95/US 322/Highland Ave. Interchange </v>
          </cell>
          <cell r="C89" t="str">
            <v>Realign I-95 and add new movements at interchange to 322, Bethal Road, and Highland Avenue</v>
          </cell>
          <cell r="D89"/>
          <cell r="E89"/>
          <cell r="F89" t="str">
            <v>X</v>
          </cell>
          <cell r="G89" t="str">
            <v>X</v>
          </cell>
          <cell r="H89"/>
          <cell r="I89"/>
          <cell r="J89" t="str">
            <v>X</v>
          </cell>
          <cell r="K89"/>
          <cell r="L89"/>
          <cell r="M89">
            <v>37.5</v>
          </cell>
          <cell r="N89">
            <v>0</v>
          </cell>
          <cell r="O89">
            <v>18.75</v>
          </cell>
          <cell r="P89">
            <v>0</v>
          </cell>
          <cell r="Q89">
            <v>18.75</v>
          </cell>
          <cell r="R89">
            <v>0</v>
          </cell>
          <cell r="S89">
            <v>75</v>
          </cell>
          <cell r="T89">
            <v>0</v>
          </cell>
          <cell r="U89">
            <v>0</v>
          </cell>
          <cell r="V89">
            <v>0</v>
          </cell>
          <cell r="W89">
            <v>36.799472050917259</v>
          </cell>
          <cell r="X89">
            <v>36.799472050917259</v>
          </cell>
          <cell r="Y89">
            <v>51.51926087128416</v>
          </cell>
          <cell r="Z89"/>
          <cell r="AA89">
            <v>22.079683230550355</v>
          </cell>
          <cell r="AB89">
            <v>147.19788820366904</v>
          </cell>
          <cell r="AC89">
            <v>0</v>
          </cell>
          <cell r="AD89">
            <v>0.75</v>
          </cell>
          <cell r="AE89">
            <v>10.987515640407635</v>
          </cell>
          <cell r="AF89">
            <v>25.061956410509623</v>
          </cell>
          <cell r="AG89">
            <v>36.799472050917259</v>
          </cell>
          <cell r="AH89">
            <v>0</v>
          </cell>
          <cell r="AI89">
            <v>0.75</v>
          </cell>
          <cell r="AJ89">
            <v>10.987515640407635</v>
          </cell>
          <cell r="AK89">
            <v>25.061956410509623</v>
          </cell>
          <cell r="AL89">
            <v>36.799472050917259</v>
          </cell>
          <cell r="AM89">
            <v>0</v>
          </cell>
          <cell r="AN89">
            <v>1.0499999999999998</v>
          </cell>
          <cell r="AO89">
            <v>15.382521896570687</v>
          </cell>
          <cell r="AP89">
            <v>35.086738974713469</v>
          </cell>
          <cell r="AQ89">
            <v>51.51926087128416</v>
          </cell>
          <cell r="AR89">
            <v>0</v>
          </cell>
          <cell r="AS89">
            <v>0</v>
          </cell>
          <cell r="AT89">
            <v>0</v>
          </cell>
          <cell r="AU89">
            <v>0</v>
          </cell>
          <cell r="AV89">
            <v>0</v>
          </cell>
          <cell r="AW89">
            <v>0</v>
          </cell>
          <cell r="AX89">
            <v>0.44999999999999996</v>
          </cell>
          <cell r="AY89">
            <v>6.5925093842445808</v>
          </cell>
          <cell r="AZ89">
            <v>15.037173846305773</v>
          </cell>
          <cell r="BA89">
            <v>22.079683230550355</v>
          </cell>
          <cell r="BB89">
            <v>0</v>
          </cell>
          <cell r="BC89">
            <v>3</v>
          </cell>
          <cell r="BD89">
            <v>43.950062561630538</v>
          </cell>
          <cell r="BE89">
            <v>100.24782564203849</v>
          </cell>
          <cell r="BF89">
            <v>147.19788820366904</v>
          </cell>
          <cell r="BG89">
            <v>115</v>
          </cell>
          <cell r="BH89" t="str">
            <v>X</v>
          </cell>
          <cell r="BI89" t="str">
            <v>N</v>
          </cell>
          <cell r="BJ89" t="str">
            <v>N</v>
          </cell>
          <cell r="BK89" t="str">
            <v>E</v>
          </cell>
          <cell r="BL89" t="str">
            <v>B</v>
          </cell>
          <cell r="BM89"/>
          <cell r="BN89"/>
          <cell r="BO89"/>
          <cell r="BP89"/>
          <cell r="BQ89"/>
          <cell r="BR89"/>
          <cell r="BS89"/>
          <cell r="BT89"/>
          <cell r="BU89"/>
          <cell r="BV89"/>
          <cell r="BW89"/>
          <cell r="BX89"/>
          <cell r="BY89"/>
          <cell r="BZ89"/>
          <cell r="CA89"/>
          <cell r="CB89"/>
          <cell r="CC89"/>
          <cell r="CD89"/>
          <cell r="CE89"/>
          <cell r="CF89"/>
          <cell r="CG89"/>
          <cell r="CH89"/>
          <cell r="CI89"/>
          <cell r="CJ89" t="str">
            <v>-</v>
          </cell>
          <cell r="CK89" t="str">
            <v>PE</v>
          </cell>
          <cell r="CL89" t="str">
            <v>Preferred alternative is 3E-2</v>
          </cell>
          <cell r="CM89"/>
          <cell r="CN89"/>
          <cell r="CO89">
            <v>3</v>
          </cell>
          <cell r="CP89">
            <v>72</v>
          </cell>
          <cell r="CQ89">
            <v>0</v>
          </cell>
          <cell r="CR89">
            <v>0.04</v>
          </cell>
          <cell r="CS89">
            <v>0.36</v>
          </cell>
          <cell r="CT89">
            <v>0.60000000000000009</v>
          </cell>
          <cell r="CU89">
            <v>0.25</v>
          </cell>
          <cell r="CV89">
            <v>0.25</v>
          </cell>
          <cell r="CW89">
            <v>0.35</v>
          </cell>
          <cell r="CX89"/>
          <cell r="CY89">
            <v>0.15</v>
          </cell>
          <cell r="CZ89">
            <v>0</v>
          </cell>
          <cell r="DA89">
            <v>0</v>
          </cell>
          <cell r="DB89">
            <v>1</v>
          </cell>
          <cell r="DC89">
            <v>0</v>
          </cell>
          <cell r="DD89">
            <v>0</v>
          </cell>
          <cell r="DE89">
            <v>1</v>
          </cell>
          <cell r="DF89">
            <v>0</v>
          </cell>
          <cell r="DG89">
            <v>0</v>
          </cell>
          <cell r="DH89">
            <v>22.079683230550355</v>
          </cell>
          <cell r="DI89">
            <v>0</v>
          </cell>
          <cell r="DJ89">
            <v>0</v>
          </cell>
          <cell r="DK89"/>
          <cell r="DL89">
            <v>75</v>
          </cell>
          <cell r="DM89"/>
          <cell r="DN89">
            <v>0</v>
          </cell>
          <cell r="DO89" t="str">
            <v>http://www.i95-us322.com/</v>
          </cell>
        </row>
        <row r="90">
          <cell r="A90">
            <v>128</v>
          </cell>
          <cell r="B90" t="str">
            <v>US 202 Dannehower Bridge Lafayette St Interchange</v>
          </cell>
          <cell r="C90" t="str">
            <v>Reconstruct Dannehower Bridge and add new half-diamond interchange at Lafayette St</v>
          </cell>
          <cell r="D90"/>
          <cell r="E90"/>
          <cell r="F90"/>
          <cell r="G90" t="str">
            <v>X</v>
          </cell>
          <cell r="H90"/>
          <cell r="I90"/>
          <cell r="J90"/>
          <cell r="K90" t="str">
            <v>X</v>
          </cell>
          <cell r="L90"/>
          <cell r="M90">
            <v>0</v>
          </cell>
          <cell r="N90">
            <v>40.286250000000003</v>
          </cell>
          <cell r="O90">
            <v>0</v>
          </cell>
          <cell r="P90">
            <v>0</v>
          </cell>
          <cell r="Q90">
            <v>13.428750000000001</v>
          </cell>
          <cell r="R90">
            <v>0</v>
          </cell>
          <cell r="S90">
            <v>53.715000000000003</v>
          </cell>
          <cell r="T90">
            <v>0</v>
          </cell>
          <cell r="U90">
            <v>0</v>
          </cell>
          <cell r="V90">
            <v>0</v>
          </cell>
          <cell r="W90">
            <v>0</v>
          </cell>
          <cell r="X90">
            <v>89.746865906034955</v>
          </cell>
          <cell r="Y90">
            <v>0</v>
          </cell>
          <cell r="Z90"/>
          <cell r="AA90">
            <v>29.91562196867832</v>
          </cell>
          <cell r="AB90">
            <v>119.66248787471328</v>
          </cell>
          <cell r="AC90">
            <v>0</v>
          </cell>
          <cell r="AD90">
            <v>0</v>
          </cell>
          <cell r="AE90">
            <v>0</v>
          </cell>
          <cell r="AF90">
            <v>0</v>
          </cell>
          <cell r="AG90">
            <v>0</v>
          </cell>
          <cell r="AH90">
            <v>0</v>
          </cell>
          <cell r="AI90">
            <v>0</v>
          </cell>
          <cell r="AJ90">
            <v>0</v>
          </cell>
          <cell r="AK90">
            <v>89.746865906034955</v>
          </cell>
          <cell r="AL90">
            <v>89.746865906034955</v>
          </cell>
          <cell r="AM90">
            <v>0</v>
          </cell>
          <cell r="AN90">
            <v>0</v>
          </cell>
          <cell r="AO90">
            <v>0</v>
          </cell>
          <cell r="AP90">
            <v>0</v>
          </cell>
          <cell r="AQ90">
            <v>0</v>
          </cell>
          <cell r="AR90">
            <v>0</v>
          </cell>
          <cell r="AS90">
            <v>0</v>
          </cell>
          <cell r="AT90">
            <v>0</v>
          </cell>
          <cell r="AU90">
            <v>0</v>
          </cell>
          <cell r="AV90">
            <v>0</v>
          </cell>
          <cell r="AW90">
            <v>0</v>
          </cell>
          <cell r="AX90">
            <v>0</v>
          </cell>
          <cell r="AY90">
            <v>0</v>
          </cell>
          <cell r="AZ90">
            <v>29.91562196867832</v>
          </cell>
          <cell r="BA90">
            <v>29.91562196867832</v>
          </cell>
          <cell r="BB90">
            <v>0</v>
          </cell>
          <cell r="BC90">
            <v>0</v>
          </cell>
          <cell r="BD90">
            <v>0</v>
          </cell>
          <cell r="BE90">
            <v>119.66248787471328</v>
          </cell>
          <cell r="BF90">
            <v>119.66248787471328</v>
          </cell>
          <cell r="BG90">
            <v>128</v>
          </cell>
          <cell r="BH90" t="str">
            <v>N</v>
          </cell>
          <cell r="BI90" t="str">
            <v>N</v>
          </cell>
          <cell r="BJ90" t="str">
            <v>N</v>
          </cell>
          <cell r="BK90" t="str">
            <v>C</v>
          </cell>
          <cell r="BL90" t="str">
            <v>B</v>
          </cell>
          <cell r="BM90">
            <v>79928</v>
          </cell>
          <cell r="BN90"/>
          <cell r="BO90"/>
          <cell r="BP90"/>
          <cell r="BQ90"/>
          <cell r="BR90"/>
          <cell r="BS90"/>
          <cell r="BT90"/>
          <cell r="BU90"/>
          <cell r="BV90"/>
          <cell r="BW90"/>
          <cell r="BX90"/>
          <cell r="BY90"/>
          <cell r="BZ90"/>
          <cell r="CA90"/>
          <cell r="CB90"/>
          <cell r="CC90"/>
          <cell r="CD90"/>
          <cell r="CE90"/>
          <cell r="CF90"/>
          <cell r="CG90"/>
          <cell r="CH90"/>
          <cell r="CI90"/>
          <cell r="CJ90">
            <v>79928</v>
          </cell>
          <cell r="CK90" t="str">
            <v>None</v>
          </cell>
          <cell r="CL90"/>
          <cell r="CM90"/>
          <cell r="CN90"/>
          <cell r="CO90"/>
          <cell r="CP90">
            <v>53.715000000000003</v>
          </cell>
          <cell r="CQ90">
            <v>0</v>
          </cell>
          <cell r="CR90">
            <v>0</v>
          </cell>
          <cell r="CS90">
            <v>0</v>
          </cell>
          <cell r="CT90">
            <v>1</v>
          </cell>
          <cell r="CU90">
            <v>0</v>
          </cell>
          <cell r="CV90">
            <v>0.75</v>
          </cell>
          <cell r="CW90">
            <v>0</v>
          </cell>
          <cell r="CX90"/>
          <cell r="CY90">
            <v>0.25</v>
          </cell>
          <cell r="CZ90">
            <v>0</v>
          </cell>
          <cell r="DA90">
            <v>0</v>
          </cell>
          <cell r="DB90">
            <v>0</v>
          </cell>
          <cell r="DC90">
            <v>1</v>
          </cell>
          <cell r="DD90">
            <v>0</v>
          </cell>
          <cell r="DE90">
            <v>1</v>
          </cell>
          <cell r="DF90">
            <v>0</v>
          </cell>
          <cell r="DG90">
            <v>0</v>
          </cell>
          <cell r="DH90">
            <v>0</v>
          </cell>
          <cell r="DI90">
            <v>29.91562196867832</v>
          </cell>
          <cell r="DJ90">
            <v>0</v>
          </cell>
          <cell r="DK90"/>
          <cell r="DL90">
            <v>53.715000000000003</v>
          </cell>
          <cell r="DM90"/>
          <cell r="DN90">
            <v>53.715000000000003</v>
          </cell>
        </row>
        <row r="91">
          <cell r="A91">
            <v>129</v>
          </cell>
          <cell r="B91" t="str">
            <v>I-276 Fort Washington Interchange</v>
          </cell>
          <cell r="C91" t="str">
            <v>Ramp modifications</v>
          </cell>
          <cell r="D91"/>
          <cell r="E91"/>
          <cell r="F91" t="str">
            <v>X</v>
          </cell>
          <cell r="G91" t="str">
            <v>X</v>
          </cell>
          <cell r="H91"/>
          <cell r="I91"/>
          <cell r="J91"/>
          <cell r="K91" t="str">
            <v>X</v>
          </cell>
          <cell r="L91"/>
          <cell r="M91">
            <v>10</v>
          </cell>
          <cell r="N91">
            <v>0</v>
          </cell>
          <cell r="O91">
            <v>5</v>
          </cell>
          <cell r="P91">
            <v>0</v>
          </cell>
          <cell r="Q91">
            <v>5</v>
          </cell>
          <cell r="R91">
            <v>0</v>
          </cell>
          <cell r="S91">
            <v>20</v>
          </cell>
          <cell r="T91">
            <v>0</v>
          </cell>
          <cell r="U91">
            <v>0</v>
          </cell>
          <cell r="V91">
            <v>0</v>
          </cell>
          <cell r="W91">
            <v>10.013742236365903</v>
          </cell>
          <cell r="X91">
            <v>0</v>
          </cell>
          <cell r="Y91">
            <v>20.027484472731807</v>
          </cell>
          <cell r="Z91"/>
          <cell r="AA91">
            <v>10.013742236365903</v>
          </cell>
          <cell r="AB91">
            <v>40.054968945463614</v>
          </cell>
          <cell r="AC91">
            <v>0</v>
          </cell>
          <cell r="AD91">
            <v>0</v>
          </cell>
          <cell r="AE91">
            <v>3.0520876778910093</v>
          </cell>
          <cell r="AF91">
            <v>6.9616545584748941</v>
          </cell>
          <cell r="AG91">
            <v>10.013742236365903</v>
          </cell>
          <cell r="AH91">
            <v>0</v>
          </cell>
          <cell r="AI91">
            <v>0</v>
          </cell>
          <cell r="AJ91">
            <v>0</v>
          </cell>
          <cell r="AK91">
            <v>0</v>
          </cell>
          <cell r="AL91">
            <v>0</v>
          </cell>
          <cell r="AM91">
            <v>0</v>
          </cell>
          <cell r="AN91">
            <v>0</v>
          </cell>
          <cell r="AO91">
            <v>6.1041753557820186</v>
          </cell>
          <cell r="AP91">
            <v>13.923309116949788</v>
          </cell>
          <cell r="AQ91">
            <v>20.027484472731807</v>
          </cell>
          <cell r="AR91">
            <v>0</v>
          </cell>
          <cell r="AS91">
            <v>0</v>
          </cell>
          <cell r="AT91">
            <v>0</v>
          </cell>
          <cell r="AU91">
            <v>0</v>
          </cell>
          <cell r="AV91">
            <v>0</v>
          </cell>
          <cell r="AW91">
            <v>0</v>
          </cell>
          <cell r="AX91">
            <v>0</v>
          </cell>
          <cell r="AY91">
            <v>3.0520876778910093</v>
          </cell>
          <cell r="AZ91">
            <v>6.9616545584748941</v>
          </cell>
          <cell r="BA91">
            <v>10.013742236365903</v>
          </cell>
          <cell r="BB91">
            <v>0</v>
          </cell>
          <cell r="BC91">
            <v>0</v>
          </cell>
          <cell r="BD91">
            <v>12.208350711564037</v>
          </cell>
          <cell r="BE91">
            <v>27.846618233899576</v>
          </cell>
          <cell r="BF91">
            <v>40.054968945463614</v>
          </cell>
          <cell r="BG91">
            <v>129</v>
          </cell>
          <cell r="BH91" t="str">
            <v>N</v>
          </cell>
          <cell r="BI91" t="str">
            <v>N</v>
          </cell>
          <cell r="BJ91" t="str">
            <v>N</v>
          </cell>
          <cell r="BK91" t="str">
            <v>E</v>
          </cell>
          <cell r="BL91" t="str">
            <v>B</v>
          </cell>
          <cell r="BM91"/>
          <cell r="BN91"/>
          <cell r="BO91"/>
          <cell r="BP91"/>
          <cell r="BQ91"/>
          <cell r="BR91"/>
          <cell r="BS91"/>
          <cell r="BT91"/>
          <cell r="BU91"/>
          <cell r="BV91"/>
          <cell r="BW91"/>
          <cell r="BX91"/>
          <cell r="BY91"/>
          <cell r="BZ91"/>
          <cell r="CA91"/>
          <cell r="CB91"/>
          <cell r="CC91"/>
          <cell r="CD91"/>
          <cell r="CE91"/>
          <cell r="CF91"/>
          <cell r="CG91"/>
          <cell r="CH91"/>
          <cell r="CI91"/>
          <cell r="CJ91" t="str">
            <v>-</v>
          </cell>
          <cell r="CK91" t="str">
            <v>None</v>
          </cell>
          <cell r="CL91" t="str">
            <v>Connector Road with Virginia Drive</v>
          </cell>
          <cell r="CM91"/>
          <cell r="CN91"/>
          <cell r="CO91"/>
          <cell r="CP91">
            <v>20</v>
          </cell>
          <cell r="CQ91">
            <v>0</v>
          </cell>
          <cell r="CR91">
            <v>0</v>
          </cell>
          <cell r="CS91">
            <v>0.375</v>
          </cell>
          <cell r="CT91">
            <v>0.625</v>
          </cell>
          <cell r="CU91">
            <v>0.25</v>
          </cell>
          <cell r="CV91">
            <v>0</v>
          </cell>
          <cell r="CW91">
            <v>0.5</v>
          </cell>
          <cell r="CX91"/>
          <cell r="CY91">
            <v>0.25</v>
          </cell>
          <cell r="CZ91">
            <v>0</v>
          </cell>
          <cell r="DA91">
            <v>0</v>
          </cell>
          <cell r="DB91">
            <v>0</v>
          </cell>
          <cell r="DC91">
            <v>1</v>
          </cell>
          <cell r="DD91">
            <v>0</v>
          </cell>
          <cell r="DE91">
            <v>1</v>
          </cell>
          <cell r="DF91">
            <v>0</v>
          </cell>
          <cell r="DG91">
            <v>0</v>
          </cell>
          <cell r="DH91">
            <v>0</v>
          </cell>
          <cell r="DI91">
            <v>10.013742236365903</v>
          </cell>
          <cell r="DJ91">
            <v>0</v>
          </cell>
          <cell r="DK91"/>
          <cell r="DL91">
            <v>20</v>
          </cell>
          <cell r="DM91"/>
          <cell r="DN91">
            <v>20</v>
          </cell>
        </row>
        <row r="92">
          <cell r="A92">
            <v>130</v>
          </cell>
          <cell r="B92" t="str">
            <v>I-476 Hard Shoulder Running</v>
          </cell>
          <cell r="C92" t="str">
            <v>From PA 3 to I-95</v>
          </cell>
          <cell r="D92"/>
          <cell r="E92"/>
          <cell r="F92" t="str">
            <v>X</v>
          </cell>
          <cell r="G92" t="str">
            <v>X</v>
          </cell>
          <cell r="H92"/>
          <cell r="I92"/>
          <cell r="J92" t="str">
            <v>X</v>
          </cell>
          <cell r="K92"/>
          <cell r="L92"/>
          <cell r="M92">
            <v>0</v>
          </cell>
          <cell r="N92">
            <v>0</v>
          </cell>
          <cell r="O92">
            <v>0</v>
          </cell>
          <cell r="P92">
            <v>0</v>
          </cell>
          <cell r="Q92">
            <v>20.3</v>
          </cell>
          <cell r="R92">
            <v>0</v>
          </cell>
          <cell r="S92">
            <v>20.3</v>
          </cell>
          <cell r="T92">
            <v>0</v>
          </cell>
          <cell r="U92">
            <v>0</v>
          </cell>
          <cell r="V92">
            <v>0</v>
          </cell>
          <cell r="W92">
            <v>0</v>
          </cell>
          <cell r="X92">
            <v>0</v>
          </cell>
          <cell r="Y92">
            <v>0</v>
          </cell>
          <cell r="Z92"/>
          <cell r="AA92">
            <v>34.12384478087283</v>
          </cell>
          <cell r="AB92">
            <v>34.12384478087283</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30.113931755191292</v>
          </cell>
          <cell r="AZ92">
            <v>4.0099130256815396</v>
          </cell>
          <cell r="BA92">
            <v>34.12384478087283</v>
          </cell>
          <cell r="BB92">
            <v>0</v>
          </cell>
          <cell r="BC92">
            <v>0</v>
          </cell>
          <cell r="BD92">
            <v>30.113931755191292</v>
          </cell>
          <cell r="BE92">
            <v>4.0099130256815396</v>
          </cell>
          <cell r="BF92">
            <v>34.12384478087283</v>
          </cell>
          <cell r="BG92">
            <v>130</v>
          </cell>
          <cell r="BH92" t="str">
            <v>X</v>
          </cell>
          <cell r="BI92" t="str">
            <v>N</v>
          </cell>
          <cell r="BJ92" t="str">
            <v>N</v>
          </cell>
          <cell r="BK92" t="str">
            <v>E</v>
          </cell>
          <cell r="BL92" t="str">
            <v>B</v>
          </cell>
          <cell r="BM92"/>
          <cell r="BN92"/>
          <cell r="BO92"/>
          <cell r="BP92"/>
          <cell r="BQ92"/>
          <cell r="BR92"/>
          <cell r="BS92"/>
          <cell r="BT92"/>
          <cell r="BU92"/>
          <cell r="BV92"/>
          <cell r="BW92"/>
          <cell r="BX92"/>
          <cell r="BY92"/>
          <cell r="BZ92"/>
          <cell r="CA92"/>
          <cell r="CB92"/>
          <cell r="CC92"/>
          <cell r="CD92"/>
          <cell r="CE92"/>
          <cell r="CF92"/>
          <cell r="CG92"/>
          <cell r="CH92"/>
          <cell r="CI92"/>
          <cell r="CJ92" t="str">
            <v>-</v>
          </cell>
          <cell r="CK92" t="str">
            <v>None</v>
          </cell>
          <cell r="CL92"/>
          <cell r="CM92"/>
          <cell r="CN92"/>
          <cell r="CO92"/>
          <cell r="CP92">
            <v>21.359999999999996</v>
          </cell>
          <cell r="CQ92">
            <v>0</v>
          </cell>
          <cell r="CR92">
            <v>0</v>
          </cell>
          <cell r="CS92">
            <v>0.91133004926108374</v>
          </cell>
          <cell r="CT92">
            <v>8.8669950738916259E-2</v>
          </cell>
          <cell r="CU92">
            <v>0</v>
          </cell>
          <cell r="CV92">
            <v>0</v>
          </cell>
          <cell r="CW92">
            <v>0</v>
          </cell>
          <cell r="CX92"/>
          <cell r="CY92">
            <v>1</v>
          </cell>
          <cell r="CZ92">
            <v>0</v>
          </cell>
          <cell r="DA92">
            <v>0</v>
          </cell>
          <cell r="DB92">
            <v>1</v>
          </cell>
          <cell r="DC92">
            <v>0</v>
          </cell>
          <cell r="DD92">
            <v>0</v>
          </cell>
          <cell r="DE92">
            <v>1</v>
          </cell>
          <cell r="DF92">
            <v>0</v>
          </cell>
          <cell r="DG92">
            <v>0</v>
          </cell>
          <cell r="DH92">
            <v>34.12384478087283</v>
          </cell>
          <cell r="DI92">
            <v>0</v>
          </cell>
          <cell r="DJ92">
            <v>0</v>
          </cell>
          <cell r="DK92"/>
          <cell r="DL92">
            <v>21.359999999999996</v>
          </cell>
          <cell r="DM92"/>
          <cell r="DN92">
            <v>0</v>
          </cell>
        </row>
        <row r="93">
          <cell r="A93">
            <v>131</v>
          </cell>
          <cell r="B93" t="str">
            <v xml:space="preserve">I-95 Bucks County Hard Shoulder Running </v>
          </cell>
          <cell r="C93" t="str">
            <v>Southbound from Street Rd (Exit 37) to Cornwells Heights SEPTA Station</v>
          </cell>
          <cell r="D93"/>
          <cell r="E93"/>
          <cell r="F93" t="str">
            <v>X</v>
          </cell>
          <cell r="G93" t="str">
            <v>X</v>
          </cell>
          <cell r="H93" t="str">
            <v>X</v>
          </cell>
          <cell r="I93"/>
          <cell r="J93"/>
          <cell r="K93"/>
          <cell r="L93"/>
          <cell r="M93">
            <v>0</v>
          </cell>
          <cell r="N93">
            <v>0</v>
          </cell>
          <cell r="O93">
            <v>0</v>
          </cell>
          <cell r="P93">
            <v>0</v>
          </cell>
          <cell r="Q93">
            <v>1.62</v>
          </cell>
          <cell r="R93">
            <v>0</v>
          </cell>
          <cell r="S93">
            <v>1.62</v>
          </cell>
          <cell r="T93">
            <v>0</v>
          </cell>
          <cell r="U93">
            <v>0</v>
          </cell>
          <cell r="V93">
            <v>0</v>
          </cell>
          <cell r="W93">
            <v>0</v>
          </cell>
          <cell r="X93">
            <v>0</v>
          </cell>
          <cell r="Y93">
            <v>0</v>
          </cell>
          <cell r="Z93"/>
          <cell r="AA93">
            <v>32.488188273304026</v>
          </cell>
          <cell r="AB93">
            <v>3.2444524845825535</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1.7304697953749997</v>
          </cell>
          <cell r="AX93">
            <v>9.6203141331388622</v>
          </cell>
          <cell r="AY93">
            <v>10.889848834715121</v>
          </cell>
          <cell r="AZ93">
            <v>10.247555510075044</v>
          </cell>
          <cell r="BA93">
            <v>32.488188273304026</v>
          </cell>
          <cell r="BB93">
            <v>0</v>
          </cell>
          <cell r="BC93">
            <v>0</v>
          </cell>
          <cell r="BD93">
            <v>0.98887640763668716</v>
          </cell>
          <cell r="BE93">
            <v>2.2555760769458661</v>
          </cell>
          <cell r="BF93">
            <v>3.2444524845825535</v>
          </cell>
          <cell r="BG93">
            <v>131</v>
          </cell>
          <cell r="BH93" t="str">
            <v>N</v>
          </cell>
          <cell r="BI93" t="str">
            <v>N</v>
          </cell>
          <cell r="BJ93" t="str">
            <v>N</v>
          </cell>
          <cell r="BK93" t="str">
            <v>E</v>
          </cell>
          <cell r="BL93" t="str">
            <v>B</v>
          </cell>
          <cell r="BM93"/>
          <cell r="BN93"/>
          <cell r="BO93"/>
          <cell r="BP93"/>
          <cell r="BQ93"/>
          <cell r="BR93"/>
          <cell r="BS93"/>
          <cell r="BT93"/>
          <cell r="BU93"/>
          <cell r="BV93"/>
          <cell r="BW93"/>
          <cell r="BX93"/>
          <cell r="BY93"/>
          <cell r="BZ93"/>
          <cell r="CA93"/>
          <cell r="CB93"/>
          <cell r="CC93"/>
          <cell r="CD93"/>
          <cell r="CE93"/>
          <cell r="CF93"/>
          <cell r="CG93"/>
          <cell r="CH93"/>
          <cell r="CI93"/>
          <cell r="CJ93" t="str">
            <v>-</v>
          </cell>
          <cell r="CK93" t="str">
            <v>None</v>
          </cell>
          <cell r="CL93"/>
          <cell r="CM93"/>
          <cell r="CN93"/>
          <cell r="CO93"/>
          <cell r="CP93">
            <v>20.092500000000001</v>
          </cell>
          <cell r="CQ93">
            <v>0</v>
          </cell>
          <cell r="CR93">
            <v>0</v>
          </cell>
          <cell r="CS93">
            <v>0.375</v>
          </cell>
          <cell r="CT93">
            <v>0.625</v>
          </cell>
          <cell r="CU93">
            <v>0</v>
          </cell>
          <cell r="CV93">
            <v>0</v>
          </cell>
          <cell r="CW93">
            <v>0</v>
          </cell>
          <cell r="CX93"/>
          <cell r="CY93">
            <v>1</v>
          </cell>
          <cell r="CZ93">
            <v>1</v>
          </cell>
          <cell r="DA93">
            <v>0</v>
          </cell>
          <cell r="DB93">
            <v>0</v>
          </cell>
          <cell r="DC93">
            <v>0</v>
          </cell>
          <cell r="DD93">
            <v>0</v>
          </cell>
          <cell r="DE93">
            <v>1</v>
          </cell>
          <cell r="DF93">
            <v>32.488188273304026</v>
          </cell>
          <cell r="DG93">
            <v>0</v>
          </cell>
          <cell r="DH93">
            <v>0</v>
          </cell>
          <cell r="DI93">
            <v>0</v>
          </cell>
          <cell r="DJ93">
            <v>0</v>
          </cell>
          <cell r="DK93"/>
          <cell r="DL93">
            <v>20.092500000000001</v>
          </cell>
          <cell r="DM93"/>
          <cell r="DN93">
            <v>1.62</v>
          </cell>
        </row>
        <row r="94">
          <cell r="A94">
            <v>132</v>
          </cell>
          <cell r="B94" t="str">
            <v xml:space="preserve">I-76 Hard Shoulder Running </v>
          </cell>
          <cell r="C94" t="str">
            <v>I-676 to Girard Avenue</v>
          </cell>
          <cell r="D94"/>
          <cell r="E94"/>
          <cell r="F94" t="str">
            <v>X</v>
          </cell>
          <cell r="G94" t="str">
            <v>X</v>
          </cell>
          <cell r="H94"/>
          <cell r="I94"/>
          <cell r="J94"/>
          <cell r="K94"/>
          <cell r="L94" t="str">
            <v>X</v>
          </cell>
          <cell r="M94">
            <v>0</v>
          </cell>
          <cell r="N94">
            <v>0</v>
          </cell>
          <cell r="O94">
            <v>0</v>
          </cell>
          <cell r="P94">
            <v>0</v>
          </cell>
          <cell r="Q94">
            <v>0.59250000000000003</v>
          </cell>
          <cell r="R94">
            <v>0</v>
          </cell>
          <cell r="S94">
            <v>0.59250000000000003</v>
          </cell>
          <cell r="T94">
            <v>0</v>
          </cell>
          <cell r="U94">
            <v>0</v>
          </cell>
          <cell r="V94">
            <v>0</v>
          </cell>
          <cell r="W94">
            <v>0</v>
          </cell>
          <cell r="X94">
            <v>0</v>
          </cell>
          <cell r="Y94">
            <v>0</v>
          </cell>
          <cell r="Z94"/>
          <cell r="AA94">
            <v>0.83887245571766544</v>
          </cell>
          <cell r="AB94">
            <v>1.1866284550093598</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cell r="AX94">
            <v>0.67865257993581096</v>
          </cell>
          <cell r="AY94">
            <v>4.8833402846256146E-2</v>
          </cell>
          <cell r="AZ94">
            <v>0.11138647293559831</v>
          </cell>
          <cell r="BA94">
            <v>0.83887245571766544</v>
          </cell>
          <cell r="BB94">
            <v>0</v>
          </cell>
          <cell r="BC94">
            <v>0</v>
          </cell>
          <cell r="BD94">
            <v>0.36167238983008465</v>
          </cell>
          <cell r="BE94">
            <v>0.82495606517927511</v>
          </cell>
          <cell r="BF94">
            <v>1.1866284550093598</v>
          </cell>
          <cell r="BG94">
            <v>132</v>
          </cell>
          <cell r="BH94" t="str">
            <v>N</v>
          </cell>
          <cell r="BI94" t="str">
            <v>N</v>
          </cell>
          <cell r="BJ94" t="str">
            <v>N</v>
          </cell>
          <cell r="BK94" t="str">
            <v>E</v>
          </cell>
          <cell r="BL94" t="str">
            <v>B</v>
          </cell>
          <cell r="BM94"/>
          <cell r="BN94"/>
          <cell r="BO94"/>
          <cell r="BP94"/>
          <cell r="BQ94"/>
          <cell r="BR94"/>
          <cell r="BS94"/>
          <cell r="BT94"/>
          <cell r="BU94"/>
          <cell r="BV94"/>
          <cell r="BW94"/>
          <cell r="BX94"/>
          <cell r="BY94"/>
          <cell r="BZ94"/>
          <cell r="CA94"/>
          <cell r="CB94"/>
          <cell r="CC94"/>
          <cell r="CD94"/>
          <cell r="CE94"/>
          <cell r="CF94"/>
          <cell r="CG94"/>
          <cell r="CH94"/>
          <cell r="CI94"/>
          <cell r="CJ94" t="str">
            <v>-</v>
          </cell>
          <cell r="CK94" t="str">
            <v>None</v>
          </cell>
          <cell r="CL94"/>
          <cell r="CM94"/>
          <cell r="CN94"/>
          <cell r="CO94"/>
          <cell r="CP94">
            <v>0.59250000000000003</v>
          </cell>
          <cell r="CQ94">
            <v>0</v>
          </cell>
          <cell r="CR94">
            <v>0</v>
          </cell>
          <cell r="CS94">
            <v>0.375</v>
          </cell>
          <cell r="CT94">
            <v>0.625</v>
          </cell>
          <cell r="CU94">
            <v>0</v>
          </cell>
          <cell r="CV94">
            <v>0</v>
          </cell>
          <cell r="CW94">
            <v>0</v>
          </cell>
          <cell r="CX94"/>
          <cell r="CY94">
            <v>1</v>
          </cell>
          <cell r="CZ94">
            <v>0</v>
          </cell>
          <cell r="DA94">
            <v>0</v>
          </cell>
          <cell r="DB94">
            <v>0</v>
          </cell>
          <cell r="DC94">
            <v>0</v>
          </cell>
          <cell r="DD94">
            <v>1</v>
          </cell>
          <cell r="DE94">
            <v>1</v>
          </cell>
          <cell r="DF94">
            <v>0</v>
          </cell>
          <cell r="DG94">
            <v>0</v>
          </cell>
          <cell r="DH94">
            <v>0</v>
          </cell>
          <cell r="DI94">
            <v>0</v>
          </cell>
          <cell r="DJ94">
            <v>0.83887245571766544</v>
          </cell>
          <cell r="DK94"/>
          <cell r="DL94">
            <v>0.59250000000000003</v>
          </cell>
          <cell r="DM94"/>
          <cell r="DN94">
            <v>0.59250000000000003</v>
          </cell>
          <cell r="DO94"/>
        </row>
        <row r="95">
          <cell r="A95">
            <v>133</v>
          </cell>
          <cell r="B95" t="str">
            <v xml:space="preserve">US 422 Hard Shoulder Running </v>
          </cell>
          <cell r="C95" t="str">
            <v>From PA 363 to PA 29</v>
          </cell>
          <cell r="D95"/>
          <cell r="E95"/>
          <cell r="F95" t="str">
            <v>X</v>
          </cell>
          <cell r="G95" t="str">
            <v>X</v>
          </cell>
          <cell r="H95"/>
          <cell r="I95"/>
          <cell r="J95"/>
          <cell r="K95" t="str">
            <v>X</v>
          </cell>
          <cell r="L95"/>
          <cell r="M95">
            <v>0</v>
          </cell>
          <cell r="N95">
            <v>0</v>
          </cell>
          <cell r="O95">
            <v>0</v>
          </cell>
          <cell r="P95">
            <v>0</v>
          </cell>
          <cell r="Q95">
            <v>6.7799999999999994</v>
          </cell>
          <cell r="R95">
            <v>0</v>
          </cell>
          <cell r="S95">
            <v>6.7799999999999994</v>
          </cell>
          <cell r="T95">
            <v>0</v>
          </cell>
          <cell r="U95">
            <v>0</v>
          </cell>
          <cell r="V95">
            <v>0</v>
          </cell>
          <cell r="W95">
            <v>0</v>
          </cell>
          <cell r="X95">
            <v>0</v>
          </cell>
          <cell r="Y95">
            <v>0</v>
          </cell>
          <cell r="Z95"/>
          <cell r="AA95">
            <v>11.396318661555947</v>
          </cell>
          <cell r="AB95">
            <v>13.578634472512164</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10.059680986328766</v>
          </cell>
          <cell r="AZ95">
            <v>1.3366376752271798</v>
          </cell>
          <cell r="BA95">
            <v>11.396318661555947</v>
          </cell>
          <cell r="BB95">
            <v>0</v>
          </cell>
          <cell r="BC95">
            <v>0</v>
          </cell>
          <cell r="BD95">
            <v>4.1386308912202079</v>
          </cell>
          <cell r="BE95">
            <v>9.4400035812919558</v>
          </cell>
          <cell r="BF95">
            <v>13.578634472512164</v>
          </cell>
          <cell r="BG95">
            <v>133</v>
          </cell>
          <cell r="BH95" t="str">
            <v>N</v>
          </cell>
          <cell r="BI95" t="str">
            <v>N</v>
          </cell>
          <cell r="BJ95" t="str">
            <v>N</v>
          </cell>
          <cell r="BK95" t="str">
            <v>E</v>
          </cell>
          <cell r="BL95" t="str">
            <v>B</v>
          </cell>
          <cell r="BM95"/>
          <cell r="BN95"/>
          <cell r="BO95"/>
          <cell r="BP95"/>
          <cell r="BQ95"/>
          <cell r="BR95"/>
          <cell r="BS95"/>
          <cell r="BT95"/>
          <cell r="BU95"/>
          <cell r="BV95"/>
          <cell r="BW95"/>
          <cell r="BX95"/>
          <cell r="BY95"/>
          <cell r="BZ95"/>
          <cell r="CA95"/>
          <cell r="CB95"/>
          <cell r="CC95"/>
          <cell r="CD95"/>
          <cell r="CE95"/>
          <cell r="CF95"/>
          <cell r="CG95"/>
          <cell r="CH95"/>
          <cell r="CI95"/>
          <cell r="CJ95" t="str">
            <v>-</v>
          </cell>
          <cell r="CK95" t="str">
            <v>None</v>
          </cell>
          <cell r="CL95"/>
          <cell r="CM95"/>
          <cell r="CN95"/>
          <cell r="CO95"/>
          <cell r="CP95">
            <v>6.7799999999999994</v>
          </cell>
          <cell r="CQ95">
            <v>0</v>
          </cell>
          <cell r="CR95">
            <v>0</v>
          </cell>
          <cell r="CS95">
            <v>0.37499999999999994</v>
          </cell>
          <cell r="CT95">
            <v>0.625</v>
          </cell>
          <cell r="CU95">
            <v>0</v>
          </cell>
          <cell r="CV95">
            <v>0</v>
          </cell>
          <cell r="CW95">
            <v>0</v>
          </cell>
          <cell r="CX95"/>
          <cell r="CY95">
            <v>1</v>
          </cell>
          <cell r="CZ95">
            <v>0</v>
          </cell>
          <cell r="DA95">
            <v>0</v>
          </cell>
          <cell r="DB95">
            <v>0</v>
          </cell>
          <cell r="DC95">
            <v>1</v>
          </cell>
          <cell r="DD95">
            <v>0</v>
          </cell>
          <cell r="DE95">
            <v>1</v>
          </cell>
          <cell r="DF95">
            <v>0</v>
          </cell>
          <cell r="DG95">
            <v>0</v>
          </cell>
          <cell r="DH95">
            <v>0</v>
          </cell>
          <cell r="DI95">
            <v>11.396318661555947</v>
          </cell>
          <cell r="DJ95">
            <v>0</v>
          </cell>
          <cell r="DK95"/>
          <cell r="DL95">
            <v>6.7799999999999994</v>
          </cell>
          <cell r="DM95"/>
          <cell r="DN95">
            <v>6.7799999999999994</v>
          </cell>
        </row>
        <row r="96">
          <cell r="A96"/>
          <cell r="B96"/>
          <cell r="C96"/>
          <cell r="D96"/>
          <cell r="E96"/>
          <cell r="F96"/>
          <cell r="G96"/>
          <cell r="H96"/>
          <cell r="I96"/>
          <cell r="J96"/>
          <cell r="K96"/>
          <cell r="L96"/>
          <cell r="M96"/>
          <cell r="N96">
            <v>0</v>
          </cell>
          <cell r="O96">
            <v>0</v>
          </cell>
          <cell r="P96">
            <v>0</v>
          </cell>
          <cell r="Q96"/>
          <cell r="R96">
            <v>0</v>
          </cell>
          <cell r="S96">
            <v>0</v>
          </cell>
          <cell r="T96">
            <v>0</v>
          </cell>
          <cell r="U96">
            <v>0</v>
          </cell>
          <cell r="V96">
            <v>0</v>
          </cell>
          <cell r="W96">
            <v>0</v>
          </cell>
          <cell r="X96">
            <v>0</v>
          </cell>
          <cell r="Y96">
            <v>0</v>
          </cell>
          <cell r="Z96"/>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cell r="BE96">
            <v>0</v>
          </cell>
          <cell r="BF96">
            <v>0</v>
          </cell>
          <cell r="BG96"/>
          <cell r="BH96" t="str">
            <v>N</v>
          </cell>
          <cell r="BI96" t="str">
            <v>N</v>
          </cell>
          <cell r="BJ96" t="str">
            <v>N</v>
          </cell>
          <cell r="BK96" t="str">
            <v>-</v>
          </cell>
          <cell r="BL96" t="str">
            <v>-</v>
          </cell>
          <cell r="BM96">
            <v>14532</v>
          </cell>
          <cell r="BN96">
            <v>87781</v>
          </cell>
          <cell r="BO96"/>
          <cell r="BP96"/>
          <cell r="BQ96"/>
          <cell r="BR96"/>
          <cell r="BS96"/>
          <cell r="BT96"/>
          <cell r="BU96"/>
          <cell r="BV96"/>
          <cell r="BW96"/>
          <cell r="BX96"/>
          <cell r="BY96"/>
          <cell r="BZ96"/>
          <cell r="CA96"/>
          <cell r="CB96"/>
          <cell r="CC96"/>
          <cell r="CD96"/>
          <cell r="CE96"/>
          <cell r="CF96"/>
          <cell r="CG96"/>
          <cell r="CH96"/>
          <cell r="CI96"/>
          <cell r="CJ96" t="str">
            <v>14532; 87781</v>
          </cell>
          <cell r="CK96" t="str">
            <v>None</v>
          </cell>
          <cell r="CL96"/>
          <cell r="CM96">
            <v>4.3550000000000004</v>
          </cell>
          <cell r="CN96"/>
          <cell r="CO96"/>
          <cell r="CP96">
            <v>23.645</v>
          </cell>
          <cell r="CQ96">
            <v>0</v>
          </cell>
          <cell r="CR96">
            <v>0</v>
          </cell>
          <cell r="CS96">
            <v>0</v>
          </cell>
          <cell r="CT96">
            <v>1</v>
          </cell>
          <cell r="CU96">
            <v>0.66089929506947576</v>
          </cell>
          <cell r="CV96">
            <v>0</v>
          </cell>
          <cell r="CW96">
            <v>0</v>
          </cell>
          <cell r="CX96"/>
          <cell r="CY96">
            <v>0.33910070493052424</v>
          </cell>
          <cell r="CZ96">
            <v>0</v>
          </cell>
          <cell r="DA96">
            <v>0</v>
          </cell>
          <cell r="DB96">
            <v>0</v>
          </cell>
          <cell r="DC96">
            <v>0</v>
          </cell>
          <cell r="DD96">
            <v>0</v>
          </cell>
          <cell r="DE96">
            <v>0</v>
          </cell>
          <cell r="DF96" t="e">
            <v>#DIV/0!</v>
          </cell>
          <cell r="DG96" t="e">
            <v>#DIV/0!</v>
          </cell>
          <cell r="DH96" t="e">
            <v>#DIV/0!</v>
          </cell>
          <cell r="DI96" t="e">
            <v>#DIV/0!</v>
          </cell>
          <cell r="DJ96" t="e">
            <v>#DIV/0!</v>
          </cell>
          <cell r="DK96" t="str">
            <v>2030M</v>
          </cell>
          <cell r="DL96">
            <v>28</v>
          </cell>
          <cell r="DM96"/>
          <cell r="DN96">
            <v>0</v>
          </cell>
        </row>
        <row r="97">
          <cell r="A97">
            <v>149</v>
          </cell>
          <cell r="B97" t="str">
            <v>I-95 Delaware County Hard Shoulder Running</v>
          </cell>
          <cell r="C97" t="str">
            <v>Southbound from I-476 to US 322 East (Exit 7 to Exit 4); and northbound from Delaware State Line to US 322 West (Exit 3)</v>
          </cell>
          <cell r="D97"/>
          <cell r="E97"/>
          <cell r="F97" t="str">
            <v>X</v>
          </cell>
          <cell r="G97" t="str">
            <v>X</v>
          </cell>
          <cell r="H97"/>
          <cell r="I97"/>
          <cell r="J97" t="str">
            <v>X</v>
          </cell>
          <cell r="K97"/>
          <cell r="L97"/>
          <cell r="M97">
            <v>0</v>
          </cell>
          <cell r="N97">
            <v>0</v>
          </cell>
          <cell r="O97">
            <v>0</v>
          </cell>
          <cell r="P97">
            <v>0</v>
          </cell>
          <cell r="Q97">
            <v>6.48</v>
          </cell>
          <cell r="R97">
            <v>0</v>
          </cell>
          <cell r="S97">
            <v>6.48</v>
          </cell>
          <cell r="T97">
            <v>0</v>
          </cell>
          <cell r="U97">
            <v>0</v>
          </cell>
          <cell r="V97">
            <v>0</v>
          </cell>
          <cell r="W97">
            <v>0</v>
          </cell>
          <cell r="X97">
            <v>0</v>
          </cell>
          <cell r="Y97">
            <v>0</v>
          </cell>
          <cell r="Z97"/>
          <cell r="AA97">
            <v>9.8004896614749732</v>
          </cell>
          <cell r="AB97">
            <v>9.8004896614749732</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2.9870904430171721</v>
          </cell>
          <cell r="AZ97">
            <v>6.8133992184578016</v>
          </cell>
          <cell r="BA97">
            <v>9.8004896614749732</v>
          </cell>
          <cell r="BB97">
            <v>0</v>
          </cell>
          <cell r="BC97">
            <v>0</v>
          </cell>
          <cell r="BD97">
            <v>2.9870904430171721</v>
          </cell>
          <cell r="BE97">
            <v>6.8133992184578016</v>
          </cell>
          <cell r="BF97">
            <v>9.8004896614749732</v>
          </cell>
          <cell r="BG97">
            <v>149</v>
          </cell>
          <cell r="BH97" t="str">
            <v>N</v>
          </cell>
          <cell r="BI97" t="str">
            <v>N</v>
          </cell>
          <cell r="BJ97" t="str">
            <v>N</v>
          </cell>
          <cell r="BK97" t="str">
            <v>E</v>
          </cell>
          <cell r="BL97" t="str">
            <v>B</v>
          </cell>
          <cell r="BM97"/>
          <cell r="BN97"/>
          <cell r="BO97"/>
          <cell r="BP97"/>
          <cell r="BQ97"/>
          <cell r="BR97"/>
          <cell r="BS97"/>
          <cell r="BT97"/>
          <cell r="BU97"/>
          <cell r="BV97"/>
          <cell r="BW97"/>
          <cell r="BX97"/>
          <cell r="BY97"/>
          <cell r="BZ97"/>
          <cell r="CA97"/>
          <cell r="CB97"/>
          <cell r="CC97"/>
          <cell r="CD97"/>
          <cell r="CE97"/>
          <cell r="CF97"/>
          <cell r="CG97"/>
          <cell r="CH97"/>
          <cell r="CI97"/>
          <cell r="CJ97" t="str">
            <v>-</v>
          </cell>
          <cell r="CK97" t="str">
            <v>None</v>
          </cell>
          <cell r="CL97"/>
          <cell r="CM97">
            <v>4.3550000000000004</v>
          </cell>
          <cell r="CN97"/>
          <cell r="CO97"/>
          <cell r="CP97">
            <v>23.645</v>
          </cell>
          <cell r="CQ97">
            <v>0</v>
          </cell>
          <cell r="CR97">
            <v>0</v>
          </cell>
          <cell r="CS97">
            <v>0.375</v>
          </cell>
          <cell r="CT97">
            <v>0.625</v>
          </cell>
          <cell r="CU97">
            <v>0</v>
          </cell>
          <cell r="CV97">
            <v>0</v>
          </cell>
          <cell r="CW97">
            <v>0</v>
          </cell>
          <cell r="CX97"/>
          <cell r="CY97">
            <v>1</v>
          </cell>
          <cell r="CZ97">
            <v>0</v>
          </cell>
          <cell r="DA97">
            <v>0</v>
          </cell>
          <cell r="DB97">
            <v>1</v>
          </cell>
          <cell r="DC97">
            <v>0</v>
          </cell>
          <cell r="DD97">
            <v>0</v>
          </cell>
          <cell r="DE97">
            <v>1</v>
          </cell>
          <cell r="DF97">
            <v>0</v>
          </cell>
          <cell r="DG97">
            <v>0</v>
          </cell>
          <cell r="DH97">
            <v>9.8004896614749732</v>
          </cell>
          <cell r="DI97">
            <v>0</v>
          </cell>
          <cell r="DJ97">
            <v>0</v>
          </cell>
          <cell r="DK97" t="str">
            <v>2030M</v>
          </cell>
          <cell r="DL97">
            <v>28</v>
          </cell>
          <cell r="DM97"/>
          <cell r="DN97">
            <v>6.48</v>
          </cell>
        </row>
        <row r="98">
          <cell r="A98">
            <v>151</v>
          </cell>
          <cell r="B98" t="str">
            <v>I-95 Philadelphia Hard Shoulder Running</v>
          </cell>
          <cell r="C98" t="str">
            <v>Southbound from Woodhaven Rd to Cottman/Princeton Ave (Exit 35 to Exit 30); Northbound from I-76 to Broad St (Exit 19 to Exit 17), and I-76 to I-676 (Exit 19 to Exit 22)</v>
          </cell>
          <cell r="D98"/>
          <cell r="E98"/>
          <cell r="F98" t="str">
            <v>X</v>
          </cell>
          <cell r="G98" t="str">
            <v>X</v>
          </cell>
          <cell r="H98"/>
          <cell r="I98"/>
          <cell r="J98"/>
          <cell r="K98"/>
          <cell r="L98" t="str">
            <v>X</v>
          </cell>
          <cell r="M98">
            <v>0</v>
          </cell>
          <cell r="N98">
            <v>0</v>
          </cell>
          <cell r="O98">
            <v>0</v>
          </cell>
          <cell r="P98">
            <v>0</v>
          </cell>
          <cell r="Q98">
            <v>10.8</v>
          </cell>
          <cell r="R98">
            <v>0</v>
          </cell>
          <cell r="S98">
            <v>10.8</v>
          </cell>
          <cell r="T98">
            <v>0</v>
          </cell>
          <cell r="U98">
            <v>0</v>
          </cell>
          <cell r="V98">
            <v>0</v>
          </cell>
          <cell r="W98">
            <v>0</v>
          </cell>
          <cell r="X98">
            <v>0</v>
          </cell>
          <cell r="Y98">
            <v>0</v>
          </cell>
          <cell r="Z98"/>
          <cell r="AA98">
            <v>16.334149435791623</v>
          </cell>
          <cell r="AB98">
            <v>16.334149435791623</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4.9784840716952878</v>
          </cell>
          <cell r="AZ98">
            <v>11.355665364096335</v>
          </cell>
          <cell r="BA98">
            <v>16.334149435791623</v>
          </cell>
          <cell r="BB98">
            <v>0</v>
          </cell>
          <cell r="BC98">
            <v>0</v>
          </cell>
          <cell r="BD98">
            <v>4.9784840716952878</v>
          </cell>
          <cell r="BE98">
            <v>11.355665364096335</v>
          </cell>
          <cell r="BF98">
            <v>16.334149435791623</v>
          </cell>
          <cell r="BG98">
            <v>151</v>
          </cell>
          <cell r="BH98" t="str">
            <v>N</v>
          </cell>
          <cell r="BI98" t="str">
            <v>N</v>
          </cell>
          <cell r="BJ98" t="str">
            <v>N</v>
          </cell>
          <cell r="BK98" t="str">
            <v>E</v>
          </cell>
          <cell r="BL98" t="str">
            <v>B</v>
          </cell>
          <cell r="BM98"/>
          <cell r="BN98"/>
          <cell r="BO98"/>
          <cell r="BP98"/>
          <cell r="BQ98"/>
          <cell r="BR98"/>
          <cell r="BS98"/>
          <cell r="BT98"/>
          <cell r="BU98"/>
          <cell r="BV98"/>
          <cell r="BW98"/>
          <cell r="BX98"/>
          <cell r="BY98"/>
          <cell r="BZ98"/>
          <cell r="CA98"/>
          <cell r="CB98"/>
          <cell r="CC98"/>
          <cell r="CD98"/>
          <cell r="CE98"/>
          <cell r="CF98"/>
          <cell r="CG98"/>
          <cell r="CH98"/>
          <cell r="CI98"/>
          <cell r="CJ98" t="str">
            <v>-</v>
          </cell>
          <cell r="CK98" t="str">
            <v>None</v>
          </cell>
          <cell r="CL98"/>
          <cell r="CM98">
            <v>4.3550000000000004</v>
          </cell>
          <cell r="CN98"/>
          <cell r="CO98"/>
          <cell r="CP98">
            <v>23.645</v>
          </cell>
          <cell r="CQ98">
            <v>0</v>
          </cell>
          <cell r="CR98">
            <v>0</v>
          </cell>
          <cell r="CS98">
            <v>0.375</v>
          </cell>
          <cell r="CT98">
            <v>0.625</v>
          </cell>
          <cell r="CU98">
            <v>0</v>
          </cell>
          <cell r="CV98">
            <v>0</v>
          </cell>
          <cell r="CW98">
            <v>0</v>
          </cell>
          <cell r="CX98"/>
          <cell r="CY98">
            <v>1</v>
          </cell>
          <cell r="CZ98">
            <v>0</v>
          </cell>
          <cell r="DA98">
            <v>0</v>
          </cell>
          <cell r="DB98">
            <v>0</v>
          </cell>
          <cell r="DC98">
            <v>0</v>
          </cell>
          <cell r="DD98">
            <v>1</v>
          </cell>
          <cell r="DE98">
            <v>1</v>
          </cell>
          <cell r="DF98">
            <v>0</v>
          </cell>
          <cell r="DG98">
            <v>0</v>
          </cell>
          <cell r="DH98">
            <v>0</v>
          </cell>
          <cell r="DI98">
            <v>0</v>
          </cell>
          <cell r="DJ98">
            <v>16.334149435791623</v>
          </cell>
          <cell r="DK98" t="str">
            <v>2030M</v>
          </cell>
          <cell r="DL98">
            <v>28</v>
          </cell>
          <cell r="DM98"/>
          <cell r="DN98">
            <v>10.8</v>
          </cell>
        </row>
        <row r="99">
          <cell r="A99"/>
          <cell r="B99"/>
          <cell r="C99"/>
          <cell r="D99"/>
          <cell r="E99"/>
          <cell r="F99"/>
          <cell r="G99"/>
          <cell r="H99"/>
          <cell r="I99"/>
          <cell r="J99"/>
          <cell r="K99"/>
          <cell r="L99"/>
          <cell r="M99"/>
          <cell r="N99"/>
          <cell r="O99"/>
          <cell r="P99"/>
          <cell r="Q99"/>
          <cell r="R99"/>
          <cell r="S99"/>
          <cell r="T99"/>
          <cell r="U99"/>
          <cell r="V99"/>
          <cell r="W99"/>
          <cell r="X99"/>
          <cell r="Y99"/>
          <cell r="Z99"/>
          <cell r="AA99"/>
          <cell r="AB99"/>
          <cell r="AC99"/>
          <cell r="AD99"/>
          <cell r="AE99"/>
          <cell r="AF99"/>
          <cell r="AG99"/>
          <cell r="AH99"/>
          <cell r="AI99"/>
          <cell r="AJ99"/>
          <cell r="AK99"/>
          <cell r="AL99"/>
          <cell r="AM99"/>
          <cell r="AN99"/>
          <cell r="AO99"/>
          <cell r="AP99"/>
          <cell r="AQ99"/>
          <cell r="AR99">
            <v>0</v>
          </cell>
          <cell r="AS99">
            <v>0</v>
          </cell>
          <cell r="AT99">
            <v>0</v>
          </cell>
          <cell r="AU99">
            <v>0</v>
          </cell>
          <cell r="AV99">
            <v>0</v>
          </cell>
          <cell r="AW99"/>
          <cell r="AX99"/>
          <cell r="AY99"/>
          <cell r="AZ99"/>
          <cell r="BA99"/>
          <cell r="BB99"/>
          <cell r="BC99"/>
          <cell r="BD99"/>
          <cell r="BE99"/>
          <cell r="BF99"/>
          <cell r="BG99"/>
          <cell r="BH99"/>
          <cell r="BI99"/>
          <cell r="BJ99"/>
          <cell r="BK99"/>
          <cell r="BL99"/>
          <cell r="BM99"/>
          <cell r="BN99"/>
          <cell r="BO99"/>
          <cell r="BP99"/>
          <cell r="BQ99"/>
          <cell r="BR99"/>
          <cell r="BS99"/>
          <cell r="BT99"/>
          <cell r="BU99"/>
          <cell r="BV99"/>
          <cell r="BW99"/>
          <cell r="BX99"/>
          <cell r="BY99"/>
          <cell r="BZ99"/>
          <cell r="CA99"/>
          <cell r="CB99"/>
          <cell r="CC99"/>
          <cell r="CD99"/>
          <cell r="CE99"/>
          <cell r="CF99"/>
          <cell r="CG99"/>
          <cell r="CH99"/>
          <cell r="CI99"/>
          <cell r="CJ99" t="str">
            <v>-</v>
          </cell>
          <cell r="CK99"/>
          <cell r="CL99"/>
          <cell r="CM99"/>
          <cell r="CN99"/>
          <cell r="CO99"/>
          <cell r="CP99"/>
          <cell r="CQ99"/>
          <cell r="CR99"/>
          <cell r="CS99"/>
          <cell r="CT99"/>
          <cell r="CU99"/>
          <cell r="CV99"/>
          <cell r="CW99"/>
          <cell r="CX99"/>
          <cell r="CY99"/>
          <cell r="CZ99"/>
          <cell r="DA99"/>
          <cell r="DB99"/>
          <cell r="DC99"/>
          <cell r="DD99"/>
          <cell r="DE99"/>
          <cell r="DF99"/>
          <cell r="DG99"/>
          <cell r="DH99"/>
          <cell r="DI99"/>
          <cell r="DJ99"/>
          <cell r="DK99"/>
          <cell r="DL99"/>
          <cell r="DM99"/>
          <cell r="DN99">
            <v>0</v>
          </cell>
        </row>
        <row r="100">
          <cell r="A100"/>
          <cell r="B100"/>
          <cell r="C100"/>
          <cell r="D100"/>
          <cell r="E100"/>
          <cell r="F100"/>
          <cell r="G100"/>
          <cell r="H100"/>
          <cell r="I100"/>
          <cell r="J100"/>
          <cell r="K100"/>
          <cell r="L100"/>
          <cell r="M100"/>
          <cell r="N100"/>
          <cell r="O100"/>
          <cell r="P100"/>
          <cell r="Q100"/>
          <cell r="R100"/>
          <cell r="S100"/>
          <cell r="T100"/>
          <cell r="U100"/>
          <cell r="V100"/>
          <cell r="W100"/>
          <cell r="X100"/>
          <cell r="Y100"/>
          <cell r="Z100"/>
          <cell r="AA100"/>
          <cell r="AB100"/>
          <cell r="AC100"/>
          <cell r="AD100"/>
          <cell r="AE100"/>
          <cell r="AF100"/>
          <cell r="AG100"/>
          <cell r="AH100"/>
          <cell r="AI100"/>
          <cell r="AJ100"/>
          <cell r="AK100"/>
          <cell r="AL100"/>
          <cell r="AM100"/>
          <cell r="AN100"/>
          <cell r="AO100"/>
          <cell r="AP100"/>
          <cell r="AQ100"/>
          <cell r="AR100">
            <v>0</v>
          </cell>
          <cell r="AS100">
            <v>0</v>
          </cell>
          <cell r="AT100">
            <v>0</v>
          </cell>
          <cell r="AU100">
            <v>0</v>
          </cell>
          <cell r="AV100">
            <v>0</v>
          </cell>
          <cell r="AW100"/>
          <cell r="AX100"/>
          <cell r="AY100"/>
          <cell r="AZ100"/>
          <cell r="BA100"/>
          <cell r="BB100"/>
          <cell r="BC100"/>
          <cell r="BD100"/>
          <cell r="BE100"/>
          <cell r="BF100"/>
          <cell r="BG100"/>
          <cell r="BH100"/>
          <cell r="BI100"/>
          <cell r="BJ100"/>
          <cell r="BK100"/>
          <cell r="BL100"/>
          <cell r="BM100"/>
          <cell r="BN100"/>
          <cell r="BO100"/>
          <cell r="BP100"/>
          <cell r="BQ100"/>
          <cell r="BR100"/>
          <cell r="BS100"/>
          <cell r="BT100"/>
          <cell r="BU100"/>
          <cell r="BV100"/>
          <cell r="BW100"/>
          <cell r="BX100"/>
          <cell r="BY100"/>
          <cell r="BZ100"/>
          <cell r="CA100"/>
          <cell r="CB100"/>
          <cell r="CC100"/>
          <cell r="CD100"/>
          <cell r="CE100"/>
          <cell r="CF100"/>
          <cell r="CG100"/>
          <cell r="CH100"/>
          <cell r="CI100"/>
          <cell r="CJ100" t="str">
            <v>-</v>
          </cell>
          <cell r="CK100"/>
          <cell r="CL100"/>
          <cell r="CM100"/>
          <cell r="CN100"/>
          <cell r="CO100"/>
          <cell r="CP100"/>
          <cell r="CQ100"/>
          <cell r="CR100"/>
          <cell r="CS100"/>
          <cell r="CT100"/>
          <cell r="CU100"/>
          <cell r="CV100"/>
          <cell r="CW100"/>
          <cell r="CX100"/>
          <cell r="CY100"/>
          <cell r="CZ100"/>
          <cell r="DA100"/>
          <cell r="DB100"/>
          <cell r="DC100"/>
          <cell r="DD100"/>
          <cell r="DE100"/>
          <cell r="DF100"/>
          <cell r="DG100"/>
          <cell r="DH100"/>
          <cell r="DI100"/>
          <cell r="DJ100"/>
          <cell r="DK100"/>
          <cell r="DL100"/>
          <cell r="DM100"/>
          <cell r="DN100">
            <v>0</v>
          </cell>
        </row>
        <row r="101">
          <cell r="A101" t="str">
            <v>R5.02</v>
          </cell>
          <cell r="B101" t="str">
            <v>Minor New Capacity</v>
          </cell>
          <cell r="C101" t="str">
            <v>Minor Arterial or Collector Widenings or Extensions</v>
          </cell>
          <cell r="D101" t="str">
            <v xml:space="preserve"> </v>
          </cell>
          <cell r="E101"/>
          <cell r="F101"/>
          <cell r="G101"/>
          <cell r="H101"/>
          <cell r="I101"/>
          <cell r="J101"/>
          <cell r="K101"/>
          <cell r="L101"/>
          <cell r="M101">
            <v>37.239999999999995</v>
          </cell>
          <cell r="N101">
            <v>0</v>
          </cell>
          <cell r="O101">
            <v>16.823250000000002</v>
          </cell>
          <cell r="P101">
            <v>0</v>
          </cell>
          <cell r="Q101">
            <v>188.03875000000002</v>
          </cell>
          <cell r="R101">
            <v>0</v>
          </cell>
          <cell r="S101">
            <v>242.102</v>
          </cell>
          <cell r="T101">
            <v>0</v>
          </cell>
          <cell r="U101">
            <v>5.976</v>
          </cell>
          <cell r="V101">
            <v>1.1000000000000001</v>
          </cell>
          <cell r="W101">
            <v>37.243499999999997</v>
          </cell>
          <cell r="X101">
            <v>0</v>
          </cell>
          <cell r="Y101">
            <v>63.699046584000989</v>
          </cell>
          <cell r="Z101">
            <v>0</v>
          </cell>
          <cell r="AA101">
            <v>161.4619097667937</v>
          </cell>
          <cell r="AB101">
            <v>262.40445635079476</v>
          </cell>
          <cell r="AC101">
            <v>1.7749999999999999</v>
          </cell>
          <cell r="AD101">
            <v>10.471999999999998</v>
          </cell>
          <cell r="AE101">
            <v>24.996499999999997</v>
          </cell>
          <cell r="AF101">
            <v>0</v>
          </cell>
          <cell r="AG101">
            <v>37.243499999999997</v>
          </cell>
          <cell r="AH101">
            <v>0</v>
          </cell>
          <cell r="AI101">
            <v>0</v>
          </cell>
          <cell r="AJ101">
            <v>0</v>
          </cell>
          <cell r="AK101">
            <v>0</v>
          </cell>
          <cell r="AL101">
            <v>0</v>
          </cell>
          <cell r="AM101">
            <v>5.4537499999999994</v>
          </cell>
          <cell r="AN101">
            <v>26.214749999999995</v>
          </cell>
          <cell r="AO101">
            <v>28.967418578272046</v>
          </cell>
          <cell r="AP101">
            <v>3.0631280057289536</v>
          </cell>
          <cell r="AQ101">
            <v>63.699046584000989</v>
          </cell>
          <cell r="AR101">
            <v>0</v>
          </cell>
          <cell r="AS101">
            <v>0</v>
          </cell>
          <cell r="AT101">
            <v>0</v>
          </cell>
          <cell r="AU101">
            <v>0</v>
          </cell>
          <cell r="AV101">
            <v>0</v>
          </cell>
          <cell r="AW101">
            <v>17.578249999999997</v>
          </cell>
          <cell r="AX101">
            <v>43.105249999999991</v>
          </cell>
          <cell r="AY101">
            <v>78.9699991289596</v>
          </cell>
          <cell r="AZ101">
            <v>21.808410637834136</v>
          </cell>
          <cell r="BA101">
            <v>161.4619097667937</v>
          </cell>
          <cell r="BB101">
            <v>24.806999999999995</v>
          </cell>
          <cell r="BC101">
            <v>79.791999999999987</v>
          </cell>
          <cell r="BD101">
            <v>132.93391770723164</v>
          </cell>
          <cell r="BE101">
            <v>24.871538643563085</v>
          </cell>
          <cell r="BF101">
            <v>262.40445635079476</v>
          </cell>
          <cell r="BG101" t="str">
            <v>R5.02</v>
          </cell>
          <cell r="BH101"/>
          <cell r="BI101"/>
          <cell r="BJ101"/>
          <cell r="BK101"/>
          <cell r="BL101"/>
          <cell r="BM101"/>
          <cell r="BN101"/>
          <cell r="BO101"/>
          <cell r="BP101"/>
          <cell r="BQ101"/>
          <cell r="BR101"/>
          <cell r="BS101"/>
          <cell r="BT101"/>
          <cell r="BU101"/>
          <cell r="BV101"/>
          <cell r="BW101"/>
          <cell r="BX101"/>
          <cell r="BY101"/>
          <cell r="BZ101"/>
          <cell r="CA101"/>
          <cell r="CB101"/>
          <cell r="CC101"/>
          <cell r="CD101"/>
          <cell r="CE101"/>
          <cell r="CF101"/>
          <cell r="CG101"/>
          <cell r="CH101"/>
          <cell r="CI101"/>
          <cell r="CJ101" t="str">
            <v>-</v>
          </cell>
          <cell r="CK101"/>
          <cell r="CL101"/>
          <cell r="CM101"/>
          <cell r="CN101"/>
          <cell r="CO101"/>
          <cell r="CP101"/>
          <cell r="CQ101"/>
          <cell r="CR101"/>
          <cell r="CS101"/>
          <cell r="CT101"/>
          <cell r="CU101"/>
          <cell r="CV101"/>
          <cell r="CW101"/>
          <cell r="CX101"/>
          <cell r="CY101"/>
          <cell r="CZ101"/>
          <cell r="DA101"/>
          <cell r="DB101"/>
          <cell r="DC101"/>
          <cell r="DD101"/>
          <cell r="DE101"/>
          <cell r="DF101">
            <v>29.134358523514074</v>
          </cell>
          <cell r="DG101">
            <v>31.601004659278665</v>
          </cell>
          <cell r="DH101">
            <v>41.696796584001</v>
          </cell>
          <cell r="DI101">
            <v>59.029749999999993</v>
          </cell>
          <cell r="DJ101">
            <v>0</v>
          </cell>
          <cell r="DK101"/>
          <cell r="DL101"/>
          <cell r="DM101"/>
          <cell r="DN101">
            <v>0</v>
          </cell>
          <cell r="DO101"/>
        </row>
        <row r="102">
          <cell r="A102">
            <v>44</v>
          </cell>
          <cell r="B102" t="str">
            <v>US 1</v>
          </cell>
          <cell r="C102" t="str">
            <v>Selective widening from two lanes in each direction to three lanes in each direction and relocate the School House Rd. intersection.  Add left turn lanes on US 1 at School House Rd. and install new traffic signals.</v>
          </cell>
          <cell r="D102" t="str">
            <v>X</v>
          </cell>
          <cell r="E102"/>
          <cell r="F102"/>
          <cell r="G102"/>
          <cell r="H102"/>
          <cell r="I102" t="str">
            <v>X</v>
          </cell>
          <cell r="J102" t="str">
            <v/>
          </cell>
          <cell r="K102"/>
          <cell r="L102"/>
          <cell r="M102">
            <v>0</v>
          </cell>
          <cell r="N102">
            <v>0</v>
          </cell>
          <cell r="O102">
            <v>3.8075000000000001</v>
          </cell>
          <cell r="P102">
            <v>0</v>
          </cell>
          <cell r="Q102">
            <v>3.8075000000000001</v>
          </cell>
          <cell r="R102">
            <v>0</v>
          </cell>
          <cell r="S102">
            <v>7.6150000000000002</v>
          </cell>
          <cell r="T102">
            <v>0</v>
          </cell>
          <cell r="U102">
            <v>0</v>
          </cell>
          <cell r="V102">
            <v>0</v>
          </cell>
          <cell r="W102">
            <v>0</v>
          </cell>
          <cell r="X102">
            <v>0</v>
          </cell>
          <cell r="Y102">
            <v>3.8075000000000001</v>
          </cell>
          <cell r="Z102"/>
          <cell r="AA102">
            <v>3.8075000000000001</v>
          </cell>
          <cell r="AB102">
            <v>7.6150000000000002</v>
          </cell>
          <cell r="AC102">
            <v>0</v>
          </cell>
          <cell r="AD102">
            <v>0</v>
          </cell>
          <cell r="AE102">
            <v>0</v>
          </cell>
          <cell r="AF102">
            <v>0</v>
          </cell>
          <cell r="AG102">
            <v>0</v>
          </cell>
          <cell r="AH102">
            <v>0</v>
          </cell>
          <cell r="AI102">
            <v>0</v>
          </cell>
          <cell r="AJ102">
            <v>0</v>
          </cell>
          <cell r="AK102">
            <v>0</v>
          </cell>
          <cell r="AL102">
            <v>0</v>
          </cell>
          <cell r="AM102">
            <v>3.8075000000000001</v>
          </cell>
          <cell r="AN102">
            <v>0</v>
          </cell>
          <cell r="AO102">
            <v>0</v>
          </cell>
          <cell r="AP102">
            <v>0</v>
          </cell>
          <cell r="AQ102">
            <v>3.8075000000000001</v>
          </cell>
          <cell r="AR102">
            <v>0</v>
          </cell>
          <cell r="AS102">
            <v>0</v>
          </cell>
          <cell r="AT102">
            <v>0</v>
          </cell>
          <cell r="AU102">
            <v>0</v>
          </cell>
          <cell r="AV102">
            <v>0</v>
          </cell>
          <cell r="AW102">
            <v>3.8075000000000001</v>
          </cell>
          <cell r="AX102">
            <v>0</v>
          </cell>
          <cell r="AY102">
            <v>0</v>
          </cell>
          <cell r="AZ102">
            <v>0</v>
          </cell>
          <cell r="BA102">
            <v>3.8075000000000001</v>
          </cell>
          <cell r="BB102">
            <v>7.6150000000000002</v>
          </cell>
          <cell r="BC102">
            <v>0</v>
          </cell>
          <cell r="BD102">
            <v>0</v>
          </cell>
          <cell r="BE102">
            <v>0</v>
          </cell>
          <cell r="BF102">
            <v>7.6150000000000002</v>
          </cell>
          <cell r="BG102">
            <v>44</v>
          </cell>
          <cell r="BH102" t="str">
            <v>X</v>
          </cell>
          <cell r="BI102" t="str">
            <v>N</v>
          </cell>
          <cell r="BJ102" t="str">
            <v>N</v>
          </cell>
          <cell r="BK102" t="str">
            <v>A</v>
          </cell>
          <cell r="BL102" t="str">
            <v>B</v>
          </cell>
          <cell r="BM102">
            <v>14541</v>
          </cell>
          <cell r="BN102"/>
          <cell r="BO102"/>
          <cell r="BP102"/>
          <cell r="BQ102"/>
          <cell r="BR102"/>
          <cell r="BS102"/>
          <cell r="BT102"/>
          <cell r="BU102"/>
          <cell r="BV102"/>
          <cell r="BW102"/>
          <cell r="BX102"/>
          <cell r="BY102"/>
          <cell r="BZ102"/>
          <cell r="CA102"/>
          <cell r="CB102"/>
          <cell r="CC102"/>
          <cell r="CD102"/>
          <cell r="CE102"/>
          <cell r="CF102"/>
          <cell r="CG102"/>
          <cell r="CH102"/>
          <cell r="CI102"/>
          <cell r="CJ102">
            <v>14541</v>
          </cell>
          <cell r="CK102" t="str">
            <v>FD</v>
          </cell>
          <cell r="CL102"/>
          <cell r="CM102">
            <v>1.2</v>
          </cell>
          <cell r="CN102">
            <v>6.415</v>
          </cell>
          <cell r="CO102"/>
          <cell r="CP102">
            <v>0</v>
          </cell>
          <cell r="CQ102">
            <v>1</v>
          </cell>
          <cell r="CR102">
            <v>0</v>
          </cell>
          <cell r="CS102">
            <v>0</v>
          </cell>
          <cell r="CT102">
            <v>0</v>
          </cell>
          <cell r="CU102">
            <v>0</v>
          </cell>
          <cell r="CV102">
            <v>0</v>
          </cell>
          <cell r="CW102">
            <v>0.5</v>
          </cell>
          <cell r="CX102"/>
          <cell r="CY102">
            <v>0.5</v>
          </cell>
          <cell r="CZ102">
            <v>0</v>
          </cell>
          <cell r="DA102">
            <v>1</v>
          </cell>
          <cell r="DB102">
            <v>1</v>
          </cell>
          <cell r="DC102">
            <v>0</v>
          </cell>
          <cell r="DD102">
            <v>0</v>
          </cell>
          <cell r="DE102">
            <v>2</v>
          </cell>
          <cell r="DF102">
            <v>0</v>
          </cell>
          <cell r="DG102">
            <v>1.9037500000000001</v>
          </cell>
          <cell r="DH102">
            <v>1.9037500000000001</v>
          </cell>
          <cell r="DI102">
            <v>0</v>
          </cell>
          <cell r="DJ102">
            <v>0</v>
          </cell>
          <cell r="DK102" t="str">
            <v>2020M</v>
          </cell>
          <cell r="DL102">
            <v>5.7240000000000002</v>
          </cell>
          <cell r="DM102"/>
          <cell r="DN102">
            <v>0</v>
          </cell>
        </row>
        <row r="103">
          <cell r="A103">
            <v>54</v>
          </cell>
          <cell r="B103" t="str">
            <v>Henderson Road and South Gulph Road</v>
          </cell>
          <cell r="C103" t="str">
            <v>Widen Henderson Road from South Gulph Road to Shoemaker; Widen South Gulph Road from Crooked Lane to I-76 Gulph Mills intersection.</v>
          </cell>
          <cell r="D103"/>
          <cell r="E103" t="str">
            <v>X</v>
          </cell>
          <cell r="F103" t="str">
            <v>X</v>
          </cell>
          <cell r="G103"/>
          <cell r="H103"/>
          <cell r="I103"/>
          <cell r="J103" t="str">
            <v/>
          </cell>
          <cell r="K103" t="str">
            <v>X</v>
          </cell>
          <cell r="L103"/>
          <cell r="M103">
            <v>7.9935</v>
          </cell>
          <cell r="N103">
            <v>0</v>
          </cell>
          <cell r="O103">
            <v>0</v>
          </cell>
          <cell r="P103">
            <v>0</v>
          </cell>
          <cell r="Q103">
            <v>7.9935</v>
          </cell>
          <cell r="R103">
            <v>0</v>
          </cell>
          <cell r="S103">
            <v>15.987</v>
          </cell>
          <cell r="T103">
            <v>0</v>
          </cell>
          <cell r="U103">
            <v>0</v>
          </cell>
          <cell r="V103">
            <v>0</v>
          </cell>
          <cell r="W103">
            <v>7.9934999999999992</v>
          </cell>
          <cell r="X103">
            <v>0</v>
          </cell>
          <cell r="Y103">
            <v>0</v>
          </cell>
          <cell r="Z103"/>
          <cell r="AA103">
            <v>7.9934999999999992</v>
          </cell>
          <cell r="AB103">
            <v>15.986999999999998</v>
          </cell>
          <cell r="AC103">
            <v>0.38750000000000001</v>
          </cell>
          <cell r="AD103">
            <v>1.1444999999999999</v>
          </cell>
          <cell r="AE103">
            <v>6.4614999999999991</v>
          </cell>
          <cell r="AF103">
            <v>0</v>
          </cell>
          <cell r="AG103">
            <v>7.9934999999999992</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0.38750000000000001</v>
          </cell>
          <cell r="AX103">
            <v>1.1444999999999999</v>
          </cell>
          <cell r="AY103">
            <v>6.4614999999999991</v>
          </cell>
          <cell r="AZ103">
            <v>0</v>
          </cell>
          <cell r="BA103">
            <v>7.9934999999999992</v>
          </cell>
          <cell r="BB103">
            <v>0.77500000000000002</v>
          </cell>
          <cell r="BC103">
            <v>2.2889999999999997</v>
          </cell>
          <cell r="BD103">
            <v>12.922999999999998</v>
          </cell>
          <cell r="BE103">
            <v>0</v>
          </cell>
          <cell r="BF103">
            <v>15.986999999999998</v>
          </cell>
          <cell r="BG103">
            <v>54</v>
          </cell>
          <cell r="BH103" t="str">
            <v>X</v>
          </cell>
          <cell r="BI103" t="str">
            <v>Y</v>
          </cell>
          <cell r="BJ103" t="str">
            <v>Y</v>
          </cell>
          <cell r="BK103" t="str">
            <v>E</v>
          </cell>
          <cell r="BL103" t="str">
            <v>B</v>
          </cell>
          <cell r="BM103">
            <v>16211</v>
          </cell>
          <cell r="BN103">
            <v>48187</v>
          </cell>
          <cell r="BO103">
            <v>68064</v>
          </cell>
          <cell r="BP103"/>
          <cell r="BQ103"/>
          <cell r="BR103"/>
          <cell r="BS103"/>
          <cell r="BT103"/>
          <cell r="BU103"/>
          <cell r="BV103"/>
          <cell r="BW103"/>
          <cell r="BX103"/>
          <cell r="BY103"/>
          <cell r="BZ103"/>
          <cell r="CA103"/>
          <cell r="CB103"/>
          <cell r="CC103"/>
          <cell r="CD103"/>
          <cell r="CE103"/>
          <cell r="CF103"/>
          <cell r="CG103"/>
          <cell r="CH103"/>
          <cell r="CI103"/>
          <cell r="CJ103" t="str">
            <v>16211; 48187; 68064</v>
          </cell>
          <cell r="CK103" t="str">
            <v>None</v>
          </cell>
          <cell r="CL103"/>
          <cell r="CM103">
            <v>0.32500000000000001</v>
          </cell>
          <cell r="CN103">
            <v>0.45</v>
          </cell>
          <cell r="CO103">
            <v>2.2889999999999997</v>
          </cell>
          <cell r="CP103">
            <v>12.923</v>
          </cell>
          <cell r="CQ103">
            <v>2.8731962712297283E-2</v>
          </cell>
          <cell r="CR103">
            <v>0.14614991699655216</v>
          </cell>
          <cell r="CS103">
            <v>0.82511812029115061</v>
          </cell>
          <cell r="CT103">
            <v>0</v>
          </cell>
          <cell r="CU103">
            <v>0.5</v>
          </cell>
          <cell r="CV103">
            <v>0</v>
          </cell>
          <cell r="CW103">
            <v>0</v>
          </cell>
          <cell r="CX103"/>
          <cell r="CY103">
            <v>0.5</v>
          </cell>
          <cell r="CZ103">
            <v>0</v>
          </cell>
          <cell r="DA103">
            <v>0</v>
          </cell>
          <cell r="DB103">
            <v>1</v>
          </cell>
          <cell r="DC103">
            <v>1</v>
          </cell>
          <cell r="DD103">
            <v>0</v>
          </cell>
          <cell r="DE103">
            <v>2</v>
          </cell>
          <cell r="DF103">
            <v>0</v>
          </cell>
          <cell r="DG103">
            <v>0</v>
          </cell>
          <cell r="DH103">
            <v>3.9967499999999996</v>
          </cell>
          <cell r="DI103">
            <v>3.9967499999999996</v>
          </cell>
          <cell r="DJ103">
            <v>0</v>
          </cell>
          <cell r="DK103" t="str">
            <v>2020M</v>
          </cell>
          <cell r="DL103">
            <v>15.661999999999999</v>
          </cell>
          <cell r="DM103"/>
          <cell r="DN103">
            <v>0</v>
          </cell>
        </row>
        <row r="104">
          <cell r="A104">
            <v>101</v>
          </cell>
          <cell r="B104" t="str">
            <v>Bryn Mawr Avenue Extension</v>
          </cell>
          <cell r="C104" t="str">
            <v>Bypass for PA 3 West Chester Pike and PA 252 Newtown St. Intersection</v>
          </cell>
          <cell r="D104"/>
          <cell r="E104"/>
          <cell r="F104" t="str">
            <v>X</v>
          </cell>
          <cell r="G104" t="str">
            <v>X</v>
          </cell>
          <cell r="H104"/>
          <cell r="I104"/>
          <cell r="J104" t="str">
            <v>X</v>
          </cell>
          <cell r="K104"/>
          <cell r="L104"/>
          <cell r="M104">
            <v>0</v>
          </cell>
          <cell r="N104">
            <v>0</v>
          </cell>
          <cell r="O104">
            <v>2.2000000000000002</v>
          </cell>
          <cell r="P104">
            <v>0</v>
          </cell>
          <cell r="Q104">
            <v>2.2000000000000002</v>
          </cell>
          <cell r="R104">
            <v>0</v>
          </cell>
          <cell r="S104">
            <v>4.4000000000000004</v>
          </cell>
          <cell r="T104">
            <v>0</v>
          </cell>
          <cell r="U104">
            <v>0</v>
          </cell>
          <cell r="V104">
            <v>1.1000000000000001</v>
          </cell>
          <cell r="W104">
            <v>0</v>
          </cell>
          <cell r="X104">
            <v>0</v>
          </cell>
          <cell r="Y104">
            <v>4.4060465840009977</v>
          </cell>
          <cell r="Z104"/>
          <cell r="AA104">
            <v>4.4060465840009977</v>
          </cell>
          <cell r="AB104">
            <v>8.8120931680019954</v>
          </cell>
          <cell r="AC104">
            <v>0</v>
          </cell>
          <cell r="AD104">
            <v>0</v>
          </cell>
          <cell r="AE104">
            <v>0</v>
          </cell>
          <cell r="AF104">
            <v>0</v>
          </cell>
          <cell r="AG104">
            <v>0</v>
          </cell>
          <cell r="AH104">
            <v>0</v>
          </cell>
          <cell r="AI104">
            <v>0</v>
          </cell>
          <cell r="AJ104">
            <v>0</v>
          </cell>
          <cell r="AK104">
            <v>0</v>
          </cell>
          <cell r="AL104">
            <v>0</v>
          </cell>
          <cell r="AM104">
            <v>0</v>
          </cell>
          <cell r="AN104">
            <v>0</v>
          </cell>
          <cell r="AO104">
            <v>1.3429185782720443</v>
          </cell>
          <cell r="AP104">
            <v>3.0631280057289536</v>
          </cell>
          <cell r="AQ104">
            <v>4.4060465840009977</v>
          </cell>
          <cell r="AR104">
            <v>0</v>
          </cell>
          <cell r="AS104">
            <v>0</v>
          </cell>
          <cell r="AT104">
            <v>0</v>
          </cell>
          <cell r="AU104">
            <v>0</v>
          </cell>
          <cell r="AV104">
            <v>0</v>
          </cell>
          <cell r="AW104">
            <v>0</v>
          </cell>
          <cell r="AX104">
            <v>0</v>
          </cell>
          <cell r="AY104">
            <v>1.3429185782720443</v>
          </cell>
          <cell r="AZ104">
            <v>3.0631280057289536</v>
          </cell>
          <cell r="BA104">
            <v>4.4060465840009977</v>
          </cell>
          <cell r="BB104">
            <v>0</v>
          </cell>
          <cell r="BC104">
            <v>0</v>
          </cell>
          <cell r="BD104">
            <v>2.6858371565440886</v>
          </cell>
          <cell r="BE104">
            <v>6.1262560114579072</v>
          </cell>
          <cell r="BF104">
            <v>8.8120931680019954</v>
          </cell>
          <cell r="BG104">
            <v>101</v>
          </cell>
          <cell r="BH104" t="str">
            <v>X</v>
          </cell>
          <cell r="BI104" t="str">
            <v>N</v>
          </cell>
          <cell r="BJ104" t="str">
            <v>N</v>
          </cell>
          <cell r="BK104" t="str">
            <v>E</v>
          </cell>
          <cell r="BL104" t="str">
            <v>B</v>
          </cell>
          <cell r="BM104"/>
          <cell r="BN104"/>
          <cell r="BO104"/>
          <cell r="BP104"/>
          <cell r="BQ104"/>
          <cell r="BR104"/>
          <cell r="BS104"/>
          <cell r="BT104"/>
          <cell r="BU104"/>
          <cell r="BV104"/>
          <cell r="BW104"/>
          <cell r="BX104"/>
          <cell r="BY104"/>
          <cell r="BZ104"/>
          <cell r="CA104"/>
          <cell r="CB104"/>
          <cell r="CC104"/>
          <cell r="CD104"/>
          <cell r="CE104"/>
          <cell r="CF104"/>
          <cell r="CG104"/>
          <cell r="CH104"/>
          <cell r="CI104"/>
          <cell r="CJ104" t="str">
            <v>-</v>
          </cell>
          <cell r="CK104" t="str">
            <v>None</v>
          </cell>
          <cell r="CL104"/>
          <cell r="CM104"/>
          <cell r="CN104"/>
          <cell r="CO104"/>
          <cell r="CP104">
            <v>4.4000000000000004</v>
          </cell>
          <cell r="CQ104">
            <v>0</v>
          </cell>
          <cell r="CR104">
            <v>0</v>
          </cell>
          <cell r="CS104">
            <v>0.375</v>
          </cell>
          <cell r="CT104">
            <v>0.625</v>
          </cell>
          <cell r="CU104">
            <v>0</v>
          </cell>
          <cell r="CV104">
            <v>0</v>
          </cell>
          <cell r="CW104">
            <v>0.5</v>
          </cell>
          <cell r="CX104"/>
          <cell r="CY104">
            <v>0.5</v>
          </cell>
          <cell r="CZ104">
            <v>0</v>
          </cell>
          <cell r="DA104">
            <v>0</v>
          </cell>
          <cell r="DB104">
            <v>1</v>
          </cell>
          <cell r="DC104">
            <v>0</v>
          </cell>
          <cell r="DD104">
            <v>0</v>
          </cell>
          <cell r="DE104">
            <v>1</v>
          </cell>
          <cell r="DF104">
            <v>0</v>
          </cell>
          <cell r="DG104">
            <v>0</v>
          </cell>
          <cell r="DH104">
            <v>4.4060465840009977</v>
          </cell>
          <cell r="DI104">
            <v>0</v>
          </cell>
          <cell r="DJ104">
            <v>0</v>
          </cell>
          <cell r="DK104"/>
          <cell r="DL104">
            <v>4.4000000000000004</v>
          </cell>
          <cell r="DM104"/>
          <cell r="DN104">
            <v>0</v>
          </cell>
          <cell r="DO104"/>
        </row>
        <row r="105">
          <cell r="A105">
            <v>116</v>
          </cell>
          <cell r="B105" t="str">
            <v>PA 113</v>
          </cell>
          <cell r="C105" t="str">
            <v>Widen from US 30 to Peck Road</v>
          </cell>
          <cell r="D105"/>
          <cell r="E105"/>
          <cell r="F105" t="str">
            <v>X</v>
          </cell>
          <cell r="G105" t="str">
            <v>X</v>
          </cell>
          <cell r="H105"/>
          <cell r="I105" t="str">
            <v>X</v>
          </cell>
          <cell r="J105"/>
          <cell r="K105"/>
          <cell r="L105"/>
          <cell r="M105">
            <v>0</v>
          </cell>
          <cell r="N105">
            <v>0</v>
          </cell>
          <cell r="O105">
            <v>0</v>
          </cell>
          <cell r="P105">
            <v>0</v>
          </cell>
          <cell r="Q105">
            <v>4</v>
          </cell>
          <cell r="R105">
            <v>0</v>
          </cell>
          <cell r="S105">
            <v>4</v>
          </cell>
          <cell r="T105">
            <v>0</v>
          </cell>
          <cell r="U105">
            <v>0</v>
          </cell>
          <cell r="V105">
            <v>0</v>
          </cell>
          <cell r="W105">
            <v>0</v>
          </cell>
          <cell r="X105">
            <v>0</v>
          </cell>
          <cell r="Y105">
            <v>0</v>
          </cell>
          <cell r="Z105"/>
          <cell r="AA105">
            <v>8.0109937890927227</v>
          </cell>
          <cell r="AB105">
            <v>8.0109937890927227</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2.4416701423128075</v>
          </cell>
          <cell r="AZ105">
            <v>5.5693236467799156</v>
          </cell>
          <cell r="BA105">
            <v>8.0109937890927227</v>
          </cell>
          <cell r="BB105">
            <v>0</v>
          </cell>
          <cell r="BC105">
            <v>0</v>
          </cell>
          <cell r="BD105">
            <v>2.4416701423128075</v>
          </cell>
          <cell r="BE105">
            <v>5.5693236467799156</v>
          </cell>
          <cell r="BF105">
            <v>8.0109937890927227</v>
          </cell>
          <cell r="BG105">
            <v>116</v>
          </cell>
          <cell r="BH105" t="str">
            <v>X</v>
          </cell>
          <cell r="BI105" t="str">
            <v>N</v>
          </cell>
          <cell r="BJ105" t="str">
            <v>N</v>
          </cell>
          <cell r="BK105" t="str">
            <v>E</v>
          </cell>
          <cell r="BL105" t="str">
            <v>B</v>
          </cell>
          <cell r="BM105"/>
          <cell r="BN105"/>
          <cell r="BO105"/>
          <cell r="BP105"/>
          <cell r="BQ105"/>
          <cell r="BR105"/>
          <cell r="BS105"/>
          <cell r="BT105"/>
          <cell r="BU105"/>
          <cell r="BV105"/>
          <cell r="BW105"/>
          <cell r="BX105"/>
          <cell r="BY105"/>
          <cell r="BZ105"/>
          <cell r="CA105"/>
          <cell r="CB105"/>
          <cell r="CC105"/>
          <cell r="CD105"/>
          <cell r="CE105"/>
          <cell r="CF105"/>
          <cell r="CG105"/>
          <cell r="CH105"/>
          <cell r="CI105"/>
          <cell r="CJ105" t="str">
            <v>-</v>
          </cell>
          <cell r="CK105" t="str">
            <v>None</v>
          </cell>
          <cell r="CL105"/>
          <cell r="CM105"/>
          <cell r="CN105"/>
          <cell r="CO105"/>
          <cell r="CP105">
            <v>4</v>
          </cell>
          <cell r="CQ105">
            <v>0</v>
          </cell>
          <cell r="CR105">
            <v>0</v>
          </cell>
          <cell r="CS105">
            <v>0.375</v>
          </cell>
          <cell r="CT105">
            <v>0.625</v>
          </cell>
          <cell r="CU105">
            <v>0</v>
          </cell>
          <cell r="CV105">
            <v>0</v>
          </cell>
          <cell r="CW105">
            <v>0</v>
          </cell>
          <cell r="CX105"/>
          <cell r="CY105">
            <v>1</v>
          </cell>
          <cell r="CZ105">
            <v>0</v>
          </cell>
          <cell r="DA105">
            <v>1</v>
          </cell>
          <cell r="DB105">
            <v>0</v>
          </cell>
          <cell r="DC105">
            <v>0</v>
          </cell>
          <cell r="DD105">
            <v>0</v>
          </cell>
          <cell r="DE105">
            <v>1</v>
          </cell>
          <cell r="DF105">
            <v>0</v>
          </cell>
          <cell r="DG105">
            <v>8.0109937890927227</v>
          </cell>
          <cell r="DH105">
            <v>0</v>
          </cell>
          <cell r="DI105">
            <v>0</v>
          </cell>
          <cell r="DJ105">
            <v>0</v>
          </cell>
          <cell r="DK105"/>
          <cell r="DL105">
            <v>4</v>
          </cell>
          <cell r="DM105"/>
          <cell r="DN105">
            <v>0</v>
          </cell>
        </row>
        <row r="106">
          <cell r="A106">
            <v>117</v>
          </cell>
          <cell r="B106" t="str">
            <v>Bridgewater Road Extension</v>
          </cell>
          <cell r="C106" t="str">
            <v>Extend roadway from Concord Road to PA 452/US 322</v>
          </cell>
          <cell r="D106"/>
          <cell r="E106" t="str">
            <v>X</v>
          </cell>
          <cell r="F106" t="str">
            <v>X</v>
          </cell>
          <cell r="G106"/>
          <cell r="H106"/>
          <cell r="I106"/>
          <cell r="J106" t="str">
            <v>X</v>
          </cell>
          <cell r="K106"/>
          <cell r="L106"/>
          <cell r="M106">
            <v>0</v>
          </cell>
          <cell r="N106">
            <v>0</v>
          </cell>
          <cell r="O106">
            <v>0</v>
          </cell>
          <cell r="P106">
            <v>0</v>
          </cell>
          <cell r="Q106">
            <v>23.411999999999999</v>
          </cell>
          <cell r="R106">
            <v>0</v>
          </cell>
          <cell r="S106">
            <v>23.411999999999999</v>
          </cell>
          <cell r="T106">
            <v>0</v>
          </cell>
          <cell r="U106">
            <v>0</v>
          </cell>
          <cell r="V106">
            <v>0</v>
          </cell>
          <cell r="W106">
            <v>0</v>
          </cell>
          <cell r="X106">
            <v>0</v>
          </cell>
          <cell r="Y106">
            <v>0</v>
          </cell>
          <cell r="Z106"/>
          <cell r="AA106">
            <v>23.411999999999999</v>
          </cell>
          <cell r="AB106">
            <v>23.411999999999999</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1.3839999999999997</v>
          </cell>
          <cell r="AY106">
            <v>22.027999999999999</v>
          </cell>
          <cell r="AZ106">
            <v>0</v>
          </cell>
          <cell r="BA106">
            <v>23.411999999999999</v>
          </cell>
          <cell r="BB106">
            <v>0</v>
          </cell>
          <cell r="BC106">
            <v>1.3839999999999997</v>
          </cell>
          <cell r="BD106">
            <v>22.027999999999999</v>
          </cell>
          <cell r="BE106">
            <v>0</v>
          </cell>
          <cell r="BF106">
            <v>23.411999999999999</v>
          </cell>
          <cell r="BG106">
            <v>117</v>
          </cell>
          <cell r="BH106" t="str">
            <v>X</v>
          </cell>
          <cell r="BI106" t="str">
            <v>Y</v>
          </cell>
          <cell r="BJ106" t="str">
            <v>Y</v>
          </cell>
          <cell r="BK106" t="str">
            <v>E</v>
          </cell>
          <cell r="BL106" t="str">
            <v>B</v>
          </cell>
          <cell r="BM106">
            <v>79329</v>
          </cell>
          <cell r="BN106"/>
          <cell r="BO106"/>
          <cell r="BP106"/>
          <cell r="BQ106"/>
          <cell r="BR106"/>
          <cell r="BS106"/>
          <cell r="BT106"/>
          <cell r="BU106"/>
          <cell r="BV106"/>
          <cell r="BW106"/>
          <cell r="BX106"/>
          <cell r="BY106"/>
          <cell r="BZ106"/>
          <cell r="CA106"/>
          <cell r="CB106"/>
          <cell r="CC106"/>
          <cell r="CD106"/>
          <cell r="CE106"/>
          <cell r="CF106"/>
          <cell r="CG106"/>
          <cell r="CH106"/>
          <cell r="CI106"/>
          <cell r="CJ106">
            <v>79329</v>
          </cell>
          <cell r="CK106" t="str">
            <v>None</v>
          </cell>
          <cell r="CL106"/>
          <cell r="CM106"/>
          <cell r="CN106"/>
          <cell r="CO106">
            <v>1.3839999999999999</v>
          </cell>
          <cell r="CP106">
            <v>22.027999999999999</v>
          </cell>
          <cell r="CQ106">
            <v>0</v>
          </cell>
          <cell r="CR106">
            <v>5.9114983769007347E-2</v>
          </cell>
          <cell r="CS106">
            <v>0.94088501623099263</v>
          </cell>
          <cell r="CT106">
            <v>0</v>
          </cell>
          <cell r="CU106">
            <v>0</v>
          </cell>
          <cell r="CV106">
            <v>0</v>
          </cell>
          <cell r="CW106">
            <v>0</v>
          </cell>
          <cell r="CX106"/>
          <cell r="CY106">
            <v>1</v>
          </cell>
          <cell r="CZ106">
            <v>0</v>
          </cell>
          <cell r="DA106">
            <v>0</v>
          </cell>
          <cell r="DB106">
            <v>1</v>
          </cell>
          <cell r="DC106">
            <v>0</v>
          </cell>
          <cell r="DD106">
            <v>0</v>
          </cell>
          <cell r="DE106">
            <v>1</v>
          </cell>
          <cell r="DF106">
            <v>0</v>
          </cell>
          <cell r="DG106">
            <v>0</v>
          </cell>
          <cell r="DH106">
            <v>23.411999999999999</v>
          </cell>
          <cell r="DI106">
            <v>0</v>
          </cell>
          <cell r="DJ106">
            <v>0</v>
          </cell>
          <cell r="DK106"/>
          <cell r="DL106">
            <v>23.411999999999999</v>
          </cell>
          <cell r="DM106"/>
          <cell r="DN106">
            <v>0</v>
          </cell>
          <cell r="DO106"/>
        </row>
        <row r="107">
          <cell r="A107">
            <v>118</v>
          </cell>
          <cell r="B107" t="str">
            <v>Portzer Road Connector</v>
          </cell>
          <cell r="C107" t="str">
            <v>Extend roadway from Route 663 to Route 309</v>
          </cell>
          <cell r="D107"/>
          <cell r="E107"/>
          <cell r="F107" t="str">
            <v>X</v>
          </cell>
          <cell r="G107" t="str">
            <v>X</v>
          </cell>
          <cell r="H107" t="str">
            <v>X</v>
          </cell>
          <cell r="I107"/>
          <cell r="J107"/>
          <cell r="K107"/>
          <cell r="L107"/>
          <cell r="M107">
            <v>0</v>
          </cell>
          <cell r="N107">
            <v>0</v>
          </cell>
          <cell r="O107">
            <v>0</v>
          </cell>
          <cell r="P107">
            <v>0</v>
          </cell>
          <cell r="Q107">
            <v>0.48099999999999998</v>
          </cell>
          <cell r="R107">
            <v>0</v>
          </cell>
          <cell r="S107">
            <v>0.48099999999999998</v>
          </cell>
          <cell r="T107">
            <v>0</v>
          </cell>
          <cell r="U107">
            <v>0</v>
          </cell>
          <cell r="V107">
            <v>0</v>
          </cell>
          <cell r="W107">
            <v>0</v>
          </cell>
          <cell r="X107">
            <v>0</v>
          </cell>
          <cell r="Y107">
            <v>0</v>
          </cell>
          <cell r="Z107"/>
          <cell r="AA107">
            <v>0.79935852351407211</v>
          </cell>
          <cell r="AB107">
            <v>0.79935852351407211</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0.2936108346131151</v>
          </cell>
          <cell r="AZ107">
            <v>0.505747688900957</v>
          </cell>
          <cell r="BA107">
            <v>0.79935852351407211</v>
          </cell>
          <cell r="BB107">
            <v>0</v>
          </cell>
          <cell r="BC107">
            <v>0</v>
          </cell>
          <cell r="BD107">
            <v>0.2936108346131151</v>
          </cell>
          <cell r="BE107">
            <v>0.505747688900957</v>
          </cell>
          <cell r="BF107">
            <v>0.79935852351407211</v>
          </cell>
          <cell r="BG107">
            <v>118</v>
          </cell>
          <cell r="BH107" t="str">
            <v>X</v>
          </cell>
          <cell r="BI107" t="str">
            <v>N</v>
          </cell>
          <cell r="BJ107" t="str">
            <v>N</v>
          </cell>
          <cell r="BK107" t="str">
            <v>E</v>
          </cell>
          <cell r="BL107" t="str">
            <v>B</v>
          </cell>
          <cell r="BM107">
            <v>49315</v>
          </cell>
          <cell r="BN107"/>
          <cell r="BO107"/>
          <cell r="BP107"/>
          <cell r="BQ107"/>
          <cell r="BR107"/>
          <cell r="BS107"/>
          <cell r="BT107"/>
          <cell r="BU107"/>
          <cell r="BV107"/>
          <cell r="BW107"/>
          <cell r="BX107"/>
          <cell r="BY107"/>
          <cell r="BZ107"/>
          <cell r="CA107"/>
          <cell r="CB107"/>
          <cell r="CC107"/>
          <cell r="CD107"/>
          <cell r="CE107"/>
          <cell r="CF107"/>
          <cell r="CG107"/>
          <cell r="CH107"/>
          <cell r="CI107"/>
          <cell r="CJ107">
            <v>49315</v>
          </cell>
          <cell r="CK107" t="str">
            <v>PE</v>
          </cell>
          <cell r="CL107"/>
          <cell r="CM107"/>
          <cell r="CN107"/>
          <cell r="CO107"/>
          <cell r="CP107">
            <v>3.6869999999999998</v>
          </cell>
          <cell r="CQ107">
            <v>0</v>
          </cell>
          <cell r="CR107">
            <v>0</v>
          </cell>
          <cell r="CS107">
            <v>0.375</v>
          </cell>
          <cell r="CT107">
            <v>0.625</v>
          </cell>
          <cell r="CU107">
            <v>0</v>
          </cell>
          <cell r="CV107">
            <v>0</v>
          </cell>
          <cell r="CW107">
            <v>0</v>
          </cell>
          <cell r="CX107"/>
          <cell r="CY107">
            <v>1</v>
          </cell>
          <cell r="CZ107">
            <v>1</v>
          </cell>
          <cell r="DA107">
            <v>0</v>
          </cell>
          <cell r="DB107">
            <v>0</v>
          </cell>
          <cell r="DC107">
            <v>0</v>
          </cell>
          <cell r="DD107">
            <v>0</v>
          </cell>
          <cell r="DE107">
            <v>1</v>
          </cell>
          <cell r="DF107">
            <v>0.79935852351407211</v>
          </cell>
          <cell r="DG107">
            <v>0</v>
          </cell>
          <cell r="DH107">
            <v>0</v>
          </cell>
          <cell r="DI107">
            <v>0</v>
          </cell>
          <cell r="DJ107">
            <v>0</v>
          </cell>
          <cell r="DK107"/>
          <cell r="DL107">
            <v>3.6869999999999998</v>
          </cell>
          <cell r="DM107"/>
          <cell r="DN107">
            <v>0</v>
          </cell>
        </row>
        <row r="108">
          <cell r="A108">
            <v>119</v>
          </cell>
          <cell r="B108" t="str">
            <v>Bristol Road Extension</v>
          </cell>
          <cell r="C108" t="str">
            <v>Extend roadway from US 202 to Park Avenue</v>
          </cell>
          <cell r="D108"/>
          <cell r="E108" t="str">
            <v>X</v>
          </cell>
          <cell r="F108" t="str">
            <v>X</v>
          </cell>
          <cell r="G108"/>
          <cell r="H108" t="str">
            <v>X</v>
          </cell>
          <cell r="I108"/>
          <cell r="J108"/>
          <cell r="K108"/>
          <cell r="L108"/>
          <cell r="M108">
            <v>0</v>
          </cell>
          <cell r="N108">
            <v>0</v>
          </cell>
          <cell r="O108">
            <v>0</v>
          </cell>
          <cell r="P108">
            <v>0</v>
          </cell>
          <cell r="Q108">
            <v>23.406000000000002</v>
          </cell>
          <cell r="R108">
            <v>0</v>
          </cell>
          <cell r="S108">
            <v>23.406000000000002</v>
          </cell>
          <cell r="T108">
            <v>0</v>
          </cell>
          <cell r="U108">
            <v>0</v>
          </cell>
          <cell r="V108">
            <v>0</v>
          </cell>
          <cell r="W108">
            <v>0</v>
          </cell>
          <cell r="X108">
            <v>0</v>
          </cell>
          <cell r="Y108">
            <v>0</v>
          </cell>
          <cell r="Z108"/>
          <cell r="AA108">
            <v>23.405999999999999</v>
          </cell>
          <cell r="AB108">
            <v>23.405999999999999</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10.182999999999998</v>
          </cell>
          <cell r="AY108">
            <v>13.223000000000003</v>
          </cell>
          <cell r="AZ108">
            <v>0</v>
          </cell>
          <cell r="BA108">
            <v>23.405999999999999</v>
          </cell>
          <cell r="BB108">
            <v>0</v>
          </cell>
          <cell r="BC108">
            <v>10.182999999999998</v>
          </cell>
          <cell r="BD108">
            <v>13.223000000000003</v>
          </cell>
          <cell r="BE108">
            <v>0</v>
          </cell>
          <cell r="BF108">
            <v>23.405999999999999</v>
          </cell>
          <cell r="BG108">
            <v>119</v>
          </cell>
          <cell r="BH108" t="str">
            <v>X</v>
          </cell>
          <cell r="BI108" t="str">
            <v>Y</v>
          </cell>
          <cell r="BJ108" t="str">
            <v>Y</v>
          </cell>
          <cell r="BK108" t="str">
            <v>E</v>
          </cell>
          <cell r="BL108" t="str">
            <v>B</v>
          </cell>
          <cell r="BM108">
            <v>12923</v>
          </cell>
          <cell r="BN108"/>
          <cell r="BO108"/>
          <cell r="BP108"/>
          <cell r="BQ108"/>
          <cell r="BR108"/>
          <cell r="BS108"/>
          <cell r="BT108"/>
          <cell r="BU108"/>
          <cell r="BV108"/>
          <cell r="BW108"/>
          <cell r="BX108"/>
          <cell r="BY108"/>
          <cell r="BZ108"/>
          <cell r="CA108"/>
          <cell r="CB108"/>
          <cell r="CC108"/>
          <cell r="CD108"/>
          <cell r="CE108"/>
          <cell r="CF108"/>
          <cell r="CG108"/>
          <cell r="CH108"/>
          <cell r="CI108"/>
          <cell r="CJ108">
            <v>12923</v>
          </cell>
          <cell r="CK108" t="str">
            <v>PE</v>
          </cell>
          <cell r="CL108"/>
          <cell r="CM108"/>
          <cell r="CN108"/>
          <cell r="CO108">
            <v>10.183</v>
          </cell>
          <cell r="CP108">
            <v>0</v>
          </cell>
          <cell r="CQ108">
            <v>0</v>
          </cell>
          <cell r="CR108">
            <v>1</v>
          </cell>
          <cell r="CS108">
            <v>0</v>
          </cell>
          <cell r="CT108">
            <v>0</v>
          </cell>
          <cell r="CU108">
            <v>0</v>
          </cell>
          <cell r="CV108">
            <v>0</v>
          </cell>
          <cell r="CW108">
            <v>0</v>
          </cell>
          <cell r="CX108"/>
          <cell r="CY108">
            <v>1</v>
          </cell>
          <cell r="CZ108">
            <v>1</v>
          </cell>
          <cell r="DA108">
            <v>0</v>
          </cell>
          <cell r="DB108">
            <v>0</v>
          </cell>
          <cell r="DC108">
            <v>0</v>
          </cell>
          <cell r="DD108">
            <v>0</v>
          </cell>
          <cell r="DE108">
            <v>1</v>
          </cell>
          <cell r="DF108">
            <v>23.405999999999999</v>
          </cell>
          <cell r="DG108">
            <v>0</v>
          </cell>
          <cell r="DH108">
            <v>0</v>
          </cell>
          <cell r="DI108">
            <v>0</v>
          </cell>
          <cell r="DJ108">
            <v>0</v>
          </cell>
          <cell r="DK108"/>
          <cell r="DL108">
            <v>23.406000000000002</v>
          </cell>
          <cell r="DM108"/>
          <cell r="DN108">
            <v>0</v>
          </cell>
          <cell r="DO108"/>
        </row>
        <row r="109">
          <cell r="A109">
            <v>120</v>
          </cell>
          <cell r="B109" t="str">
            <v>Belmont Ave at I-76 Interchange</v>
          </cell>
          <cell r="C109" t="str">
            <v>Widen Belmont Avenue to provide additional lanes, intersection improvements and streetscape improvements; modify I-76 and railroad overpasses.</v>
          </cell>
          <cell r="D109"/>
          <cell r="E109" t="str">
            <v>X</v>
          </cell>
          <cell r="F109" t="str">
            <v>X</v>
          </cell>
          <cell r="G109"/>
          <cell r="H109"/>
          <cell r="I109"/>
          <cell r="J109"/>
          <cell r="K109" t="str">
            <v>X</v>
          </cell>
          <cell r="L109"/>
          <cell r="M109">
            <v>0</v>
          </cell>
          <cell r="N109">
            <v>0</v>
          </cell>
          <cell r="O109">
            <v>0</v>
          </cell>
          <cell r="P109">
            <v>0</v>
          </cell>
          <cell r="Q109">
            <v>35.799999999999997</v>
          </cell>
          <cell r="R109">
            <v>0</v>
          </cell>
          <cell r="S109">
            <v>35.799999999999997</v>
          </cell>
          <cell r="T109">
            <v>0</v>
          </cell>
          <cell r="U109">
            <v>4.49</v>
          </cell>
          <cell r="V109">
            <v>0</v>
          </cell>
          <cell r="W109">
            <v>0</v>
          </cell>
          <cell r="X109">
            <v>0</v>
          </cell>
          <cell r="Y109">
            <v>18.399999999999995</v>
          </cell>
          <cell r="Z109"/>
          <cell r="AA109">
            <v>18.399999999999995</v>
          </cell>
          <cell r="AB109">
            <v>36.79999999999999</v>
          </cell>
          <cell r="AC109">
            <v>0</v>
          </cell>
          <cell r="AD109">
            <v>0</v>
          </cell>
          <cell r="AE109">
            <v>0</v>
          </cell>
          <cell r="AF109">
            <v>0</v>
          </cell>
          <cell r="AG109">
            <v>0</v>
          </cell>
          <cell r="AH109">
            <v>0</v>
          </cell>
          <cell r="AI109">
            <v>0</v>
          </cell>
          <cell r="AJ109">
            <v>0</v>
          </cell>
          <cell r="AK109">
            <v>0</v>
          </cell>
          <cell r="AL109">
            <v>0</v>
          </cell>
          <cell r="AM109">
            <v>0.5</v>
          </cell>
          <cell r="AN109">
            <v>17.899999999999995</v>
          </cell>
          <cell r="AO109">
            <v>0</v>
          </cell>
          <cell r="AP109">
            <v>0</v>
          </cell>
          <cell r="AQ109">
            <v>18.399999999999995</v>
          </cell>
          <cell r="AR109">
            <v>0</v>
          </cell>
          <cell r="AS109">
            <v>0</v>
          </cell>
          <cell r="AT109">
            <v>0</v>
          </cell>
          <cell r="AU109">
            <v>0</v>
          </cell>
          <cell r="AV109">
            <v>0</v>
          </cell>
          <cell r="AW109">
            <v>0.5</v>
          </cell>
          <cell r="AX109">
            <v>17.899999999999995</v>
          </cell>
          <cell r="AY109">
            <v>0</v>
          </cell>
          <cell r="AZ109">
            <v>0</v>
          </cell>
          <cell r="BA109">
            <v>18.399999999999995</v>
          </cell>
          <cell r="BB109">
            <v>1</v>
          </cell>
          <cell r="BC109">
            <v>35.79999999999999</v>
          </cell>
          <cell r="BD109">
            <v>0</v>
          </cell>
          <cell r="BE109">
            <v>0</v>
          </cell>
          <cell r="BF109">
            <v>36.79999999999999</v>
          </cell>
          <cell r="BG109">
            <v>120</v>
          </cell>
          <cell r="BH109" t="str">
            <v>X</v>
          </cell>
          <cell r="BI109" t="str">
            <v>Y</v>
          </cell>
          <cell r="BJ109" t="str">
            <v>Y</v>
          </cell>
          <cell r="BK109" t="str">
            <v>E</v>
          </cell>
          <cell r="BL109" t="str">
            <v>B</v>
          </cell>
          <cell r="BM109">
            <v>64795</v>
          </cell>
          <cell r="BN109"/>
          <cell r="BO109"/>
          <cell r="BP109"/>
          <cell r="BQ109"/>
          <cell r="BR109"/>
          <cell r="BS109"/>
          <cell r="BT109"/>
          <cell r="BU109"/>
          <cell r="BV109"/>
          <cell r="BW109"/>
          <cell r="BX109"/>
          <cell r="BY109"/>
          <cell r="BZ109"/>
          <cell r="CA109"/>
          <cell r="CB109"/>
          <cell r="CC109"/>
          <cell r="CD109"/>
          <cell r="CE109"/>
          <cell r="CF109"/>
          <cell r="CG109"/>
          <cell r="CH109"/>
          <cell r="CI109"/>
          <cell r="CJ109">
            <v>64795</v>
          </cell>
          <cell r="CK109" t="str">
            <v>None</v>
          </cell>
          <cell r="CL109"/>
          <cell r="CM109"/>
          <cell r="CN109">
            <v>1</v>
          </cell>
          <cell r="CO109">
            <v>35.799999999999997</v>
          </cell>
          <cell r="CP109">
            <v>0</v>
          </cell>
          <cell r="CQ109">
            <v>2.7173913043478264E-2</v>
          </cell>
          <cell r="CR109">
            <v>0.97282608695652173</v>
          </cell>
          <cell r="CS109">
            <v>0</v>
          </cell>
          <cell r="CT109">
            <v>0</v>
          </cell>
          <cell r="CU109">
            <v>0</v>
          </cell>
          <cell r="CV109">
            <v>0</v>
          </cell>
          <cell r="CW109">
            <v>0.5</v>
          </cell>
          <cell r="CX109"/>
          <cell r="CY109">
            <v>0.5</v>
          </cell>
          <cell r="CZ109">
            <v>0</v>
          </cell>
          <cell r="DA109">
            <v>0</v>
          </cell>
          <cell r="DB109">
            <v>0</v>
          </cell>
          <cell r="DC109">
            <v>1</v>
          </cell>
          <cell r="DD109">
            <v>0</v>
          </cell>
          <cell r="DE109">
            <v>1</v>
          </cell>
          <cell r="DF109">
            <v>0</v>
          </cell>
          <cell r="DG109">
            <v>0</v>
          </cell>
          <cell r="DH109">
            <v>0</v>
          </cell>
          <cell r="DI109">
            <v>18.399999999999995</v>
          </cell>
          <cell r="DJ109">
            <v>0</v>
          </cell>
          <cell r="DK109"/>
          <cell r="DL109">
            <v>36.799999999999997</v>
          </cell>
          <cell r="DM109"/>
          <cell r="DN109">
            <v>0</v>
          </cell>
        </row>
        <row r="110">
          <cell r="A110">
            <v>121</v>
          </cell>
          <cell r="B110" t="str">
            <v>PA 252, Providence Road Widening</v>
          </cell>
          <cell r="C110" t="str">
            <v>Widening and signal improvements from Palmer's Mill Road to Kirk Lane</v>
          </cell>
          <cell r="D110" t="str">
            <v>X</v>
          </cell>
          <cell r="E110"/>
          <cell r="F110"/>
          <cell r="G110"/>
          <cell r="H110"/>
          <cell r="I110"/>
          <cell r="J110" t="str">
            <v>X</v>
          </cell>
          <cell r="K110"/>
          <cell r="L110"/>
          <cell r="M110">
            <v>0</v>
          </cell>
          <cell r="N110">
            <v>0</v>
          </cell>
          <cell r="O110">
            <v>0</v>
          </cell>
          <cell r="P110">
            <v>0</v>
          </cell>
          <cell r="Q110">
            <v>3.024</v>
          </cell>
          <cell r="R110">
            <v>0</v>
          </cell>
          <cell r="S110">
            <v>3.024</v>
          </cell>
          <cell r="T110">
            <v>0</v>
          </cell>
          <cell r="U110">
            <v>0</v>
          </cell>
          <cell r="V110">
            <v>0</v>
          </cell>
          <cell r="W110">
            <v>0</v>
          </cell>
          <cell r="X110">
            <v>0</v>
          </cell>
          <cell r="Y110">
            <v>0</v>
          </cell>
          <cell r="Z110"/>
          <cell r="AA110">
            <v>3.024</v>
          </cell>
          <cell r="AB110">
            <v>3.024</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3.024</v>
          </cell>
          <cell r="AX110">
            <v>0</v>
          </cell>
          <cell r="AY110">
            <v>0</v>
          </cell>
          <cell r="AZ110">
            <v>0</v>
          </cell>
          <cell r="BA110">
            <v>3.024</v>
          </cell>
          <cell r="BB110">
            <v>3.024</v>
          </cell>
          <cell r="BC110">
            <v>0</v>
          </cell>
          <cell r="BD110">
            <v>0</v>
          </cell>
          <cell r="BE110">
            <v>0</v>
          </cell>
          <cell r="BF110">
            <v>3.024</v>
          </cell>
          <cell r="BG110">
            <v>121</v>
          </cell>
          <cell r="BH110" t="str">
            <v>X</v>
          </cell>
          <cell r="BI110" t="str">
            <v>Y</v>
          </cell>
          <cell r="BJ110" t="str">
            <v>Y</v>
          </cell>
          <cell r="BK110" t="str">
            <v>A</v>
          </cell>
          <cell r="BL110" t="str">
            <v>B</v>
          </cell>
          <cell r="BM110">
            <v>15345</v>
          </cell>
          <cell r="BN110"/>
          <cell r="BO110"/>
          <cell r="BP110"/>
          <cell r="BQ110"/>
          <cell r="BR110"/>
          <cell r="BS110"/>
          <cell r="BT110"/>
          <cell r="BU110"/>
          <cell r="BV110"/>
          <cell r="BW110"/>
          <cell r="BX110"/>
          <cell r="BY110"/>
          <cell r="BZ110"/>
          <cell r="CA110"/>
          <cell r="CB110"/>
          <cell r="CC110"/>
          <cell r="CD110"/>
          <cell r="CE110"/>
          <cell r="CF110"/>
          <cell r="CG110"/>
          <cell r="CH110"/>
          <cell r="CI110"/>
          <cell r="CJ110">
            <v>15345</v>
          </cell>
          <cell r="CK110" t="str">
            <v>Con</v>
          </cell>
          <cell r="CL110"/>
          <cell r="CM110"/>
          <cell r="CN110">
            <v>3.024</v>
          </cell>
          <cell r="CO110"/>
          <cell r="CP110">
            <v>0</v>
          </cell>
          <cell r="CQ110">
            <v>1</v>
          </cell>
          <cell r="CR110">
            <v>0</v>
          </cell>
          <cell r="CS110">
            <v>0</v>
          </cell>
          <cell r="CT110">
            <v>0</v>
          </cell>
          <cell r="CU110">
            <v>0</v>
          </cell>
          <cell r="CV110">
            <v>0</v>
          </cell>
          <cell r="CW110">
            <v>0</v>
          </cell>
          <cell r="CX110"/>
          <cell r="CY110">
            <v>1</v>
          </cell>
          <cell r="CZ110">
            <v>0</v>
          </cell>
          <cell r="DA110">
            <v>0</v>
          </cell>
          <cell r="DB110">
            <v>1</v>
          </cell>
          <cell r="DC110">
            <v>0</v>
          </cell>
          <cell r="DD110">
            <v>0</v>
          </cell>
          <cell r="DE110">
            <v>1</v>
          </cell>
          <cell r="DF110">
            <v>0</v>
          </cell>
          <cell r="DG110">
            <v>0</v>
          </cell>
          <cell r="DH110">
            <v>3.024</v>
          </cell>
          <cell r="DI110">
            <v>0</v>
          </cell>
          <cell r="DJ110">
            <v>0</v>
          </cell>
          <cell r="DK110"/>
          <cell r="DL110">
            <v>3.024</v>
          </cell>
          <cell r="DM110"/>
          <cell r="DN110">
            <v>0</v>
          </cell>
          <cell r="DO110"/>
        </row>
        <row r="111">
          <cell r="A111">
            <v>122</v>
          </cell>
          <cell r="B111" t="str">
            <v>Boot Road Extension</v>
          </cell>
          <cell r="C111" t="str">
            <v>New bridge over Brandywine Creek</v>
          </cell>
          <cell r="D111"/>
          <cell r="E111"/>
          <cell r="F111" t="str">
            <v>X</v>
          </cell>
          <cell r="G111" t="str">
            <v>X</v>
          </cell>
          <cell r="H111"/>
          <cell r="I111" t="str">
            <v>X</v>
          </cell>
          <cell r="J111"/>
          <cell r="K111"/>
          <cell r="L111"/>
          <cell r="M111">
            <v>0</v>
          </cell>
          <cell r="N111">
            <v>0</v>
          </cell>
          <cell r="O111">
            <v>0</v>
          </cell>
          <cell r="P111">
            <v>0</v>
          </cell>
          <cell r="Q111">
            <v>5.3650000000000002</v>
          </cell>
          <cell r="R111">
            <v>0</v>
          </cell>
          <cell r="S111">
            <v>5.3650000000000002</v>
          </cell>
          <cell r="T111">
            <v>0</v>
          </cell>
          <cell r="U111">
            <v>1.486</v>
          </cell>
          <cell r="V111">
            <v>0</v>
          </cell>
          <cell r="W111">
            <v>0</v>
          </cell>
          <cell r="X111">
            <v>0</v>
          </cell>
          <cell r="Y111">
            <v>0</v>
          </cell>
          <cell r="Z111"/>
          <cell r="AA111">
            <v>5.3649999999999993</v>
          </cell>
          <cell r="AB111">
            <v>5.3649999999999993</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1.1859999999999999</v>
          </cell>
          <cell r="AX111">
            <v>4.1789999999999994</v>
          </cell>
          <cell r="AY111">
            <v>0</v>
          </cell>
          <cell r="AZ111">
            <v>0</v>
          </cell>
          <cell r="BA111">
            <v>5.3649999999999993</v>
          </cell>
          <cell r="BB111">
            <v>1.1859999999999999</v>
          </cell>
          <cell r="BC111">
            <v>4.1789999999999994</v>
          </cell>
          <cell r="BD111">
            <v>0</v>
          </cell>
          <cell r="BE111">
            <v>0</v>
          </cell>
          <cell r="BF111">
            <v>5.3649999999999993</v>
          </cell>
          <cell r="BG111">
            <v>122</v>
          </cell>
          <cell r="BH111" t="str">
            <v>X</v>
          </cell>
          <cell r="BI111" t="str">
            <v>Y</v>
          </cell>
          <cell r="BJ111" t="str">
            <v>Y</v>
          </cell>
          <cell r="BK111" t="str">
            <v>E</v>
          </cell>
          <cell r="BL111" t="str">
            <v>B</v>
          </cell>
          <cell r="BM111">
            <v>83710</v>
          </cell>
          <cell r="BN111"/>
          <cell r="BO111"/>
          <cell r="BP111"/>
          <cell r="BQ111"/>
          <cell r="BR111"/>
          <cell r="BS111"/>
          <cell r="BT111"/>
          <cell r="BU111"/>
          <cell r="BV111"/>
          <cell r="BW111"/>
          <cell r="BX111"/>
          <cell r="BY111"/>
          <cell r="BZ111"/>
          <cell r="CA111"/>
          <cell r="CB111"/>
          <cell r="CC111"/>
          <cell r="CD111"/>
          <cell r="CE111"/>
          <cell r="CF111"/>
          <cell r="CG111"/>
          <cell r="CH111"/>
          <cell r="CI111"/>
          <cell r="CJ111">
            <v>83710</v>
          </cell>
          <cell r="CK111" t="str">
            <v>None</v>
          </cell>
          <cell r="CL111"/>
          <cell r="CM111"/>
          <cell r="CN111">
            <v>1.1859999999999999</v>
          </cell>
          <cell r="CO111">
            <v>4.1790000000000003</v>
          </cell>
          <cell r="CP111">
            <v>0</v>
          </cell>
          <cell r="CQ111">
            <v>0.22106244175209691</v>
          </cell>
          <cell r="CR111">
            <v>0.77893755824790312</v>
          </cell>
          <cell r="CS111">
            <v>0</v>
          </cell>
          <cell r="CT111">
            <v>0</v>
          </cell>
          <cell r="CU111">
            <v>0</v>
          </cell>
          <cell r="CV111">
            <v>0</v>
          </cell>
          <cell r="CW111">
            <v>0</v>
          </cell>
          <cell r="CX111"/>
          <cell r="CY111">
            <v>1</v>
          </cell>
          <cell r="CZ111">
            <v>0</v>
          </cell>
          <cell r="DA111">
            <v>1</v>
          </cell>
          <cell r="DB111">
            <v>0</v>
          </cell>
          <cell r="DC111">
            <v>0</v>
          </cell>
          <cell r="DD111">
            <v>0</v>
          </cell>
          <cell r="DE111">
            <v>1</v>
          </cell>
          <cell r="DF111">
            <v>0</v>
          </cell>
          <cell r="DG111">
            <v>5.3649999999999993</v>
          </cell>
          <cell r="DH111">
            <v>0</v>
          </cell>
          <cell r="DI111">
            <v>0</v>
          </cell>
          <cell r="DJ111">
            <v>0</v>
          </cell>
          <cell r="DK111"/>
          <cell r="DL111">
            <v>5.3650000000000002</v>
          </cell>
          <cell r="DM111"/>
          <cell r="DN111">
            <v>0</v>
          </cell>
        </row>
        <row r="112">
          <cell r="A112">
            <v>123</v>
          </cell>
          <cell r="B112" t="str">
            <v>US 202 and US 1 Loop Roads</v>
          </cell>
          <cell r="C112" t="str">
            <v>Complete loop roads connecting Applied Card Way to Hillman Drive at the existing Route 202/Hillman Drive signalized intersection, and connecting Hillman Drive to Painters Crossing/Brandywine Drive.</v>
          </cell>
          <cell r="D112" t="str">
            <v>X</v>
          </cell>
          <cell r="E112"/>
          <cell r="F112"/>
          <cell r="G112"/>
          <cell r="H112"/>
          <cell r="I112"/>
          <cell r="J112" t="str">
            <v>X</v>
          </cell>
          <cell r="K112"/>
          <cell r="L112"/>
          <cell r="M112">
            <v>0</v>
          </cell>
          <cell r="N112">
            <v>0</v>
          </cell>
          <cell r="O112">
            <v>0</v>
          </cell>
          <cell r="P112">
            <v>0</v>
          </cell>
          <cell r="Q112">
            <v>5.4379999999999997</v>
          </cell>
          <cell r="R112">
            <v>0</v>
          </cell>
          <cell r="S112">
            <v>5.4379999999999997</v>
          </cell>
          <cell r="T112">
            <v>0</v>
          </cell>
          <cell r="U112">
            <v>0</v>
          </cell>
          <cell r="V112">
            <v>0</v>
          </cell>
          <cell r="W112">
            <v>0</v>
          </cell>
          <cell r="X112">
            <v>0</v>
          </cell>
          <cell r="Y112">
            <v>0</v>
          </cell>
          <cell r="Z112"/>
          <cell r="AA112">
            <v>5.4379999999999997</v>
          </cell>
          <cell r="AB112">
            <v>5.4379999999999997</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5.4379999999999997</v>
          </cell>
          <cell r="AX112">
            <v>0</v>
          </cell>
          <cell r="AY112">
            <v>0</v>
          </cell>
          <cell r="AZ112">
            <v>0</v>
          </cell>
          <cell r="BA112">
            <v>5.4379999999999997</v>
          </cell>
          <cell r="BB112">
            <v>5.4379999999999997</v>
          </cell>
          <cell r="BC112">
            <v>0</v>
          </cell>
          <cell r="BD112">
            <v>0</v>
          </cell>
          <cell r="BE112">
            <v>0</v>
          </cell>
          <cell r="BF112">
            <v>5.4379999999999997</v>
          </cell>
          <cell r="BG112">
            <v>123</v>
          </cell>
          <cell r="BH112" t="str">
            <v>X</v>
          </cell>
          <cell r="BI112" t="str">
            <v>Y</v>
          </cell>
          <cell r="BJ112" t="str">
            <v>Y</v>
          </cell>
          <cell r="BK112" t="str">
            <v>A</v>
          </cell>
          <cell r="BL112" t="str">
            <v>B</v>
          </cell>
          <cell r="BM112">
            <v>95429</v>
          </cell>
          <cell r="BN112"/>
          <cell r="BO112"/>
          <cell r="BP112"/>
          <cell r="BQ112"/>
          <cell r="BR112"/>
          <cell r="BS112"/>
          <cell r="BT112"/>
          <cell r="BU112"/>
          <cell r="BV112"/>
          <cell r="BW112"/>
          <cell r="BX112"/>
          <cell r="BY112"/>
          <cell r="BZ112"/>
          <cell r="CA112"/>
          <cell r="CB112"/>
          <cell r="CC112"/>
          <cell r="CD112"/>
          <cell r="CE112"/>
          <cell r="CF112"/>
          <cell r="CG112"/>
          <cell r="CH112"/>
          <cell r="CI112"/>
          <cell r="CJ112">
            <v>95429</v>
          </cell>
          <cell r="CK112" t="str">
            <v>PE</v>
          </cell>
          <cell r="CL112"/>
          <cell r="CM112"/>
          <cell r="CN112">
            <v>5.4379999999999997</v>
          </cell>
          <cell r="CO112"/>
          <cell r="CP112">
            <v>0</v>
          </cell>
          <cell r="CQ112">
            <v>0</v>
          </cell>
          <cell r="CR112">
            <v>0</v>
          </cell>
          <cell r="CS112">
            <v>0</v>
          </cell>
          <cell r="CT112">
            <v>0</v>
          </cell>
          <cell r="CU112">
            <v>0</v>
          </cell>
          <cell r="CV112">
            <v>0</v>
          </cell>
          <cell r="CW112">
            <v>0</v>
          </cell>
          <cell r="CX112"/>
          <cell r="CY112">
            <v>1</v>
          </cell>
          <cell r="CZ112">
            <v>0</v>
          </cell>
          <cell r="DA112">
            <v>0</v>
          </cell>
          <cell r="DB112">
            <v>1</v>
          </cell>
          <cell r="DC112">
            <v>0</v>
          </cell>
          <cell r="DD112">
            <v>0</v>
          </cell>
          <cell r="DE112">
            <v>1</v>
          </cell>
          <cell r="DF112">
            <v>0</v>
          </cell>
          <cell r="DG112">
            <v>0</v>
          </cell>
          <cell r="DH112">
            <v>5.4379999999999997</v>
          </cell>
          <cell r="DI112">
            <v>0</v>
          </cell>
          <cell r="DJ112">
            <v>0</v>
          </cell>
          <cell r="DK112"/>
          <cell r="DL112">
            <v>5.4379999999999997</v>
          </cell>
          <cell r="DM112"/>
          <cell r="DN112">
            <v>0</v>
          </cell>
          <cell r="DO112"/>
        </row>
        <row r="113">
          <cell r="A113">
            <v>124</v>
          </cell>
          <cell r="B113" t="str">
            <v>Galloway Road Connector</v>
          </cell>
          <cell r="C113" t="str">
            <v>Extend roadway from Hulmeville Road to Bridgewater Road</v>
          </cell>
          <cell r="D113" t="str">
            <v>X</v>
          </cell>
          <cell r="E113"/>
          <cell r="F113"/>
          <cell r="G113"/>
          <cell r="H113" t="str">
            <v>X</v>
          </cell>
          <cell r="I113"/>
          <cell r="J113"/>
          <cell r="K113"/>
          <cell r="L113"/>
          <cell r="M113">
            <v>0</v>
          </cell>
          <cell r="N113">
            <v>0</v>
          </cell>
          <cell r="O113">
            <v>0</v>
          </cell>
          <cell r="P113">
            <v>0</v>
          </cell>
          <cell r="Q113">
            <v>3.5</v>
          </cell>
          <cell r="R113">
            <v>0</v>
          </cell>
          <cell r="S113">
            <v>3.5</v>
          </cell>
          <cell r="T113">
            <v>0</v>
          </cell>
          <cell r="U113">
            <v>0</v>
          </cell>
          <cell r="V113">
            <v>0</v>
          </cell>
          <cell r="W113">
            <v>0</v>
          </cell>
          <cell r="X113">
            <v>0</v>
          </cell>
          <cell r="Y113">
            <v>0</v>
          </cell>
          <cell r="Z113"/>
          <cell r="AA113">
            <v>4.9290000000000003</v>
          </cell>
          <cell r="AB113">
            <v>4.9290000000000003</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4.9290000000000003</v>
          </cell>
          <cell r="AX113">
            <v>0</v>
          </cell>
          <cell r="AY113">
            <v>0</v>
          </cell>
          <cell r="AZ113">
            <v>0</v>
          </cell>
          <cell r="BA113">
            <v>4.9290000000000003</v>
          </cell>
          <cell r="BB113">
            <v>4.9290000000000003</v>
          </cell>
          <cell r="BC113">
            <v>0</v>
          </cell>
          <cell r="BD113">
            <v>0</v>
          </cell>
          <cell r="BE113">
            <v>0</v>
          </cell>
          <cell r="BF113">
            <v>4.9290000000000003</v>
          </cell>
          <cell r="BG113">
            <v>124</v>
          </cell>
          <cell r="BH113" t="str">
            <v>X</v>
          </cell>
          <cell r="BI113" t="str">
            <v>N</v>
          </cell>
          <cell r="BJ113" t="str">
            <v>N</v>
          </cell>
          <cell r="BK113" t="str">
            <v>A</v>
          </cell>
          <cell r="BL113" t="str">
            <v>B</v>
          </cell>
          <cell r="BM113">
            <v>57617</v>
          </cell>
          <cell r="BN113"/>
          <cell r="BO113"/>
          <cell r="BP113"/>
          <cell r="BQ113"/>
          <cell r="BR113"/>
          <cell r="BS113"/>
          <cell r="BT113"/>
          <cell r="BU113"/>
          <cell r="BV113"/>
          <cell r="BW113"/>
          <cell r="BX113"/>
          <cell r="BY113"/>
          <cell r="BZ113"/>
          <cell r="CA113"/>
          <cell r="CB113"/>
          <cell r="CC113"/>
          <cell r="CD113"/>
          <cell r="CE113"/>
          <cell r="CF113"/>
          <cell r="CG113"/>
          <cell r="CH113"/>
          <cell r="CI113"/>
          <cell r="CJ113">
            <v>57617</v>
          </cell>
          <cell r="CK113" t="str">
            <v>None</v>
          </cell>
          <cell r="CL113" t="str">
            <v>Put in first funding period per Linda Guarini</v>
          </cell>
          <cell r="CM113"/>
          <cell r="CN113">
            <v>4.9290000000000003</v>
          </cell>
          <cell r="CO113"/>
          <cell r="CP113">
            <v>0</v>
          </cell>
          <cell r="CQ113">
            <v>1</v>
          </cell>
          <cell r="CR113">
            <v>0</v>
          </cell>
          <cell r="CS113">
            <v>0</v>
          </cell>
          <cell r="CT113">
            <v>0</v>
          </cell>
          <cell r="CU113">
            <v>0</v>
          </cell>
          <cell r="CV113">
            <v>0</v>
          </cell>
          <cell r="CW113">
            <v>0</v>
          </cell>
          <cell r="CX113"/>
          <cell r="CY113">
            <v>1</v>
          </cell>
          <cell r="CZ113">
            <v>1</v>
          </cell>
          <cell r="DA113">
            <v>0</v>
          </cell>
          <cell r="DB113">
            <v>0</v>
          </cell>
          <cell r="DC113">
            <v>0</v>
          </cell>
          <cell r="DD113">
            <v>0</v>
          </cell>
          <cell r="DE113">
            <v>1</v>
          </cell>
          <cell r="DF113">
            <v>4.9290000000000003</v>
          </cell>
          <cell r="DG113">
            <v>0</v>
          </cell>
          <cell r="DH113">
            <v>0</v>
          </cell>
          <cell r="DI113">
            <v>0</v>
          </cell>
          <cell r="DJ113">
            <v>0</v>
          </cell>
          <cell r="DK113"/>
          <cell r="DL113">
            <v>4.9290000000000003</v>
          </cell>
          <cell r="DM113"/>
          <cell r="DN113">
            <v>0</v>
          </cell>
        </row>
        <row r="114">
          <cell r="A114">
            <v>125</v>
          </cell>
          <cell r="B114" t="str">
            <v>Guthriesville Loop Road</v>
          </cell>
          <cell r="C114" t="str">
            <v>Extend roadway from Bollinger Road to US 322 (n. of Corner Ketch Rd)</v>
          </cell>
          <cell r="D114"/>
          <cell r="E114"/>
          <cell r="F114" t="str">
            <v>X</v>
          </cell>
          <cell r="G114" t="str">
            <v>X</v>
          </cell>
          <cell r="H114"/>
          <cell r="I114" t="str">
            <v>X</v>
          </cell>
          <cell r="J114"/>
          <cell r="K114"/>
          <cell r="L114"/>
          <cell r="M114">
            <v>0</v>
          </cell>
          <cell r="N114">
            <v>0</v>
          </cell>
          <cell r="O114">
            <v>0</v>
          </cell>
          <cell r="P114">
            <v>0</v>
          </cell>
          <cell r="Q114">
            <v>5.3</v>
          </cell>
          <cell r="R114">
            <v>0</v>
          </cell>
          <cell r="S114">
            <v>5.3</v>
          </cell>
          <cell r="T114">
            <v>0</v>
          </cell>
          <cell r="U114">
            <v>0</v>
          </cell>
          <cell r="V114">
            <v>0</v>
          </cell>
          <cell r="W114">
            <v>0</v>
          </cell>
          <cell r="X114">
            <v>0</v>
          </cell>
          <cell r="Y114">
            <v>0</v>
          </cell>
          <cell r="Z114"/>
          <cell r="AA114">
            <v>10.614566770547858</v>
          </cell>
          <cell r="AB114">
            <v>10.614566770547858</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3.2352129385644699</v>
          </cell>
          <cell r="AZ114">
            <v>7.379353831983388</v>
          </cell>
          <cell r="BA114">
            <v>10.614566770547858</v>
          </cell>
          <cell r="BB114">
            <v>0</v>
          </cell>
          <cell r="BC114">
            <v>0</v>
          </cell>
          <cell r="BD114">
            <v>3.2352129385644699</v>
          </cell>
          <cell r="BE114">
            <v>7.379353831983388</v>
          </cell>
          <cell r="BF114">
            <v>10.614566770547858</v>
          </cell>
          <cell r="BG114">
            <v>125</v>
          </cell>
          <cell r="BH114" t="str">
            <v>X</v>
          </cell>
          <cell r="BI114" t="str">
            <v>N</v>
          </cell>
          <cell r="BJ114" t="str">
            <v>N</v>
          </cell>
          <cell r="BK114" t="str">
            <v>E</v>
          </cell>
          <cell r="BL114" t="str">
            <v>B</v>
          </cell>
          <cell r="BM114"/>
          <cell r="BN114"/>
          <cell r="BO114"/>
          <cell r="BP114"/>
          <cell r="BQ114"/>
          <cell r="BR114"/>
          <cell r="BS114"/>
          <cell r="BT114"/>
          <cell r="BU114"/>
          <cell r="BV114"/>
          <cell r="BW114"/>
          <cell r="BX114"/>
          <cell r="BY114"/>
          <cell r="BZ114"/>
          <cell r="CA114"/>
          <cell r="CB114"/>
          <cell r="CC114"/>
          <cell r="CD114"/>
          <cell r="CE114"/>
          <cell r="CF114"/>
          <cell r="CG114"/>
          <cell r="CH114"/>
          <cell r="CI114"/>
          <cell r="CJ114" t="str">
            <v>-</v>
          </cell>
          <cell r="CK114" t="str">
            <v>None</v>
          </cell>
          <cell r="CL114"/>
          <cell r="CM114"/>
          <cell r="CN114"/>
          <cell r="CO114"/>
          <cell r="CP114">
            <v>5.3</v>
          </cell>
          <cell r="CQ114">
            <v>0</v>
          </cell>
          <cell r="CR114">
            <v>0</v>
          </cell>
          <cell r="CS114">
            <v>0.375</v>
          </cell>
          <cell r="CT114">
            <v>0.625</v>
          </cell>
          <cell r="CU114">
            <v>0</v>
          </cell>
          <cell r="CV114">
            <v>0</v>
          </cell>
          <cell r="CW114">
            <v>0</v>
          </cell>
          <cell r="CX114"/>
          <cell r="CY114">
            <v>1</v>
          </cell>
          <cell r="CZ114">
            <v>0</v>
          </cell>
          <cell r="DA114">
            <v>1</v>
          </cell>
          <cell r="DB114">
            <v>0</v>
          </cell>
          <cell r="DC114">
            <v>0</v>
          </cell>
          <cell r="DD114">
            <v>0</v>
          </cell>
          <cell r="DE114">
            <v>1</v>
          </cell>
          <cell r="DF114">
            <v>0</v>
          </cell>
          <cell r="DG114">
            <v>10.614566770547858</v>
          </cell>
          <cell r="DH114">
            <v>0</v>
          </cell>
          <cell r="DI114">
            <v>0</v>
          </cell>
          <cell r="DJ114">
            <v>0</v>
          </cell>
          <cell r="DK114"/>
          <cell r="DL114">
            <v>5.3</v>
          </cell>
          <cell r="DM114"/>
          <cell r="DN114">
            <v>0</v>
          </cell>
          <cell r="DO114"/>
        </row>
        <row r="115">
          <cell r="A115">
            <v>126</v>
          </cell>
          <cell r="B115" t="str">
            <v>G.O. Carlson Boulevard Extension</v>
          </cell>
          <cell r="C115" t="str">
            <v>New 2 lane collector road and bridge between two unconnected portions of G.O. Carlson Blvd. (PA 340 to Lloyd Ave.)</v>
          </cell>
          <cell r="D115"/>
          <cell r="E115"/>
          <cell r="F115" t="str">
            <v>X</v>
          </cell>
          <cell r="G115" t="str">
            <v>X</v>
          </cell>
          <cell r="H115"/>
          <cell r="I115" t="str">
            <v>X</v>
          </cell>
          <cell r="J115"/>
          <cell r="K115"/>
          <cell r="L115"/>
          <cell r="M115">
            <v>0</v>
          </cell>
          <cell r="N115">
            <v>0</v>
          </cell>
          <cell r="O115">
            <v>0</v>
          </cell>
          <cell r="P115">
            <v>0</v>
          </cell>
          <cell r="Q115">
            <v>3.8</v>
          </cell>
          <cell r="R115">
            <v>0</v>
          </cell>
          <cell r="S115">
            <v>3.8</v>
          </cell>
          <cell r="T115">
            <v>0</v>
          </cell>
          <cell r="U115">
            <v>0</v>
          </cell>
          <cell r="V115">
            <v>0</v>
          </cell>
          <cell r="W115">
            <v>0</v>
          </cell>
          <cell r="X115">
            <v>0</v>
          </cell>
          <cell r="Y115">
            <v>0</v>
          </cell>
          <cell r="Z115"/>
          <cell r="AA115">
            <v>7.6104440996380873</v>
          </cell>
          <cell r="AB115">
            <v>7.6104440996380873</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2.319586635197167</v>
          </cell>
          <cell r="AZ115">
            <v>5.2908574644409203</v>
          </cell>
          <cell r="BA115">
            <v>7.6104440996380873</v>
          </cell>
          <cell r="BB115">
            <v>0</v>
          </cell>
          <cell r="BC115">
            <v>0</v>
          </cell>
          <cell r="BD115">
            <v>2.319586635197167</v>
          </cell>
          <cell r="BE115">
            <v>5.2908574644409203</v>
          </cell>
          <cell r="BF115">
            <v>7.6104440996380873</v>
          </cell>
          <cell r="BG115">
            <v>126</v>
          </cell>
          <cell r="BH115" t="str">
            <v>X</v>
          </cell>
          <cell r="BI115" t="str">
            <v>N</v>
          </cell>
          <cell r="BJ115" t="str">
            <v>N</v>
          </cell>
          <cell r="BK115" t="str">
            <v>E</v>
          </cell>
          <cell r="BL115" t="str">
            <v>B</v>
          </cell>
          <cell r="BM115"/>
          <cell r="BN115"/>
          <cell r="BO115"/>
          <cell r="BP115"/>
          <cell r="BQ115"/>
          <cell r="BR115"/>
          <cell r="BS115"/>
          <cell r="BT115"/>
          <cell r="BU115"/>
          <cell r="BV115"/>
          <cell r="BW115"/>
          <cell r="BX115"/>
          <cell r="BY115"/>
          <cell r="BZ115"/>
          <cell r="CA115"/>
          <cell r="CB115"/>
          <cell r="CC115"/>
          <cell r="CD115"/>
          <cell r="CE115"/>
          <cell r="CF115"/>
          <cell r="CG115"/>
          <cell r="CH115"/>
          <cell r="CI115"/>
          <cell r="CJ115" t="str">
            <v>-</v>
          </cell>
          <cell r="CK115" t="str">
            <v>None</v>
          </cell>
          <cell r="CL115"/>
          <cell r="CM115"/>
          <cell r="CN115"/>
          <cell r="CO115"/>
          <cell r="CP115">
            <v>3.8</v>
          </cell>
          <cell r="CQ115">
            <v>0</v>
          </cell>
          <cell r="CR115">
            <v>0</v>
          </cell>
          <cell r="CS115">
            <v>0.37499999999999994</v>
          </cell>
          <cell r="CT115">
            <v>0.625</v>
          </cell>
          <cell r="CU115">
            <v>0</v>
          </cell>
          <cell r="CV115">
            <v>0</v>
          </cell>
          <cell r="CW115">
            <v>0</v>
          </cell>
          <cell r="CX115"/>
          <cell r="CY115">
            <v>1</v>
          </cell>
          <cell r="CZ115">
            <v>0</v>
          </cell>
          <cell r="DA115">
            <v>1</v>
          </cell>
          <cell r="DB115">
            <v>0</v>
          </cell>
          <cell r="DC115">
            <v>0</v>
          </cell>
          <cell r="DD115">
            <v>0</v>
          </cell>
          <cell r="DE115">
            <v>1</v>
          </cell>
          <cell r="DF115">
            <v>0</v>
          </cell>
          <cell r="DG115">
            <v>7.6104440996380873</v>
          </cell>
          <cell r="DH115">
            <v>0</v>
          </cell>
          <cell r="DI115">
            <v>0</v>
          </cell>
          <cell r="DJ115">
            <v>0</v>
          </cell>
          <cell r="DK115"/>
          <cell r="DL115">
            <v>3.8</v>
          </cell>
          <cell r="DM115"/>
          <cell r="DN115">
            <v>0</v>
          </cell>
        </row>
        <row r="116">
          <cell r="A116">
            <v>160</v>
          </cell>
          <cell r="B116" t="str">
            <v>Second Collegeville Bridge Crossing</v>
          </cell>
          <cell r="C116" t="str">
            <v xml:space="preserve">Provide additional bridge over the Perkiomen Creek between Ridge Pike and Germantown Pike to connect with PA 29. Construct new connections and relocate intersections on both ends of the bridge. </v>
          </cell>
          <cell r="D116"/>
          <cell r="E116" t="str">
            <v>X</v>
          </cell>
          <cell r="F116" t="str">
            <v>X</v>
          </cell>
          <cell r="G116"/>
          <cell r="H116"/>
          <cell r="I116"/>
          <cell r="J116"/>
          <cell r="K116" t="str">
            <v>X</v>
          </cell>
          <cell r="L116"/>
          <cell r="M116">
            <v>0</v>
          </cell>
          <cell r="N116">
            <v>0</v>
          </cell>
          <cell r="O116">
            <v>0</v>
          </cell>
          <cell r="P116">
            <v>0</v>
          </cell>
          <cell r="Q116">
            <v>44.015999999999998</v>
          </cell>
          <cell r="R116">
            <v>0</v>
          </cell>
          <cell r="S116">
            <v>44.015999999999998</v>
          </cell>
          <cell r="T116">
            <v>0</v>
          </cell>
          <cell r="U116">
            <v>0</v>
          </cell>
          <cell r="V116">
            <v>0</v>
          </cell>
          <cell r="W116">
            <v>0</v>
          </cell>
          <cell r="X116">
            <v>0</v>
          </cell>
          <cell r="Y116">
            <v>22.007999999999999</v>
          </cell>
          <cell r="Z116"/>
          <cell r="AA116">
            <v>22.007999999999999</v>
          </cell>
          <cell r="AB116">
            <v>44.015999999999998</v>
          </cell>
          <cell r="AC116">
            <v>0</v>
          </cell>
          <cell r="AD116">
            <v>0</v>
          </cell>
          <cell r="AE116">
            <v>0</v>
          </cell>
          <cell r="AF116">
            <v>0</v>
          </cell>
          <cell r="AG116">
            <v>0</v>
          </cell>
          <cell r="AH116">
            <v>0</v>
          </cell>
          <cell r="AI116">
            <v>0</v>
          </cell>
          <cell r="AJ116">
            <v>0</v>
          </cell>
          <cell r="AK116">
            <v>0</v>
          </cell>
          <cell r="AL116">
            <v>0</v>
          </cell>
          <cell r="AM116">
            <v>0</v>
          </cell>
          <cell r="AN116">
            <v>3.6509999999999994</v>
          </cell>
          <cell r="AO116">
            <v>18.356999999999999</v>
          </cell>
          <cell r="AP116">
            <v>0</v>
          </cell>
          <cell r="AQ116">
            <v>22.007999999999999</v>
          </cell>
          <cell r="AR116">
            <v>0</v>
          </cell>
          <cell r="AS116">
            <v>0</v>
          </cell>
          <cell r="AT116">
            <v>0</v>
          </cell>
          <cell r="AU116">
            <v>0</v>
          </cell>
          <cell r="AV116">
            <v>0</v>
          </cell>
          <cell r="AW116">
            <v>0</v>
          </cell>
          <cell r="AX116">
            <v>3.6509999999999994</v>
          </cell>
          <cell r="AY116">
            <v>18.356999999999999</v>
          </cell>
          <cell r="AZ116">
            <v>0</v>
          </cell>
          <cell r="BA116">
            <v>22.007999999999999</v>
          </cell>
          <cell r="BB116">
            <v>0</v>
          </cell>
          <cell r="BC116">
            <v>7.3019999999999987</v>
          </cell>
          <cell r="BD116">
            <v>36.713999999999999</v>
          </cell>
          <cell r="BE116">
            <v>0</v>
          </cell>
          <cell r="BF116">
            <v>44.015999999999998</v>
          </cell>
          <cell r="BG116">
            <v>160</v>
          </cell>
          <cell r="BH116" t="str">
            <v>X</v>
          </cell>
          <cell r="BI116" t="str">
            <v>Y</v>
          </cell>
          <cell r="BJ116" t="str">
            <v>Y</v>
          </cell>
          <cell r="BK116" t="str">
            <v>E</v>
          </cell>
          <cell r="BL116" t="str">
            <v>B</v>
          </cell>
          <cell r="BM116">
            <v>102273</v>
          </cell>
          <cell r="BN116"/>
          <cell r="BO116"/>
          <cell r="BP116"/>
          <cell r="BQ116"/>
          <cell r="BR116"/>
          <cell r="BS116"/>
          <cell r="BT116"/>
          <cell r="BU116"/>
          <cell r="BV116"/>
          <cell r="BW116"/>
          <cell r="BX116"/>
          <cell r="BY116"/>
          <cell r="BZ116"/>
          <cell r="CA116"/>
          <cell r="CB116"/>
          <cell r="CC116"/>
          <cell r="CD116"/>
          <cell r="CE116"/>
          <cell r="CF116"/>
          <cell r="CG116"/>
          <cell r="CH116"/>
          <cell r="CI116"/>
          <cell r="CJ116">
            <v>102273</v>
          </cell>
          <cell r="CK116" t="str">
            <v>None</v>
          </cell>
          <cell r="CL116" t="str">
            <v>The new bridge and roadway improvements will improve operations and lessen congestion on the existing 1791 stone arch bridge, the second oldest in Pennsylvania.</v>
          </cell>
          <cell r="CM116"/>
          <cell r="CN116"/>
          <cell r="CO116">
            <v>7.3019999999999996</v>
          </cell>
          <cell r="CP116">
            <v>36.713999999999999</v>
          </cell>
          <cell r="CQ116">
            <v>0</v>
          </cell>
          <cell r="CR116">
            <v>0.16589422028353326</v>
          </cell>
          <cell r="CS116">
            <v>0.83410577971646671</v>
          </cell>
          <cell r="CT116">
            <v>0</v>
          </cell>
          <cell r="CU116">
            <v>0</v>
          </cell>
          <cell r="CV116">
            <v>0</v>
          </cell>
          <cell r="CW116">
            <v>0.5</v>
          </cell>
          <cell r="CX116"/>
          <cell r="CY116">
            <v>0.5</v>
          </cell>
          <cell r="CZ116">
            <v>0</v>
          </cell>
          <cell r="DA116">
            <v>0</v>
          </cell>
          <cell r="DB116">
            <v>0</v>
          </cell>
          <cell r="DC116">
            <v>1</v>
          </cell>
          <cell r="DD116">
            <v>0</v>
          </cell>
          <cell r="DE116">
            <v>1</v>
          </cell>
          <cell r="DF116">
            <v>0</v>
          </cell>
          <cell r="DG116">
            <v>0</v>
          </cell>
          <cell r="DH116">
            <v>0</v>
          </cell>
          <cell r="DI116">
            <v>22.007999999999999</v>
          </cell>
          <cell r="DJ116">
            <v>0</v>
          </cell>
          <cell r="DK116"/>
          <cell r="DL116">
            <v>44.015999999999998</v>
          </cell>
          <cell r="DM116"/>
          <cell r="DN116">
            <v>0</v>
          </cell>
        </row>
        <row r="117">
          <cell r="A117">
            <v>161</v>
          </cell>
          <cell r="B117" t="str">
            <v xml:space="preserve">PA 23 and Trout Creek Road Bridge </v>
          </cell>
          <cell r="C117" t="str">
            <v>Replace weight restricted  bridge on a new alignment; realign roadway between Moore Road and Vandenberg Road providing two westbound lanes  and one eastbound lane .</v>
          </cell>
          <cell r="D117" t="str">
            <v>X</v>
          </cell>
          <cell r="E117" t="str">
            <v>X</v>
          </cell>
          <cell r="F117"/>
          <cell r="G117"/>
          <cell r="H117"/>
          <cell r="I117"/>
          <cell r="J117"/>
          <cell r="K117" t="str">
            <v>X</v>
          </cell>
          <cell r="L117"/>
          <cell r="M117">
            <v>9.7114999999999991</v>
          </cell>
          <cell r="N117">
            <v>0</v>
          </cell>
          <cell r="O117">
            <v>4.8557499999999996</v>
          </cell>
          <cell r="P117">
            <v>0</v>
          </cell>
          <cell r="Q117">
            <v>4.8557499999999996</v>
          </cell>
          <cell r="R117">
            <v>0</v>
          </cell>
          <cell r="S117">
            <v>19.422999999999998</v>
          </cell>
          <cell r="T117">
            <v>0</v>
          </cell>
          <cell r="U117">
            <v>0</v>
          </cell>
          <cell r="V117">
            <v>0</v>
          </cell>
          <cell r="W117">
            <v>9.7149999999999981</v>
          </cell>
          <cell r="X117">
            <v>0</v>
          </cell>
          <cell r="Y117">
            <v>4.857499999999999</v>
          </cell>
          <cell r="Z117"/>
          <cell r="AA117">
            <v>4.857499999999999</v>
          </cell>
          <cell r="AB117">
            <v>19.429999999999996</v>
          </cell>
          <cell r="AC117">
            <v>0.38750000000000001</v>
          </cell>
          <cell r="AD117">
            <v>9.3274999999999988</v>
          </cell>
          <cell r="AE117">
            <v>0</v>
          </cell>
          <cell r="AF117">
            <v>0</v>
          </cell>
          <cell r="AG117">
            <v>9.7149999999999981</v>
          </cell>
          <cell r="AH117">
            <v>0</v>
          </cell>
          <cell r="AI117">
            <v>0</v>
          </cell>
          <cell r="AJ117">
            <v>0</v>
          </cell>
          <cell r="AK117">
            <v>0</v>
          </cell>
          <cell r="AL117">
            <v>0</v>
          </cell>
          <cell r="AM117">
            <v>0.19375000000000001</v>
          </cell>
          <cell r="AN117">
            <v>4.6637499999999994</v>
          </cell>
          <cell r="AO117">
            <v>0</v>
          </cell>
          <cell r="AP117">
            <v>0</v>
          </cell>
          <cell r="AQ117">
            <v>4.857499999999999</v>
          </cell>
          <cell r="AR117">
            <v>0</v>
          </cell>
          <cell r="AS117">
            <v>0</v>
          </cell>
          <cell r="AT117">
            <v>0</v>
          </cell>
          <cell r="AU117">
            <v>0</v>
          </cell>
          <cell r="AV117">
            <v>0</v>
          </cell>
          <cell r="AW117">
            <v>0.19375000000000001</v>
          </cell>
          <cell r="AX117">
            <v>4.6637499999999994</v>
          </cell>
          <cell r="AY117">
            <v>0</v>
          </cell>
          <cell r="AZ117">
            <v>0</v>
          </cell>
          <cell r="BA117">
            <v>4.857499999999999</v>
          </cell>
          <cell r="BB117">
            <v>0.77500000000000002</v>
          </cell>
          <cell r="BC117">
            <v>18.654999999999998</v>
          </cell>
          <cell r="BD117">
            <v>0</v>
          </cell>
          <cell r="BE117">
            <v>0</v>
          </cell>
          <cell r="BF117">
            <v>19.429999999999996</v>
          </cell>
          <cell r="BG117">
            <v>161</v>
          </cell>
          <cell r="BH117" t="str">
            <v>X</v>
          </cell>
          <cell r="BI117" t="str">
            <v>Y</v>
          </cell>
          <cell r="BJ117" t="str">
            <v>Y</v>
          </cell>
          <cell r="BK117" t="str">
            <v>D</v>
          </cell>
          <cell r="BL117" t="str">
            <v>B</v>
          </cell>
          <cell r="BM117">
            <v>48172</v>
          </cell>
          <cell r="BN117"/>
          <cell r="BO117"/>
          <cell r="BP117"/>
          <cell r="BQ117"/>
          <cell r="BR117"/>
          <cell r="BS117"/>
          <cell r="BT117"/>
          <cell r="BU117"/>
          <cell r="BV117"/>
          <cell r="BW117"/>
          <cell r="BX117"/>
          <cell r="BY117"/>
          <cell r="BZ117"/>
          <cell r="CA117"/>
          <cell r="CB117"/>
          <cell r="CC117"/>
          <cell r="CD117"/>
          <cell r="CE117"/>
          <cell r="CF117"/>
          <cell r="CG117"/>
          <cell r="CH117"/>
          <cell r="CI117"/>
          <cell r="CJ117">
            <v>48172</v>
          </cell>
          <cell r="CK117" t="str">
            <v>None</v>
          </cell>
          <cell r="CL117"/>
          <cell r="CM117"/>
          <cell r="CN117">
            <v>0.77500000000000002</v>
          </cell>
          <cell r="CO117">
            <v>18.655000000000001</v>
          </cell>
          <cell r="CP117">
            <v>0</v>
          </cell>
          <cell r="CQ117">
            <v>3.9886773031394755E-2</v>
          </cell>
          <cell r="CR117">
            <v>0.96011322696860535</v>
          </cell>
          <cell r="CS117">
            <v>0</v>
          </cell>
          <cell r="CT117">
            <v>0</v>
          </cell>
          <cell r="CU117">
            <v>0.5</v>
          </cell>
          <cell r="CV117">
            <v>0</v>
          </cell>
          <cell r="CW117">
            <v>0.25</v>
          </cell>
          <cell r="CX117"/>
          <cell r="CY117">
            <v>0.25</v>
          </cell>
          <cell r="CZ117">
            <v>0</v>
          </cell>
          <cell r="DA117">
            <v>0</v>
          </cell>
          <cell r="DB117">
            <v>0</v>
          </cell>
          <cell r="DC117">
            <v>1</v>
          </cell>
          <cell r="DD117">
            <v>0</v>
          </cell>
          <cell r="DE117">
            <v>1</v>
          </cell>
          <cell r="DF117">
            <v>0</v>
          </cell>
          <cell r="DG117">
            <v>0</v>
          </cell>
          <cell r="DH117">
            <v>0</v>
          </cell>
          <cell r="DI117">
            <v>4.857499999999999</v>
          </cell>
          <cell r="DJ117">
            <v>0</v>
          </cell>
          <cell r="DK117"/>
          <cell r="DL117">
            <v>19.43</v>
          </cell>
          <cell r="DM117"/>
          <cell r="DN117">
            <v>0</v>
          </cell>
        </row>
        <row r="118">
          <cell r="A118">
            <v>162</v>
          </cell>
          <cell r="B118" t="str">
            <v>Ellis Town Center</v>
          </cell>
          <cell r="C118" t="str">
            <v>Phase 1 Roadway improvements for Ellis Town Center, includes bypass from PA 3 at Medical Drive intersection to PA 252 at SAP access, and adding turning lanes to Bishop Hollow Road, Winding Way, and PA 3, along with new pedestrian facilities and traffic signals</v>
          </cell>
          <cell r="D118" t="str">
            <v>X</v>
          </cell>
          <cell r="E118"/>
          <cell r="F118"/>
          <cell r="G118"/>
          <cell r="H118"/>
          <cell r="I118"/>
          <cell r="J118" t="str">
            <v>X</v>
          </cell>
          <cell r="K118"/>
          <cell r="L118"/>
          <cell r="M118">
            <v>0</v>
          </cell>
          <cell r="N118">
            <v>0</v>
          </cell>
          <cell r="O118">
            <v>0</v>
          </cell>
          <cell r="P118">
            <v>0</v>
          </cell>
          <cell r="Q118">
            <v>5.68</v>
          </cell>
          <cell r="R118">
            <v>0</v>
          </cell>
          <cell r="S118">
            <v>5.68</v>
          </cell>
          <cell r="T118">
            <v>0</v>
          </cell>
          <cell r="U118">
            <v>0</v>
          </cell>
          <cell r="V118">
            <v>0</v>
          </cell>
          <cell r="W118">
            <v>0</v>
          </cell>
          <cell r="X118">
            <v>0</v>
          </cell>
          <cell r="Y118">
            <v>4.26</v>
          </cell>
          <cell r="Z118"/>
          <cell r="AA118">
            <v>1.42</v>
          </cell>
          <cell r="AB118">
            <v>5.68</v>
          </cell>
          <cell r="AC118">
            <v>0</v>
          </cell>
          <cell r="AD118">
            <v>0</v>
          </cell>
          <cell r="AE118">
            <v>0</v>
          </cell>
          <cell r="AF118">
            <v>0</v>
          </cell>
          <cell r="AG118">
            <v>0</v>
          </cell>
          <cell r="AH118">
            <v>0</v>
          </cell>
          <cell r="AI118">
            <v>0</v>
          </cell>
          <cell r="AJ118">
            <v>0</v>
          </cell>
          <cell r="AK118">
            <v>0</v>
          </cell>
          <cell r="AL118">
            <v>0</v>
          </cell>
          <cell r="AM118">
            <v>4.26</v>
          </cell>
          <cell r="AN118">
            <v>0</v>
          </cell>
          <cell r="AO118">
            <v>0</v>
          </cell>
          <cell r="AP118">
            <v>0</v>
          </cell>
          <cell r="AQ118">
            <v>4.26</v>
          </cell>
          <cell r="AR118">
            <v>0</v>
          </cell>
          <cell r="AS118">
            <v>0</v>
          </cell>
          <cell r="AT118">
            <v>0</v>
          </cell>
          <cell r="AU118">
            <v>0</v>
          </cell>
          <cell r="AV118">
            <v>0</v>
          </cell>
          <cell r="AW118">
            <v>1.42</v>
          </cell>
          <cell r="AX118">
            <v>0</v>
          </cell>
          <cell r="AY118">
            <v>0</v>
          </cell>
          <cell r="AZ118">
            <v>0</v>
          </cell>
          <cell r="BA118">
            <v>1.42</v>
          </cell>
          <cell r="BB118">
            <v>5.68</v>
          </cell>
          <cell r="BC118">
            <v>0</v>
          </cell>
          <cell r="BD118">
            <v>0</v>
          </cell>
          <cell r="BE118">
            <v>0</v>
          </cell>
          <cell r="BF118">
            <v>5.68</v>
          </cell>
          <cell r="BG118">
            <v>162</v>
          </cell>
          <cell r="BH118" t="str">
            <v>X</v>
          </cell>
          <cell r="BI118" t="str">
            <v>Y</v>
          </cell>
          <cell r="BJ118" t="str">
            <v>Y</v>
          </cell>
          <cell r="BK118" t="str">
            <v>A</v>
          </cell>
          <cell r="BL118" t="str">
            <v>B</v>
          </cell>
          <cell r="BM118">
            <v>96946</v>
          </cell>
          <cell r="BN118"/>
          <cell r="BO118"/>
          <cell r="BP118"/>
          <cell r="BQ118"/>
          <cell r="BR118"/>
          <cell r="BS118"/>
          <cell r="BT118"/>
          <cell r="BU118"/>
          <cell r="BV118"/>
          <cell r="BW118"/>
          <cell r="BX118"/>
          <cell r="BY118"/>
          <cell r="BZ118"/>
          <cell r="CA118"/>
          <cell r="CB118"/>
          <cell r="CC118"/>
          <cell r="CD118"/>
          <cell r="CE118"/>
          <cell r="CF118"/>
          <cell r="CG118"/>
          <cell r="CH118"/>
          <cell r="CI118"/>
          <cell r="CJ118">
            <v>96946</v>
          </cell>
          <cell r="CK118" t="str">
            <v>None</v>
          </cell>
          <cell r="CL118"/>
          <cell r="CM118"/>
          <cell r="CN118">
            <v>5.68</v>
          </cell>
          <cell r="CO118"/>
          <cell r="CP118">
            <v>0</v>
          </cell>
          <cell r="CQ118">
            <v>1</v>
          </cell>
          <cell r="CR118">
            <v>0</v>
          </cell>
          <cell r="CS118">
            <v>0</v>
          </cell>
          <cell r="CT118">
            <v>0</v>
          </cell>
          <cell r="CU118">
            <v>0</v>
          </cell>
          <cell r="CV118">
            <v>0</v>
          </cell>
          <cell r="CW118">
            <v>0.75</v>
          </cell>
          <cell r="CX118"/>
          <cell r="CY118">
            <v>0.25</v>
          </cell>
          <cell r="CZ118">
            <v>0</v>
          </cell>
          <cell r="DA118">
            <v>0</v>
          </cell>
          <cell r="DB118">
            <v>1</v>
          </cell>
          <cell r="DC118">
            <v>0</v>
          </cell>
          <cell r="DD118">
            <v>0</v>
          </cell>
          <cell r="DE118">
            <v>1</v>
          </cell>
          <cell r="DF118">
            <v>0</v>
          </cell>
          <cell r="DG118">
            <v>0</v>
          </cell>
          <cell r="DH118">
            <v>1.42</v>
          </cell>
          <cell r="DI118">
            <v>0</v>
          </cell>
          <cell r="DJ118">
            <v>0</v>
          </cell>
          <cell r="DK118"/>
          <cell r="DL118">
            <v>5.68</v>
          </cell>
          <cell r="DM118"/>
          <cell r="DN118">
            <v>0</v>
          </cell>
        </row>
        <row r="119">
          <cell r="A119">
            <v>163</v>
          </cell>
          <cell r="B119" t="str">
            <v>Ridge Pike</v>
          </cell>
          <cell r="C119" t="str">
            <v>Reconstruct from Butler Pike to Philadelphia City Line; widen from 3 to 4 lanes from Church Lane to Philadelphia.</v>
          </cell>
          <cell r="D119" t="str">
            <v>X</v>
          </cell>
          <cell r="E119" t="str">
            <v>X</v>
          </cell>
          <cell r="F119" t="str">
            <v>X</v>
          </cell>
          <cell r="G119"/>
          <cell r="H119"/>
          <cell r="I119"/>
          <cell r="J119"/>
          <cell r="K119" t="str">
            <v>X</v>
          </cell>
          <cell r="L119"/>
          <cell r="M119">
            <v>19.535</v>
          </cell>
          <cell r="N119">
            <v>0</v>
          </cell>
          <cell r="O119">
            <v>9.7675000000000001</v>
          </cell>
          <cell r="P119">
            <v>0</v>
          </cell>
          <cell r="Q119">
            <v>9.7675000000000001</v>
          </cell>
          <cell r="R119">
            <v>0</v>
          </cell>
          <cell r="S119">
            <v>39.07</v>
          </cell>
          <cell r="T119">
            <v>0</v>
          </cell>
          <cell r="U119">
            <v>0</v>
          </cell>
          <cell r="V119">
            <v>0</v>
          </cell>
          <cell r="W119">
            <v>19.535</v>
          </cell>
          <cell r="X119">
            <v>0</v>
          </cell>
          <cell r="Y119">
            <v>9.7675000000000001</v>
          </cell>
          <cell r="Z119"/>
          <cell r="AA119">
            <v>9.7675000000000001</v>
          </cell>
          <cell r="AB119">
            <v>39.07</v>
          </cell>
          <cell r="AC119">
            <v>1</v>
          </cell>
          <cell r="AD119">
            <v>0</v>
          </cell>
          <cell r="AE119">
            <v>18.535</v>
          </cell>
          <cell r="AF119">
            <v>0</v>
          </cell>
          <cell r="AG119">
            <v>19.535</v>
          </cell>
          <cell r="AH119">
            <v>0</v>
          </cell>
          <cell r="AI119">
            <v>0</v>
          </cell>
          <cell r="AJ119">
            <v>0</v>
          </cell>
          <cell r="AK119">
            <v>0</v>
          </cell>
          <cell r="AL119">
            <v>0</v>
          </cell>
          <cell r="AM119">
            <v>0.5</v>
          </cell>
          <cell r="AN119">
            <v>0</v>
          </cell>
          <cell r="AO119">
            <v>9.2675000000000001</v>
          </cell>
          <cell r="AP119">
            <v>0</v>
          </cell>
          <cell r="AQ119">
            <v>9.7675000000000001</v>
          </cell>
          <cell r="AR119">
            <v>0</v>
          </cell>
          <cell r="AS119">
            <v>0</v>
          </cell>
          <cell r="AT119">
            <v>0</v>
          </cell>
          <cell r="AU119">
            <v>0</v>
          </cell>
          <cell r="AV119">
            <v>0</v>
          </cell>
          <cell r="AW119">
            <v>0.5</v>
          </cell>
          <cell r="AX119">
            <v>0</v>
          </cell>
          <cell r="AY119">
            <v>9.2675000000000001</v>
          </cell>
          <cell r="AZ119">
            <v>0</v>
          </cell>
          <cell r="BA119">
            <v>9.7675000000000001</v>
          </cell>
          <cell r="BB119">
            <v>2</v>
          </cell>
          <cell r="BC119">
            <v>0</v>
          </cell>
          <cell r="BD119">
            <v>37.07</v>
          </cell>
          <cell r="BE119">
            <v>0</v>
          </cell>
          <cell r="BF119">
            <v>39.07</v>
          </cell>
          <cell r="BG119">
            <v>163</v>
          </cell>
          <cell r="BH119" t="str">
            <v>X</v>
          </cell>
          <cell r="BI119" t="str">
            <v>Y</v>
          </cell>
          <cell r="BJ119" t="str">
            <v>Y</v>
          </cell>
          <cell r="BK119" t="str">
            <v>F</v>
          </cell>
          <cell r="BL119" t="str">
            <v>B</v>
          </cell>
          <cell r="BM119">
            <v>16577</v>
          </cell>
          <cell r="BN119"/>
          <cell r="BO119"/>
          <cell r="BP119"/>
          <cell r="BQ119"/>
          <cell r="BR119"/>
          <cell r="BS119"/>
          <cell r="BT119"/>
          <cell r="BU119"/>
          <cell r="BV119"/>
          <cell r="BW119"/>
          <cell r="BX119"/>
          <cell r="BY119"/>
          <cell r="BZ119"/>
          <cell r="CA119"/>
          <cell r="CB119"/>
          <cell r="CC119"/>
          <cell r="CD119"/>
          <cell r="CE119"/>
          <cell r="CF119"/>
          <cell r="CG119"/>
          <cell r="CH119"/>
          <cell r="CI119"/>
          <cell r="CJ119">
            <v>16577</v>
          </cell>
          <cell r="CK119" t="str">
            <v>None</v>
          </cell>
          <cell r="CL119"/>
          <cell r="CM119"/>
          <cell r="CN119">
            <v>2</v>
          </cell>
          <cell r="CO119"/>
          <cell r="CP119">
            <v>37.07</v>
          </cell>
          <cell r="CQ119">
            <v>5.1190171487074485E-2</v>
          </cell>
          <cell r="CR119">
            <v>0</v>
          </cell>
          <cell r="CS119">
            <v>0.9488098285129255</v>
          </cell>
          <cell r="CT119">
            <v>0</v>
          </cell>
          <cell r="CU119">
            <v>0.5</v>
          </cell>
          <cell r="CV119">
            <v>0</v>
          </cell>
          <cell r="CW119">
            <v>0.25</v>
          </cell>
          <cell r="CX119">
            <v>0</v>
          </cell>
          <cell r="CY119">
            <v>0.25</v>
          </cell>
          <cell r="CZ119">
            <v>0</v>
          </cell>
          <cell r="DA119">
            <v>0</v>
          </cell>
          <cell r="DB119">
            <v>0</v>
          </cell>
          <cell r="DC119">
            <v>1</v>
          </cell>
          <cell r="DD119">
            <v>0</v>
          </cell>
          <cell r="DE119">
            <v>1</v>
          </cell>
          <cell r="DF119">
            <v>0</v>
          </cell>
          <cell r="DG119">
            <v>0</v>
          </cell>
          <cell r="DH119">
            <v>0</v>
          </cell>
          <cell r="DI119">
            <v>9.7675000000000001</v>
          </cell>
          <cell r="DJ119">
            <v>0</v>
          </cell>
          <cell r="DK119"/>
          <cell r="DL119">
            <v>39.07</v>
          </cell>
          <cell r="DM119"/>
          <cell r="DN119">
            <v>0</v>
          </cell>
        </row>
        <row r="120">
          <cell r="A120"/>
          <cell r="B120"/>
          <cell r="C120"/>
          <cell r="D120"/>
          <cell r="E120"/>
          <cell r="F120"/>
          <cell r="G120"/>
          <cell r="H120"/>
          <cell r="I120"/>
          <cell r="J120"/>
          <cell r="K120"/>
          <cell r="L120"/>
          <cell r="M120"/>
          <cell r="N120"/>
          <cell r="O120"/>
          <cell r="P120"/>
          <cell r="Q120"/>
          <cell r="R120"/>
          <cell r="S120"/>
          <cell r="T120"/>
          <cell r="U120"/>
          <cell r="V120"/>
          <cell r="W120"/>
          <cell r="X120"/>
          <cell r="Y120"/>
          <cell r="Z120"/>
          <cell r="AA120"/>
          <cell r="AB120"/>
          <cell r="AC120"/>
          <cell r="AD120"/>
          <cell r="AE120"/>
          <cell r="AF120"/>
          <cell r="AG120"/>
          <cell r="AH120"/>
          <cell r="AI120"/>
          <cell r="AJ120"/>
          <cell r="AK120"/>
          <cell r="AL120"/>
          <cell r="AM120"/>
          <cell r="AN120"/>
          <cell r="AO120"/>
          <cell r="AP120"/>
          <cell r="AQ120"/>
          <cell r="AR120">
            <v>0</v>
          </cell>
          <cell r="AS120">
            <v>0</v>
          </cell>
          <cell r="AT120">
            <v>0</v>
          </cell>
          <cell r="AU120">
            <v>0</v>
          </cell>
          <cell r="AV120">
            <v>0</v>
          </cell>
          <cell r="AW120">
            <v>0</v>
          </cell>
          <cell r="AX120">
            <v>0</v>
          </cell>
          <cell r="AY120">
            <v>0</v>
          </cell>
          <cell r="AZ120">
            <v>0</v>
          </cell>
          <cell r="BA120"/>
          <cell r="BB120">
            <v>0</v>
          </cell>
          <cell r="BC120">
            <v>0</v>
          </cell>
          <cell r="BD120">
            <v>0</v>
          </cell>
          <cell r="BE120"/>
          <cell r="BF120"/>
          <cell r="BG120"/>
          <cell r="BH120"/>
          <cell r="BI120" t="str">
            <v>-</v>
          </cell>
          <cell r="BJ120"/>
          <cell r="BK120" t="str">
            <v>-</v>
          </cell>
          <cell r="BL120" t="str">
            <v>-</v>
          </cell>
          <cell r="BM120"/>
          <cell r="BN120"/>
          <cell r="BO120"/>
          <cell r="BP120"/>
          <cell r="BQ120"/>
          <cell r="BR120"/>
          <cell r="BS120"/>
          <cell r="BT120"/>
          <cell r="BU120"/>
          <cell r="BV120"/>
          <cell r="BW120"/>
          <cell r="BX120"/>
          <cell r="BY120"/>
          <cell r="BZ120"/>
          <cell r="CA120"/>
          <cell r="CB120"/>
          <cell r="CC120"/>
          <cell r="CD120"/>
          <cell r="CE120"/>
          <cell r="CF120"/>
          <cell r="CG120"/>
          <cell r="CH120"/>
          <cell r="CI120"/>
          <cell r="CJ120" t="str">
            <v>-</v>
          </cell>
          <cell r="CK120" t="e">
            <v>#N/A</v>
          </cell>
          <cell r="CL120"/>
          <cell r="CM120"/>
          <cell r="CN120"/>
          <cell r="CO120"/>
          <cell r="CP120"/>
          <cell r="CQ120"/>
          <cell r="CR120"/>
          <cell r="CS120"/>
          <cell r="CT120"/>
          <cell r="CU120"/>
          <cell r="CV120"/>
          <cell r="CW120"/>
          <cell r="CX120"/>
          <cell r="CY120"/>
          <cell r="CZ120"/>
          <cell r="DA120"/>
          <cell r="DB120"/>
          <cell r="DC120"/>
          <cell r="DD120"/>
          <cell r="DE120"/>
          <cell r="DF120"/>
          <cell r="DG120"/>
          <cell r="DH120"/>
          <cell r="DI120"/>
          <cell r="DJ120"/>
          <cell r="DK120"/>
          <cell r="DL120"/>
          <cell r="DM120"/>
          <cell r="DN120">
            <v>0</v>
          </cell>
        </row>
        <row r="121">
          <cell r="A121" t="str">
            <v>R6</v>
          </cell>
          <cell r="B121" t="str">
            <v>Highway Other</v>
          </cell>
          <cell r="C121" t="str">
            <v>Region-wide</v>
          </cell>
          <cell r="D121"/>
          <cell r="E121"/>
          <cell r="F121"/>
          <cell r="G121"/>
          <cell r="H121"/>
          <cell r="I121"/>
          <cell r="J121"/>
          <cell r="K121"/>
          <cell r="L121"/>
          <cell r="M121">
            <v>0</v>
          </cell>
          <cell r="N121">
            <v>0</v>
          </cell>
          <cell r="O121">
            <v>0</v>
          </cell>
          <cell r="P121">
            <v>0</v>
          </cell>
          <cell r="Q121">
            <v>0</v>
          </cell>
          <cell r="R121">
            <v>0</v>
          </cell>
          <cell r="S121">
            <v>0</v>
          </cell>
          <cell r="T121">
            <v>0</v>
          </cell>
          <cell r="U121">
            <v>0</v>
          </cell>
          <cell r="V121">
            <v>0</v>
          </cell>
          <cell r="W121">
            <v>0</v>
          </cell>
          <cell r="X121">
            <v>0</v>
          </cell>
          <cell r="Y121">
            <v>0</v>
          </cell>
          <cell r="Z121"/>
          <cell r="AA121">
            <v>0</v>
          </cell>
          <cell r="AB121">
            <v>0</v>
          </cell>
          <cell r="AC121"/>
          <cell r="AD121"/>
          <cell r="AE121"/>
          <cell r="AF121"/>
          <cell r="AG121">
            <v>0</v>
          </cell>
          <cell r="AH121"/>
          <cell r="AI121"/>
          <cell r="AJ121"/>
          <cell r="AK121"/>
          <cell r="AL121">
            <v>0</v>
          </cell>
          <cell r="AM121"/>
          <cell r="AN121"/>
          <cell r="AO121"/>
          <cell r="AP121"/>
          <cell r="AQ121">
            <v>0</v>
          </cell>
          <cell r="AW121">
            <v>0</v>
          </cell>
          <cell r="AX121">
            <v>0</v>
          </cell>
          <cell r="AY121">
            <v>0</v>
          </cell>
          <cell r="AZ121">
            <v>0</v>
          </cell>
          <cell r="BA121">
            <v>0</v>
          </cell>
          <cell r="BB121">
            <v>0</v>
          </cell>
          <cell r="BC121">
            <v>0</v>
          </cell>
          <cell r="BD121">
            <v>0</v>
          </cell>
          <cell r="BE121">
            <v>0</v>
          </cell>
          <cell r="BF121">
            <v>0</v>
          </cell>
          <cell r="BG121" t="str">
            <v>R6</v>
          </cell>
          <cell r="BH121"/>
          <cell r="BI121"/>
          <cell r="BJ121"/>
          <cell r="BK121"/>
          <cell r="BL121"/>
          <cell r="BM121"/>
          <cell r="BN121"/>
          <cell r="BO121"/>
          <cell r="BP121"/>
          <cell r="BQ121"/>
          <cell r="BR121"/>
          <cell r="BS121"/>
          <cell r="BT121"/>
          <cell r="BU121"/>
          <cell r="BV121"/>
          <cell r="BW121"/>
          <cell r="BX121"/>
          <cell r="BY121"/>
          <cell r="BZ121"/>
          <cell r="CA121"/>
          <cell r="CB121"/>
          <cell r="CC121"/>
          <cell r="CD121"/>
          <cell r="CE121"/>
          <cell r="CF121"/>
          <cell r="CG121"/>
          <cell r="CH121"/>
          <cell r="CI121"/>
          <cell r="CJ121" t="str">
            <v>-</v>
          </cell>
          <cell r="CK121"/>
          <cell r="CL121"/>
          <cell r="CM121"/>
          <cell r="CN121"/>
          <cell r="CO121"/>
          <cell r="CP121"/>
          <cell r="CQ121"/>
          <cell r="CR121"/>
          <cell r="CS121"/>
          <cell r="CT121"/>
          <cell r="CU121"/>
          <cell r="CV121"/>
          <cell r="CW121"/>
          <cell r="CX121"/>
          <cell r="CY121"/>
          <cell r="CZ121"/>
          <cell r="DA121"/>
          <cell r="DB121"/>
          <cell r="DC121"/>
          <cell r="DD121"/>
          <cell r="DE121"/>
          <cell r="DF121"/>
          <cell r="DG121"/>
          <cell r="DH121"/>
          <cell r="DI121"/>
          <cell r="DJ121"/>
          <cell r="DK121"/>
          <cell r="DL121"/>
          <cell r="DM121"/>
          <cell r="DN121"/>
          <cell r="DO121"/>
        </row>
        <row r="122">
          <cell r="A122"/>
          <cell r="B122"/>
          <cell r="C122"/>
          <cell r="D122"/>
          <cell r="E122"/>
          <cell r="F122"/>
          <cell r="G122"/>
          <cell r="H122"/>
          <cell r="I122"/>
          <cell r="J122"/>
          <cell r="K122"/>
          <cell r="L122"/>
          <cell r="M122"/>
          <cell r="N122"/>
          <cell r="O122"/>
          <cell r="P122"/>
          <cell r="Q122"/>
          <cell r="R122"/>
          <cell r="S122"/>
          <cell r="T122"/>
          <cell r="U122"/>
          <cell r="V122"/>
          <cell r="W122"/>
          <cell r="X122"/>
          <cell r="Y122"/>
          <cell r="Z122"/>
          <cell r="AA122"/>
          <cell r="AB122"/>
          <cell r="AC122"/>
          <cell r="AD122"/>
          <cell r="AE122"/>
          <cell r="AF122"/>
          <cell r="AG122"/>
          <cell r="AH122"/>
          <cell r="AI122"/>
          <cell r="AJ122"/>
          <cell r="AK122"/>
          <cell r="AL122"/>
          <cell r="AM122"/>
          <cell r="AN122"/>
          <cell r="AO122"/>
          <cell r="AP122"/>
          <cell r="AQ122"/>
          <cell r="AW122"/>
          <cell r="AX122"/>
          <cell r="AY122"/>
          <cell r="AZ122"/>
          <cell r="BA122"/>
          <cell r="BB122"/>
          <cell r="BC122"/>
          <cell r="BD122"/>
          <cell r="BE122"/>
          <cell r="BF122">
            <v>0</v>
          </cell>
          <cell r="BG122"/>
          <cell r="BH122"/>
          <cell r="BI122"/>
          <cell r="BJ122"/>
          <cell r="BK122"/>
          <cell r="BL122" t="str">
            <v>-</v>
          </cell>
          <cell r="BM122"/>
          <cell r="BN122"/>
          <cell r="BO122"/>
          <cell r="BP122"/>
          <cell r="BQ122"/>
          <cell r="BR122"/>
          <cell r="BS122"/>
          <cell r="BT122"/>
          <cell r="BU122"/>
          <cell r="BV122"/>
          <cell r="BW122"/>
          <cell r="BX122"/>
          <cell r="BY122"/>
          <cell r="BZ122"/>
          <cell r="CA122"/>
          <cell r="CB122"/>
          <cell r="CC122"/>
          <cell r="CD122"/>
          <cell r="CE122"/>
          <cell r="CF122"/>
          <cell r="CG122"/>
          <cell r="CH122"/>
          <cell r="CI122"/>
          <cell r="CJ122" t="str">
            <v>-</v>
          </cell>
          <cell r="CK122"/>
          <cell r="CL122"/>
          <cell r="CQ122"/>
          <cell r="CR122"/>
          <cell r="CS122"/>
          <cell r="CT122"/>
          <cell r="CU122"/>
          <cell r="CV122"/>
          <cell r="CW122"/>
          <cell r="CX122"/>
          <cell r="CY122"/>
          <cell r="CZ122"/>
          <cell r="DA122"/>
          <cell r="DB122"/>
          <cell r="DC122"/>
          <cell r="DD122"/>
          <cell r="DE122"/>
          <cell r="DF122"/>
          <cell r="DG122"/>
          <cell r="DH122"/>
          <cell r="DI122"/>
          <cell r="DJ122"/>
          <cell r="DK122"/>
          <cell r="DL122"/>
          <cell r="DM122"/>
        </row>
        <row r="123">
          <cell r="A123"/>
          <cell r="B123"/>
          <cell r="C123"/>
          <cell r="D123"/>
          <cell r="E123"/>
          <cell r="F123"/>
          <cell r="G123"/>
          <cell r="H123"/>
          <cell r="I123"/>
          <cell r="J123"/>
          <cell r="K123"/>
          <cell r="L123"/>
          <cell r="M123"/>
          <cell r="N123"/>
          <cell r="O123"/>
          <cell r="P123"/>
          <cell r="Q123"/>
          <cell r="R123"/>
          <cell r="S123"/>
          <cell r="T123"/>
          <cell r="U123"/>
          <cell r="V123"/>
          <cell r="W123"/>
          <cell r="X123"/>
          <cell r="Y123"/>
          <cell r="Z123"/>
          <cell r="AA123"/>
          <cell r="AB123"/>
          <cell r="AC123"/>
          <cell r="AD123"/>
          <cell r="AE123"/>
          <cell r="AF123"/>
          <cell r="AG123"/>
          <cell r="AH123"/>
          <cell r="AI123"/>
          <cell r="AJ123"/>
          <cell r="AK123"/>
          <cell r="AL123"/>
          <cell r="AM123"/>
          <cell r="AN123"/>
          <cell r="AO123"/>
          <cell r="AP123"/>
          <cell r="AQ123"/>
          <cell r="AW123"/>
          <cell r="AX123"/>
          <cell r="AY123"/>
          <cell r="AZ123"/>
          <cell r="BA123"/>
          <cell r="BB123"/>
          <cell r="BC123"/>
          <cell r="BD123"/>
          <cell r="BE123"/>
          <cell r="BF123">
            <v>0</v>
          </cell>
          <cell r="BG123"/>
          <cell r="BH123"/>
          <cell r="BI123" t="str">
            <v>-</v>
          </cell>
          <cell r="BJ123"/>
          <cell r="BK123"/>
          <cell r="BL123" t="str">
            <v>-</v>
          </cell>
          <cell r="BM123"/>
          <cell r="BN123"/>
          <cell r="BO123"/>
          <cell r="BP123"/>
          <cell r="BQ123"/>
          <cell r="BR123"/>
          <cell r="BS123"/>
          <cell r="BT123"/>
          <cell r="BU123"/>
          <cell r="BV123"/>
          <cell r="BW123"/>
          <cell r="BX123"/>
          <cell r="BY123"/>
          <cell r="BZ123"/>
          <cell r="CA123"/>
          <cell r="CB123"/>
          <cell r="CC123"/>
          <cell r="CD123"/>
          <cell r="CE123"/>
          <cell r="CF123"/>
          <cell r="CG123"/>
          <cell r="CH123"/>
          <cell r="CI123"/>
          <cell r="CJ123" t="str">
            <v>-</v>
          </cell>
          <cell r="CK123"/>
          <cell r="CL123"/>
          <cell r="CQ123"/>
          <cell r="CR123"/>
          <cell r="CS123"/>
          <cell r="CT123"/>
          <cell r="CU123"/>
          <cell r="CV123"/>
          <cell r="CW123"/>
          <cell r="CX123"/>
          <cell r="CY123"/>
          <cell r="CZ123"/>
          <cell r="DA123"/>
          <cell r="DB123"/>
          <cell r="DC123"/>
          <cell r="DD123"/>
          <cell r="DE123"/>
          <cell r="DF123"/>
          <cell r="DG123"/>
          <cell r="DH123"/>
          <cell r="DI123"/>
          <cell r="DJ123"/>
          <cell r="DK123"/>
          <cell r="DL123"/>
          <cell r="DM123"/>
        </row>
        <row r="124">
          <cell r="A124" t="str">
            <v>Total Major Regional Project Cost - Category Cost</v>
          </cell>
          <cell r="B124"/>
          <cell r="C124"/>
          <cell r="D124"/>
          <cell r="E124"/>
          <cell r="F124"/>
          <cell r="G124"/>
          <cell r="H124"/>
          <cell r="I124"/>
          <cell r="J124"/>
          <cell r="K124"/>
          <cell r="L124"/>
          <cell r="M124">
            <v>319.82605000000001</v>
          </cell>
          <cell r="N124">
            <v>2985.3466000000008</v>
          </cell>
          <cell r="O124">
            <v>623.05657500000007</v>
          </cell>
          <cell r="P124">
            <v>0</v>
          </cell>
          <cell r="Q124">
            <v>0</v>
          </cell>
          <cell r="R124">
            <v>0</v>
          </cell>
          <cell r="S124">
            <v>1</v>
          </cell>
          <cell r="T124"/>
          <cell r="U124"/>
          <cell r="V124"/>
          <cell r="W124">
            <v>2103.8819306469663</v>
          </cell>
          <cell r="X124">
            <v>1885.2307110159863</v>
          </cell>
          <cell r="Y124">
            <v>118.37230745528507</v>
          </cell>
          <cell r="Z124"/>
          <cell r="AA124">
            <v>0</v>
          </cell>
          <cell r="AB124">
            <v>6579.0907094833474</v>
          </cell>
          <cell r="AC124">
            <v>336.1677846983784</v>
          </cell>
          <cell r="AD124">
            <v>852.10028469654856</v>
          </cell>
          <cell r="AE124">
            <v>263.88423377952097</v>
          </cell>
          <cell r="AF124">
            <v>651.72962747251859</v>
          </cell>
          <cell r="AG124">
            <v>2103.8819306469663</v>
          </cell>
          <cell r="AH124">
            <v>862.2174954865211</v>
          </cell>
          <cell r="AI124">
            <v>918.13380000000018</v>
          </cell>
          <cell r="AJ124">
            <v>73.96966928983602</v>
          </cell>
          <cell r="AK124">
            <v>30.909746239628475</v>
          </cell>
          <cell r="AL124">
            <v>1885.2307110159863</v>
          </cell>
          <cell r="AM124">
            <v>6.1827499999999986</v>
          </cell>
          <cell r="AN124">
            <v>29.689750000000004</v>
          </cell>
          <cell r="AO124">
            <v>44.349940474842732</v>
          </cell>
          <cell r="AP124">
            <v>38.149866980442425</v>
          </cell>
          <cell r="AQ124">
            <v>118.37230745528507</v>
          </cell>
          <cell r="AW124">
            <v>2.8421709430404007E-14</v>
          </cell>
          <cell r="AX124">
            <v>0</v>
          </cell>
          <cell r="AY124">
            <v>0</v>
          </cell>
          <cell r="AZ124">
            <v>0</v>
          </cell>
          <cell r="BA124">
            <v>0</v>
          </cell>
          <cell r="BB124">
            <v>0</v>
          </cell>
          <cell r="BC124">
            <v>0</v>
          </cell>
          <cell r="BD124">
            <v>0</v>
          </cell>
          <cell r="BE124">
            <v>0</v>
          </cell>
          <cell r="BF124">
            <v>6579.0907094833474</v>
          </cell>
          <cell r="BG124" t="str">
            <v>Total Major Regional Project Cost - Category Cost</v>
          </cell>
          <cell r="BH124"/>
          <cell r="BI124"/>
          <cell r="BJ124"/>
          <cell r="BK124"/>
          <cell r="BL124"/>
          <cell r="BM124"/>
          <cell r="BN124"/>
          <cell r="BO124"/>
          <cell r="BP124"/>
          <cell r="BQ124"/>
          <cell r="BR124"/>
          <cell r="BS124"/>
          <cell r="BT124"/>
          <cell r="BU124"/>
          <cell r="BV124"/>
          <cell r="BW124"/>
          <cell r="BX124"/>
          <cell r="BY124"/>
          <cell r="BZ124"/>
          <cell r="CA124"/>
          <cell r="CB124"/>
          <cell r="CC124"/>
          <cell r="CD124"/>
          <cell r="CE124"/>
          <cell r="CF124"/>
          <cell r="CG124"/>
          <cell r="CH124"/>
          <cell r="CI124"/>
          <cell r="CJ124"/>
          <cell r="CK124"/>
          <cell r="CL124"/>
          <cell r="CM124"/>
          <cell r="CN124"/>
          <cell r="CO124"/>
          <cell r="CP124"/>
          <cell r="CQ124"/>
          <cell r="CR124"/>
          <cell r="CS124"/>
          <cell r="CT124"/>
          <cell r="CU124"/>
          <cell r="CV124"/>
          <cell r="CW124"/>
          <cell r="CX124"/>
          <cell r="CY124"/>
          <cell r="CZ124"/>
          <cell r="DA124"/>
          <cell r="DB124"/>
          <cell r="DC124"/>
          <cell r="DD124"/>
          <cell r="DE124"/>
          <cell r="DF124">
            <v>246.16232326634761</v>
          </cell>
          <cell r="DG124">
            <v>273.98338566390925</v>
          </cell>
          <cell r="DH124">
            <v>200.3580548279823</v>
          </cell>
          <cell r="DI124">
            <v>386.01889052139342</v>
          </cell>
          <cell r="DJ124">
            <v>41.141999999999996</v>
          </cell>
          <cell r="DK124"/>
          <cell r="DL124"/>
          <cell r="DM124"/>
        </row>
        <row r="125">
          <cell r="A125" t="str">
            <v>Total Major Regional Project Cost</v>
          </cell>
          <cell r="B125"/>
          <cell r="C125"/>
          <cell r="D125"/>
          <cell r="E125"/>
          <cell r="F125"/>
          <cell r="G125"/>
          <cell r="H125"/>
          <cell r="I125"/>
          <cell r="J125"/>
          <cell r="K125"/>
          <cell r="L125"/>
          <cell r="M125">
            <v>1995.4386712533985</v>
          </cell>
          <cell r="N125">
            <v>4850.3315954865211</v>
          </cell>
          <cell r="O125">
            <v>661.78382500000009</v>
          </cell>
          <cell r="P125">
            <v>0</v>
          </cell>
          <cell r="Q125">
            <v>1104.2415713470807</v>
          </cell>
          <cell r="R125">
            <v>0</v>
          </cell>
          <cell r="S125">
            <v>8611.795663087003</v>
          </cell>
          <cell r="T125">
            <v>0</v>
          </cell>
          <cell r="U125">
            <v>21.166</v>
          </cell>
          <cell r="V125">
            <v>442.8</v>
          </cell>
          <cell r="W125">
            <v>3000.2755688918132</v>
          </cell>
          <cell r="X125">
            <v>9851.6782856358677</v>
          </cell>
          <cell r="Y125">
            <v>887.03479310904595</v>
          </cell>
          <cell r="Z125">
            <v>148.95906709220597</v>
          </cell>
          <cell r="AA125">
            <v>1686.7898611330729</v>
          </cell>
          <cell r="AB125">
            <v>15559.948263474302</v>
          </cell>
          <cell r="AC125">
            <v>339.1879346983784</v>
          </cell>
          <cell r="AD125">
            <v>1106.6955346965485</v>
          </cell>
          <cell r="AE125">
            <v>512.12652480609734</v>
          </cell>
          <cell r="AF125">
            <v>651.72962747251859</v>
          </cell>
          <cell r="AG125">
            <v>2609.7396216735428</v>
          </cell>
          <cell r="AH125">
            <v>953.96649548652113</v>
          </cell>
          <cell r="AI125">
            <v>1218.8508000000002</v>
          </cell>
          <cell r="AJ125">
            <v>734.66868088669503</v>
          </cell>
          <cell r="AK125">
            <v>4950.850255805005</v>
          </cell>
          <cell r="AL125">
            <v>7858.3362321782224</v>
          </cell>
          <cell r="AM125">
            <v>254.05252298657723</v>
          </cell>
          <cell r="AN125">
            <v>320.48858275167788</v>
          </cell>
          <cell r="AO125">
            <v>100.79488882605051</v>
          </cell>
          <cell r="AP125">
            <v>147.8611917879077</v>
          </cell>
          <cell r="AQ125">
            <v>823.19718635221329</v>
          </cell>
          <cell r="AR125">
            <v>27.658850000000001</v>
          </cell>
          <cell r="AS125">
            <v>5.5989499999999994</v>
          </cell>
          <cell r="AT125">
            <v>37.462049039650893</v>
          </cell>
          <cell r="AU125">
            <v>83.849018052555081</v>
          </cell>
          <cell r="AV125">
            <v>154.56886709220598</v>
          </cell>
          <cell r="AW125">
            <v>291.59164523775212</v>
          </cell>
          <cell r="AX125">
            <v>392.30713255177363</v>
          </cell>
          <cell r="AY125">
            <v>245.69841711492001</v>
          </cell>
          <cell r="AZ125">
            <v>218.06745937518681</v>
          </cell>
          <cell r="BA125">
            <v>1147.6646542796323</v>
          </cell>
          <cell r="BB125">
            <v>1845.124</v>
          </cell>
          <cell r="BC125">
            <v>3043.9410000000003</v>
          </cell>
          <cell r="BD125">
            <v>1593.2885116337629</v>
          </cell>
          <cell r="BE125">
            <v>5968.508534440618</v>
          </cell>
          <cell r="BF125">
            <v>12450.862046074382</v>
          </cell>
          <cell r="BG125" t="str">
            <v>Total Major Regional Project Cost</v>
          </cell>
          <cell r="BH125"/>
          <cell r="BI125"/>
          <cell r="BJ125"/>
          <cell r="BK125"/>
          <cell r="BL125"/>
          <cell r="BM125"/>
          <cell r="BN125"/>
          <cell r="BO125"/>
          <cell r="BP125"/>
          <cell r="BQ125"/>
          <cell r="BR125"/>
          <cell r="BS125"/>
          <cell r="BT125"/>
          <cell r="BU125"/>
          <cell r="BV125"/>
          <cell r="BW125"/>
          <cell r="BX125"/>
          <cell r="BY125"/>
          <cell r="BZ125"/>
          <cell r="CA125"/>
          <cell r="CB125"/>
          <cell r="CC125"/>
          <cell r="CD125"/>
          <cell r="CE125"/>
          <cell r="CF125"/>
          <cell r="CG125"/>
          <cell r="CH125"/>
          <cell r="CI125"/>
          <cell r="CJ125"/>
          <cell r="CK125"/>
          <cell r="CL125"/>
          <cell r="CM125"/>
          <cell r="CN125"/>
          <cell r="CO125"/>
          <cell r="CP125"/>
          <cell r="CQ125"/>
          <cell r="CR125"/>
          <cell r="CS125"/>
          <cell r="CT125"/>
          <cell r="CU125"/>
          <cell r="CV125"/>
          <cell r="CW125"/>
          <cell r="CX125"/>
          <cell r="CY125"/>
          <cell r="CZ125"/>
          <cell r="DA125"/>
          <cell r="DB125"/>
          <cell r="DC125"/>
          <cell r="DD125"/>
          <cell r="DE125"/>
          <cell r="DF125">
            <v>0.21448976610755607</v>
          </cell>
          <cell r="DG125">
            <v>0.23873122226272919</v>
          </cell>
          <cell r="DH125">
            <v>0.17457891909526763</v>
          </cell>
          <cell r="DI125">
            <v>0.3363516416419482</v>
          </cell>
          <cell r="DJ125">
            <v>3.5848450892498773E-2</v>
          </cell>
          <cell r="DK125"/>
          <cell r="DL125"/>
          <cell r="DM125"/>
        </row>
        <row r="126">
          <cell r="A126"/>
          <cell r="B126"/>
          <cell r="C126"/>
          <cell r="D126"/>
          <cell r="E126"/>
          <cell r="F126"/>
          <cell r="G126"/>
          <cell r="H126"/>
          <cell r="I126"/>
          <cell r="J126"/>
          <cell r="K126"/>
          <cell r="L126"/>
          <cell r="M126"/>
          <cell r="N126"/>
          <cell r="O126"/>
          <cell r="P126"/>
          <cell r="Q126"/>
          <cell r="R126"/>
          <cell r="S126"/>
          <cell r="T126"/>
          <cell r="U126"/>
          <cell r="V126"/>
          <cell r="W126"/>
          <cell r="X126"/>
          <cell r="Y126"/>
          <cell r="Z126"/>
          <cell r="AA126"/>
          <cell r="AB126"/>
          <cell r="AC126"/>
          <cell r="AD126"/>
          <cell r="AE126"/>
          <cell r="AF126"/>
          <cell r="AG126"/>
          <cell r="AH126"/>
          <cell r="AI126"/>
          <cell r="AJ126"/>
          <cell r="AK126"/>
          <cell r="AL126"/>
          <cell r="AM126"/>
          <cell r="AN126"/>
          <cell r="AO126"/>
          <cell r="AP126"/>
          <cell r="AQ126"/>
          <cell r="AR126"/>
          <cell r="AS126"/>
          <cell r="AT126"/>
          <cell r="AU126"/>
          <cell r="AV126"/>
          <cell r="AW126"/>
          <cell r="AX126"/>
          <cell r="AY126"/>
          <cell r="AZ126"/>
          <cell r="BA126"/>
          <cell r="BB126"/>
          <cell r="BC126"/>
          <cell r="BD126"/>
          <cell r="BE126"/>
          <cell r="BF126"/>
          <cell r="BG126"/>
          <cell r="BH126"/>
          <cell r="BI126"/>
          <cell r="BJ126"/>
          <cell r="BK126"/>
          <cell r="BL126"/>
          <cell r="BM126"/>
          <cell r="BN126"/>
          <cell r="BO126"/>
          <cell r="BP126"/>
          <cell r="BQ126"/>
          <cell r="BR126"/>
          <cell r="BS126"/>
          <cell r="BT126"/>
          <cell r="BU126"/>
          <cell r="BV126"/>
          <cell r="BW126"/>
          <cell r="BX126"/>
          <cell r="BY126"/>
          <cell r="BZ126"/>
          <cell r="CA126"/>
          <cell r="CB126"/>
          <cell r="CC126"/>
          <cell r="CD126"/>
          <cell r="CE126"/>
          <cell r="CF126"/>
          <cell r="CG126"/>
          <cell r="CH126"/>
          <cell r="CI126"/>
          <cell r="CJ126"/>
          <cell r="CK126"/>
          <cell r="CL126"/>
          <cell r="CM126"/>
          <cell r="CN126"/>
          <cell r="CO126"/>
          <cell r="CP126"/>
          <cell r="CQ126"/>
          <cell r="CR126"/>
          <cell r="CS126"/>
          <cell r="CT126"/>
          <cell r="CU126"/>
          <cell r="CV126"/>
          <cell r="CW126"/>
          <cell r="CX126"/>
          <cell r="CY126"/>
          <cell r="CZ126"/>
          <cell r="DA126"/>
          <cell r="DB126"/>
          <cell r="DC126"/>
          <cell r="DD126"/>
          <cell r="DE126"/>
          <cell r="DF126"/>
          <cell r="DG126"/>
          <cell r="DH126"/>
        </row>
        <row r="127">
          <cell r="A127">
            <v>169</v>
          </cell>
          <cell r="M127"/>
          <cell r="N127"/>
          <cell r="O127"/>
          <cell r="P127"/>
          <cell r="Q127"/>
          <cell r="R127"/>
          <cell r="S127"/>
          <cell r="T127"/>
          <cell r="U127"/>
          <cell r="V127"/>
          <cell r="W127">
            <v>896.3936382448469</v>
          </cell>
          <cell r="X127">
            <v>7966.4475746198814</v>
          </cell>
          <cell r="Y127">
            <v>768.66248565376088</v>
          </cell>
          <cell r="Z127">
            <v>148.95906709220597</v>
          </cell>
          <cell r="AA127">
            <v>1686.7898611330729</v>
          </cell>
          <cell r="AB127">
            <v>8980.8575539909543</v>
          </cell>
          <cell r="AC127"/>
          <cell r="AD127"/>
          <cell r="AE127"/>
          <cell r="AF127"/>
          <cell r="AG127"/>
          <cell r="AH127"/>
          <cell r="AI127"/>
          <cell r="AJ127"/>
          <cell r="AK127"/>
          <cell r="AL127"/>
          <cell r="AM127"/>
          <cell r="AN127"/>
          <cell r="AO127"/>
          <cell r="AP127"/>
          <cell r="AQ127"/>
          <cell r="AR127"/>
          <cell r="AS127"/>
          <cell r="AT127"/>
          <cell r="AU127"/>
          <cell r="AV127"/>
          <cell r="AW127"/>
          <cell r="AX127"/>
          <cell r="AY127"/>
          <cell r="AZ127"/>
          <cell r="BA127"/>
          <cell r="BG127">
            <v>166</v>
          </cell>
          <cell r="BH127"/>
          <cell r="BI127"/>
          <cell r="BJ127"/>
          <cell r="BK127"/>
          <cell r="BL127"/>
          <cell r="BM127"/>
          <cell r="BN127"/>
          <cell r="BO127"/>
          <cell r="BP127"/>
          <cell r="BQ127"/>
          <cell r="BR127"/>
          <cell r="BS127"/>
          <cell r="BT127"/>
          <cell r="BU127"/>
          <cell r="BV127"/>
          <cell r="BW127"/>
          <cell r="BX127"/>
          <cell r="BY127"/>
          <cell r="BZ127"/>
          <cell r="CA127"/>
          <cell r="CB127"/>
          <cell r="CC127"/>
          <cell r="CD127"/>
          <cell r="CE127"/>
          <cell r="CG127" t="str">
            <v>MRPID</v>
          </cell>
          <cell r="CH127">
            <v>2013</v>
          </cell>
          <cell r="CI127" t="str">
            <v>2014-18</v>
          </cell>
          <cell r="CJ127"/>
          <cell r="CK127" t="str">
            <v>2019-24</v>
          </cell>
          <cell r="CP127"/>
          <cell r="CQ127"/>
          <cell r="CR127"/>
          <cell r="CS127"/>
          <cell r="DF127"/>
        </row>
        <row r="128">
          <cell r="M128"/>
          <cell r="N128"/>
          <cell r="O128"/>
          <cell r="P128"/>
          <cell r="Q128"/>
          <cell r="R128"/>
          <cell r="S128"/>
          <cell r="T128"/>
          <cell r="U128"/>
          <cell r="V128"/>
          <cell r="W128"/>
          <cell r="X128"/>
          <cell r="Y128"/>
          <cell r="Z128"/>
          <cell r="AA128"/>
          <cell r="AB128"/>
          <cell r="AC128"/>
          <cell r="AD128"/>
          <cell r="AE128"/>
          <cell r="AF128"/>
          <cell r="AG128"/>
          <cell r="AH128"/>
          <cell r="AI128"/>
          <cell r="AJ128"/>
          <cell r="AK128"/>
          <cell r="AL128"/>
          <cell r="AM128"/>
          <cell r="AN128"/>
          <cell r="AO128"/>
          <cell r="AP128"/>
          <cell r="AQ128"/>
          <cell r="AR128"/>
          <cell r="AS128"/>
          <cell r="AT128"/>
          <cell r="AU128"/>
          <cell r="AV128">
            <v>4.4199577785663982E-2</v>
          </cell>
          <cell r="AW128"/>
          <cell r="AX128"/>
          <cell r="AY128"/>
          <cell r="BA128"/>
          <cell r="BG128"/>
          <cell r="BH128"/>
          <cell r="BI128"/>
          <cell r="BJ128"/>
          <cell r="BK128"/>
          <cell r="BL128"/>
          <cell r="BM128"/>
          <cell r="BN128"/>
          <cell r="BO128"/>
          <cell r="BP128"/>
          <cell r="BQ128"/>
          <cell r="BR128"/>
          <cell r="BS128"/>
          <cell r="BT128"/>
          <cell r="BU128"/>
          <cell r="BV128"/>
          <cell r="BW128"/>
          <cell r="BX128"/>
          <cell r="BY128"/>
          <cell r="BZ128"/>
          <cell r="CA128"/>
          <cell r="CB128"/>
          <cell r="CC128"/>
          <cell r="CD128"/>
          <cell r="CE128"/>
          <cell r="CG128">
            <v>35</v>
          </cell>
          <cell r="CH128">
            <v>1.0589999999999999</v>
          </cell>
          <cell r="CI128">
            <v>12.242000000000001</v>
          </cell>
          <cell r="CJ128"/>
          <cell r="CK128">
            <v>0</v>
          </cell>
          <cell r="CP128"/>
          <cell r="CQ128"/>
          <cell r="CR128"/>
          <cell r="CS128"/>
          <cell r="DF128"/>
        </row>
        <row r="129">
          <cell r="A129"/>
          <cell r="B129"/>
          <cell r="D129"/>
          <cell r="E129"/>
          <cell r="F129"/>
          <cell r="G129"/>
          <cell r="H129"/>
          <cell r="I129"/>
          <cell r="J129"/>
          <cell r="K129"/>
          <cell r="L129"/>
          <cell r="M129"/>
          <cell r="N129"/>
          <cell r="O129"/>
          <cell r="P129"/>
          <cell r="Q129"/>
          <cell r="R129"/>
          <cell r="S129"/>
          <cell r="T129"/>
          <cell r="U129"/>
          <cell r="V129"/>
          <cell r="W129"/>
          <cell r="X129"/>
          <cell r="Y129"/>
          <cell r="Z129"/>
          <cell r="AA129"/>
          <cell r="AB129"/>
          <cell r="AC129"/>
          <cell r="AD129"/>
          <cell r="AE129"/>
          <cell r="AF129"/>
          <cell r="AG129"/>
          <cell r="AH129"/>
          <cell r="AI129"/>
          <cell r="AJ129"/>
          <cell r="AK129"/>
          <cell r="AL129"/>
          <cell r="AM129"/>
          <cell r="AN129"/>
          <cell r="AO129"/>
          <cell r="AP129"/>
          <cell r="AQ129"/>
          <cell r="AR129"/>
          <cell r="AS129"/>
          <cell r="AT129"/>
          <cell r="AU129"/>
          <cell r="AV129"/>
          <cell r="AW129"/>
          <cell r="AX129"/>
          <cell r="AY129"/>
          <cell r="AZ129"/>
          <cell r="BA129"/>
          <cell r="BB129"/>
          <cell r="BC129"/>
          <cell r="BD129"/>
          <cell r="BE129"/>
          <cell r="BF129"/>
          <cell r="BG129"/>
          <cell r="BH129"/>
          <cell r="BI129"/>
          <cell r="BJ129"/>
          <cell r="BK129"/>
          <cell r="BL129"/>
          <cell r="BM129"/>
          <cell r="BN129"/>
          <cell r="BO129"/>
          <cell r="BP129"/>
          <cell r="BQ129"/>
          <cell r="BR129"/>
          <cell r="BS129"/>
          <cell r="BT129"/>
          <cell r="BU129"/>
          <cell r="BV129"/>
          <cell r="BW129"/>
          <cell r="BX129"/>
          <cell r="BY129"/>
          <cell r="BZ129"/>
          <cell r="CA129"/>
          <cell r="CB129"/>
          <cell r="CC129"/>
          <cell r="CD129"/>
          <cell r="CE129"/>
          <cell r="CF129"/>
          <cell r="CG129">
            <v>37</v>
          </cell>
          <cell r="CH129">
            <v>22.189</v>
          </cell>
          <cell r="CI129">
            <v>342.95</v>
          </cell>
          <cell r="CJ129"/>
          <cell r="CK129">
            <v>45.3</v>
          </cell>
          <cell r="CL129"/>
          <cell r="CM129"/>
          <cell r="CN129"/>
          <cell r="CO129"/>
          <cell r="CP129"/>
          <cell r="CQ129"/>
          <cell r="CR129"/>
          <cell r="CS129"/>
          <cell r="DF129"/>
        </row>
        <row r="130">
          <cell r="A130"/>
          <cell r="B130"/>
          <cell r="C130"/>
          <cell r="D130"/>
          <cell r="E130"/>
          <cell r="F130"/>
          <cell r="G130"/>
          <cell r="H130"/>
          <cell r="I130"/>
          <cell r="J130"/>
          <cell r="K130"/>
          <cell r="L130"/>
          <cell r="M130"/>
          <cell r="N130"/>
          <cell r="O130"/>
          <cell r="P130"/>
          <cell r="Q130"/>
          <cell r="R130"/>
          <cell r="S130"/>
          <cell r="T130"/>
          <cell r="U130"/>
          <cell r="V130"/>
          <cell r="W130"/>
          <cell r="X130"/>
          <cell r="Y130"/>
          <cell r="Z130"/>
          <cell r="AA130"/>
          <cell r="AB130"/>
          <cell r="AC130"/>
          <cell r="AD130"/>
          <cell r="AE130"/>
          <cell r="AF130"/>
          <cell r="AG130"/>
          <cell r="AH130"/>
          <cell r="AI130"/>
          <cell r="AJ130"/>
          <cell r="AK130"/>
          <cell r="AL130"/>
          <cell r="AM130"/>
          <cell r="AN130"/>
          <cell r="AO130"/>
          <cell r="AP130"/>
          <cell r="AQ130"/>
          <cell r="AR130"/>
          <cell r="AS130"/>
          <cell r="AT130"/>
          <cell r="AU130"/>
          <cell r="AV130"/>
          <cell r="AW130"/>
          <cell r="AX130"/>
          <cell r="AY130"/>
          <cell r="AZ130"/>
          <cell r="BA130"/>
          <cell r="BB130"/>
          <cell r="BC130"/>
          <cell r="BD130"/>
          <cell r="BE130"/>
          <cell r="BF130"/>
          <cell r="BG130"/>
          <cell r="BH130"/>
          <cell r="BI130"/>
          <cell r="BJ130"/>
          <cell r="BK130"/>
          <cell r="BL130"/>
          <cell r="BM130"/>
          <cell r="BN130"/>
          <cell r="BO130"/>
          <cell r="BP130"/>
          <cell r="BQ130"/>
          <cell r="BR130"/>
          <cell r="BS130"/>
          <cell r="BT130"/>
          <cell r="BU130"/>
          <cell r="BV130"/>
          <cell r="BW130"/>
          <cell r="BX130"/>
          <cell r="BY130"/>
          <cell r="BZ130"/>
          <cell r="CA130"/>
          <cell r="CB130"/>
          <cell r="CC130"/>
          <cell r="CD130"/>
          <cell r="CE130"/>
          <cell r="CF130"/>
          <cell r="CG130">
            <v>37</v>
          </cell>
          <cell r="CH130">
            <v>22.189</v>
          </cell>
          <cell r="CI130">
            <v>342.95</v>
          </cell>
          <cell r="CJ130"/>
          <cell r="CK130">
            <v>45.3</v>
          </cell>
          <cell r="CL130"/>
          <cell r="CM130"/>
          <cell r="CN130"/>
          <cell r="CO130"/>
          <cell r="CP130"/>
          <cell r="CQ130"/>
          <cell r="CR130"/>
          <cell r="CS130"/>
          <cell r="DF130"/>
        </row>
        <row r="131">
          <cell r="A131"/>
          <cell r="B131"/>
          <cell r="C131"/>
          <cell r="D131"/>
          <cell r="E131"/>
          <cell r="F131"/>
          <cell r="G131"/>
          <cell r="H131"/>
          <cell r="I131"/>
          <cell r="J131"/>
          <cell r="K131"/>
          <cell r="L131"/>
          <cell r="M131"/>
          <cell r="N131"/>
          <cell r="O131"/>
          <cell r="P131"/>
          <cell r="Q131"/>
          <cell r="R131"/>
          <cell r="S131"/>
          <cell r="T131"/>
          <cell r="U131"/>
          <cell r="V131"/>
          <cell r="W131"/>
          <cell r="X131"/>
          <cell r="Y131"/>
          <cell r="Z131"/>
          <cell r="AA131"/>
          <cell r="AB131"/>
          <cell r="AC131"/>
          <cell r="AD131"/>
          <cell r="AE131"/>
          <cell r="AF131"/>
          <cell r="AG131"/>
          <cell r="AH131"/>
          <cell r="AI131"/>
          <cell r="AJ131"/>
          <cell r="AK131"/>
          <cell r="AL131"/>
          <cell r="AM131"/>
          <cell r="AN131"/>
          <cell r="AO131"/>
          <cell r="AP131"/>
          <cell r="AQ131"/>
          <cell r="AR131"/>
          <cell r="AS131"/>
          <cell r="AT131"/>
          <cell r="AU131"/>
          <cell r="AV131"/>
          <cell r="AW131"/>
          <cell r="AX131"/>
          <cell r="AY131"/>
          <cell r="AZ131"/>
          <cell r="BA131"/>
          <cell r="BB131"/>
          <cell r="BC131"/>
          <cell r="BD131"/>
          <cell r="BE131"/>
          <cell r="BF131"/>
          <cell r="BG131"/>
          <cell r="BH131"/>
          <cell r="BI131"/>
          <cell r="BJ131"/>
          <cell r="BK131"/>
          <cell r="BL131"/>
          <cell r="BM131"/>
          <cell r="BN131"/>
          <cell r="BO131"/>
          <cell r="BP131"/>
          <cell r="BQ131"/>
          <cell r="BR131"/>
          <cell r="BS131"/>
          <cell r="BT131"/>
          <cell r="BU131"/>
          <cell r="BV131"/>
          <cell r="BW131"/>
          <cell r="BX131"/>
          <cell r="BY131"/>
          <cell r="BZ131"/>
          <cell r="CA131"/>
          <cell r="CB131"/>
          <cell r="CC131"/>
          <cell r="CD131"/>
          <cell r="CE131"/>
          <cell r="CF131"/>
          <cell r="CG131">
            <v>42</v>
          </cell>
          <cell r="CH131">
            <v>0.32500000000000001</v>
          </cell>
          <cell r="CI131">
            <v>5.7240000000000002</v>
          </cell>
          <cell r="CK131">
            <v>0</v>
          </cell>
          <cell r="CL131"/>
          <cell r="CM131"/>
          <cell r="CN131"/>
          <cell r="CO131"/>
          <cell r="CP131"/>
          <cell r="CQ131"/>
          <cell r="CR131"/>
          <cell r="CS131"/>
          <cell r="DF131"/>
        </row>
        <row r="132">
          <cell r="A132"/>
          <cell r="B132"/>
          <cell r="C132"/>
          <cell r="D132"/>
          <cell r="E132"/>
          <cell r="F132"/>
          <cell r="G132"/>
          <cell r="H132"/>
          <cell r="I132"/>
          <cell r="J132"/>
          <cell r="K132"/>
          <cell r="L132"/>
          <cell r="M132"/>
          <cell r="N132"/>
          <cell r="O132"/>
          <cell r="P132"/>
          <cell r="Q132"/>
          <cell r="R132"/>
          <cell r="S132"/>
          <cell r="T132"/>
          <cell r="U132"/>
          <cell r="V132"/>
          <cell r="W132"/>
          <cell r="X132"/>
          <cell r="Y132"/>
          <cell r="Z132"/>
          <cell r="AA132"/>
          <cell r="AB132"/>
          <cell r="AC132"/>
          <cell r="AD132"/>
          <cell r="AE132"/>
          <cell r="AF132"/>
          <cell r="AG132"/>
          <cell r="AH132"/>
          <cell r="AI132"/>
          <cell r="AJ132"/>
          <cell r="AK132"/>
          <cell r="AL132"/>
          <cell r="AM132"/>
          <cell r="AN132"/>
          <cell r="AO132"/>
          <cell r="AP132"/>
          <cell r="AQ132"/>
          <cell r="AR132"/>
          <cell r="AS132"/>
          <cell r="AT132"/>
          <cell r="AU132"/>
          <cell r="AV132"/>
          <cell r="AW132"/>
          <cell r="AX132"/>
          <cell r="AY132"/>
          <cell r="AZ132"/>
          <cell r="BA132"/>
          <cell r="BB132"/>
          <cell r="BC132"/>
          <cell r="BD132"/>
          <cell r="BE132"/>
          <cell r="BF132"/>
          <cell r="BG132"/>
          <cell r="BH132"/>
          <cell r="BI132"/>
          <cell r="BJ132"/>
          <cell r="BK132"/>
          <cell r="BL132"/>
          <cell r="BM132"/>
          <cell r="BN132"/>
          <cell r="BO132"/>
          <cell r="BP132"/>
          <cell r="BQ132"/>
          <cell r="BR132"/>
          <cell r="BS132"/>
          <cell r="BT132"/>
          <cell r="BU132"/>
          <cell r="BV132"/>
          <cell r="BW132"/>
          <cell r="BX132"/>
          <cell r="BY132"/>
          <cell r="BZ132"/>
          <cell r="CA132"/>
          <cell r="CB132"/>
          <cell r="CC132"/>
          <cell r="CD132"/>
          <cell r="CE132"/>
          <cell r="CF132"/>
          <cell r="CG132">
            <v>43</v>
          </cell>
          <cell r="CH132">
            <v>13.36</v>
          </cell>
          <cell r="CI132">
            <v>77.778999999999996</v>
          </cell>
          <cell r="CK132">
            <v>0</v>
          </cell>
          <cell r="CL132"/>
          <cell r="CM132"/>
          <cell r="CN132"/>
          <cell r="CO132"/>
          <cell r="CP132"/>
          <cell r="CQ132"/>
          <cell r="CR132"/>
          <cell r="CS132"/>
          <cell r="DF132"/>
        </row>
        <row r="133">
          <cell r="A133"/>
          <cell r="B133"/>
          <cell r="C133"/>
          <cell r="D133"/>
          <cell r="E133"/>
          <cell r="F133"/>
          <cell r="G133"/>
          <cell r="H133"/>
          <cell r="I133"/>
          <cell r="J133"/>
          <cell r="K133"/>
          <cell r="L133"/>
          <cell r="M133"/>
          <cell r="N133"/>
          <cell r="O133"/>
          <cell r="P133"/>
          <cell r="Q133"/>
          <cell r="R133"/>
          <cell r="S133"/>
          <cell r="T133"/>
          <cell r="U133"/>
          <cell r="V133"/>
          <cell r="W133"/>
          <cell r="X133"/>
          <cell r="Y133"/>
          <cell r="Z133"/>
          <cell r="AA133"/>
          <cell r="AB133"/>
          <cell r="AC133"/>
          <cell r="AD133"/>
          <cell r="AE133"/>
          <cell r="AF133"/>
          <cell r="AG133"/>
          <cell r="AH133"/>
          <cell r="AI133"/>
          <cell r="AJ133"/>
          <cell r="AK133"/>
          <cell r="AL133"/>
          <cell r="AM133"/>
          <cell r="AN133"/>
          <cell r="AO133"/>
          <cell r="AP133"/>
          <cell r="AQ133"/>
          <cell r="AR133"/>
          <cell r="AS133"/>
          <cell r="AT133"/>
          <cell r="AU133"/>
          <cell r="AV133"/>
          <cell r="AW133"/>
          <cell r="AX133"/>
          <cell r="AY133"/>
          <cell r="AZ133"/>
          <cell r="BA133"/>
          <cell r="BB133"/>
          <cell r="BC133"/>
          <cell r="BD133"/>
          <cell r="BE133"/>
          <cell r="BF133"/>
          <cell r="BG133"/>
          <cell r="BH133"/>
          <cell r="BI133"/>
          <cell r="BJ133"/>
          <cell r="BK133"/>
          <cell r="BL133"/>
          <cell r="BM133"/>
          <cell r="BN133"/>
          <cell r="BO133"/>
          <cell r="BP133"/>
          <cell r="BQ133"/>
          <cell r="BR133"/>
          <cell r="BS133"/>
          <cell r="BT133"/>
          <cell r="BU133"/>
          <cell r="BV133"/>
          <cell r="BW133"/>
          <cell r="BX133"/>
          <cell r="BY133"/>
          <cell r="BZ133"/>
          <cell r="CA133"/>
          <cell r="CB133"/>
          <cell r="CC133"/>
          <cell r="CD133"/>
          <cell r="CE133"/>
          <cell r="CF133"/>
          <cell r="CG133">
            <v>46</v>
          </cell>
          <cell r="CH133">
            <v>5.95</v>
          </cell>
          <cell r="CI133">
            <v>11.901999999999999</v>
          </cell>
          <cell r="CK133">
            <v>0</v>
          </cell>
          <cell r="CL133"/>
          <cell r="CM133"/>
          <cell r="CN133"/>
          <cell r="CO133"/>
          <cell r="CP133"/>
          <cell r="CQ133"/>
          <cell r="CR133"/>
          <cell r="CS133"/>
          <cell r="DF133"/>
        </row>
        <row r="134">
          <cell r="A134"/>
          <cell r="B134"/>
          <cell r="C134"/>
          <cell r="D134"/>
          <cell r="E134"/>
          <cell r="F134"/>
          <cell r="G134"/>
          <cell r="H134"/>
          <cell r="I134"/>
          <cell r="J134"/>
          <cell r="K134"/>
          <cell r="L134"/>
          <cell r="M134"/>
          <cell r="N134"/>
          <cell r="O134"/>
          <cell r="P134"/>
          <cell r="Q134"/>
          <cell r="R134"/>
          <cell r="S134"/>
          <cell r="T134"/>
          <cell r="U134"/>
          <cell r="V134"/>
          <cell r="W134"/>
          <cell r="X134"/>
          <cell r="Y134"/>
          <cell r="Z134"/>
          <cell r="AA134"/>
          <cell r="AB134"/>
          <cell r="AC134"/>
          <cell r="AD134"/>
          <cell r="AE134"/>
          <cell r="AF134"/>
          <cell r="AG134"/>
          <cell r="AH134"/>
          <cell r="AI134"/>
          <cell r="AJ134"/>
          <cell r="AK134"/>
          <cell r="AL134"/>
          <cell r="AM134"/>
          <cell r="AN134"/>
          <cell r="AO134"/>
          <cell r="AP134"/>
          <cell r="AQ134"/>
          <cell r="AR134"/>
          <cell r="AS134"/>
          <cell r="AT134"/>
          <cell r="AU134"/>
          <cell r="AV134"/>
          <cell r="AW134"/>
          <cell r="AX134"/>
          <cell r="AY134"/>
          <cell r="AZ134"/>
          <cell r="BA134"/>
          <cell r="BB134"/>
          <cell r="BC134"/>
          <cell r="BD134"/>
          <cell r="BE134"/>
          <cell r="BF134"/>
          <cell r="BG134"/>
          <cell r="BH134"/>
          <cell r="BI134"/>
          <cell r="BJ134"/>
          <cell r="BK134"/>
          <cell r="BL134"/>
          <cell r="BM134"/>
          <cell r="BN134"/>
          <cell r="BO134"/>
          <cell r="BP134"/>
          <cell r="BQ134"/>
          <cell r="BR134"/>
          <cell r="BS134"/>
          <cell r="BT134"/>
          <cell r="BU134"/>
          <cell r="BV134"/>
          <cell r="BW134"/>
          <cell r="BX134"/>
          <cell r="BY134"/>
          <cell r="BZ134"/>
          <cell r="CA134"/>
          <cell r="CB134"/>
          <cell r="CC134"/>
          <cell r="CD134"/>
          <cell r="CE134"/>
          <cell r="CF134"/>
          <cell r="CG134">
            <v>54</v>
          </cell>
          <cell r="CH134">
            <v>8.7110000000000003</v>
          </cell>
          <cell r="CI134">
            <v>82.052999999999997</v>
          </cell>
          <cell r="CK134">
            <v>130.983</v>
          </cell>
          <cell r="CL134"/>
          <cell r="CM134"/>
          <cell r="CN134"/>
          <cell r="CO134"/>
          <cell r="CP134"/>
          <cell r="CQ134"/>
          <cell r="CR134"/>
          <cell r="CS134"/>
          <cell r="DF134"/>
        </row>
        <row r="135">
          <cell r="A135"/>
          <cell r="B135"/>
          <cell r="C135"/>
          <cell r="D135"/>
          <cell r="E135"/>
          <cell r="F135"/>
          <cell r="G135"/>
          <cell r="H135"/>
          <cell r="I135"/>
          <cell r="J135"/>
          <cell r="K135"/>
          <cell r="L135"/>
          <cell r="M135"/>
          <cell r="N135"/>
          <cell r="O135"/>
          <cell r="P135"/>
          <cell r="Q135"/>
          <cell r="R135"/>
          <cell r="S135"/>
          <cell r="T135"/>
          <cell r="U135"/>
          <cell r="V135"/>
          <cell r="W135"/>
          <cell r="X135"/>
          <cell r="Y135"/>
          <cell r="Z135"/>
          <cell r="AA135"/>
          <cell r="AB135"/>
          <cell r="AC135"/>
          <cell r="AD135"/>
          <cell r="AE135"/>
          <cell r="AF135"/>
          <cell r="AG135"/>
          <cell r="AH135"/>
          <cell r="AI135"/>
          <cell r="AJ135"/>
          <cell r="AK135"/>
          <cell r="AL135"/>
          <cell r="AM135"/>
          <cell r="AN135"/>
          <cell r="AO135"/>
          <cell r="AP135"/>
          <cell r="AQ135"/>
          <cell r="AR135"/>
          <cell r="AS135"/>
          <cell r="AT135"/>
          <cell r="AU135"/>
          <cell r="AV135"/>
          <cell r="AW135"/>
          <cell r="AX135"/>
          <cell r="AY135"/>
          <cell r="AZ135"/>
          <cell r="BA135"/>
          <cell r="BB135"/>
          <cell r="BC135"/>
          <cell r="BD135"/>
          <cell r="BE135"/>
          <cell r="BF135"/>
          <cell r="BG135"/>
          <cell r="BH135"/>
          <cell r="BI135"/>
          <cell r="BJ135"/>
          <cell r="BK135"/>
          <cell r="BL135"/>
          <cell r="BM135"/>
          <cell r="BN135"/>
          <cell r="BO135"/>
          <cell r="BP135"/>
          <cell r="BQ135"/>
          <cell r="BR135"/>
          <cell r="BS135"/>
          <cell r="BT135"/>
          <cell r="BU135"/>
          <cell r="BV135"/>
          <cell r="BW135"/>
          <cell r="BX135"/>
          <cell r="BY135"/>
          <cell r="BZ135"/>
          <cell r="CA135"/>
          <cell r="CB135"/>
          <cell r="CC135"/>
          <cell r="CD135"/>
          <cell r="CE135"/>
          <cell r="CF135"/>
          <cell r="CG135">
            <v>55</v>
          </cell>
          <cell r="CH135">
            <v>0</v>
          </cell>
          <cell r="CI135">
            <v>17.562000000000001</v>
          </cell>
          <cell r="CK135">
            <v>0</v>
          </cell>
          <cell r="CL135"/>
          <cell r="CM135"/>
          <cell r="CN135"/>
          <cell r="CO135"/>
          <cell r="CP135"/>
          <cell r="CQ135"/>
          <cell r="CR135"/>
          <cell r="CS135"/>
          <cell r="DF135"/>
        </row>
        <row r="136">
          <cell r="A136" t="str">
            <v>Transit Projects</v>
          </cell>
          <cell r="B136"/>
          <cell r="C136"/>
          <cell r="D136"/>
          <cell r="E136"/>
          <cell r="F136"/>
          <cell r="G136"/>
          <cell r="H136"/>
          <cell r="I136"/>
          <cell r="J136"/>
          <cell r="K136"/>
          <cell r="L136"/>
          <cell r="M136"/>
          <cell r="N136"/>
          <cell r="O136"/>
          <cell r="P136"/>
          <cell r="Q136"/>
          <cell r="R136"/>
          <cell r="S136"/>
          <cell r="T136"/>
          <cell r="U136"/>
          <cell r="V136"/>
          <cell r="W136"/>
          <cell r="X136"/>
          <cell r="Y136"/>
          <cell r="Z136"/>
          <cell r="AA136"/>
          <cell r="AB136"/>
          <cell r="AC136"/>
          <cell r="AD136"/>
          <cell r="AE136"/>
          <cell r="AF136"/>
          <cell r="AG136"/>
          <cell r="AH136"/>
          <cell r="AI136"/>
          <cell r="AJ136"/>
          <cell r="AK136"/>
          <cell r="AL136"/>
          <cell r="AM136"/>
          <cell r="AN136"/>
          <cell r="AO136"/>
          <cell r="AP136"/>
          <cell r="AQ136"/>
          <cell r="AR136"/>
          <cell r="AS136"/>
          <cell r="AT136"/>
          <cell r="AU136"/>
          <cell r="AV136"/>
          <cell r="AW136"/>
          <cell r="AX136"/>
          <cell r="AY136"/>
          <cell r="AZ136"/>
          <cell r="BA136"/>
          <cell r="BB136"/>
          <cell r="BC136"/>
          <cell r="BD136"/>
          <cell r="BE136"/>
          <cell r="BF136"/>
          <cell r="BG136" t="str">
            <v>Transit Projects</v>
          </cell>
          <cell r="BH136"/>
          <cell r="BI136"/>
          <cell r="BJ136"/>
          <cell r="BK136"/>
          <cell r="BL136"/>
          <cell r="BM136"/>
          <cell r="BN136"/>
          <cell r="BO136"/>
          <cell r="BP136"/>
          <cell r="BQ136"/>
          <cell r="BR136"/>
          <cell r="BS136"/>
          <cell r="BT136"/>
          <cell r="BU136"/>
          <cell r="BV136"/>
          <cell r="BW136"/>
          <cell r="BX136"/>
          <cell r="BY136"/>
          <cell r="BZ136"/>
          <cell r="CA136"/>
          <cell r="CB136"/>
          <cell r="CC136"/>
          <cell r="CD136"/>
          <cell r="CE136"/>
          <cell r="CF136"/>
          <cell r="CG136">
            <v>56</v>
          </cell>
          <cell r="CH136">
            <v>7.4260000000000002</v>
          </cell>
          <cell r="CI136">
            <v>45.261000000000003</v>
          </cell>
          <cell r="CK136">
            <v>53.715000000000003</v>
          </cell>
          <cell r="CL136"/>
          <cell r="CM136"/>
          <cell r="CN136"/>
          <cell r="CO136"/>
          <cell r="CP136"/>
          <cell r="CQ136"/>
          <cell r="CR136"/>
          <cell r="CS136"/>
          <cell r="DF136"/>
        </row>
        <row r="137">
          <cell r="A137"/>
          <cell r="B137"/>
          <cell r="C137"/>
          <cell r="D137"/>
          <cell r="E137"/>
          <cell r="F137"/>
          <cell r="G137"/>
          <cell r="H137"/>
          <cell r="I137"/>
          <cell r="J137"/>
          <cell r="K137"/>
          <cell r="L137"/>
          <cell r="M137"/>
          <cell r="N137"/>
          <cell r="O137"/>
          <cell r="P137"/>
          <cell r="Q137"/>
          <cell r="R137"/>
          <cell r="S137"/>
          <cell r="T137"/>
          <cell r="U137"/>
          <cell r="V137"/>
          <cell r="W137"/>
          <cell r="X137"/>
          <cell r="Y137"/>
          <cell r="Z137"/>
          <cell r="AA137"/>
          <cell r="AB137"/>
          <cell r="AC137"/>
          <cell r="AD137"/>
          <cell r="AE137"/>
          <cell r="AF137"/>
          <cell r="AG137"/>
          <cell r="AH137"/>
          <cell r="AI137"/>
          <cell r="AJ137"/>
          <cell r="AK137"/>
          <cell r="AL137"/>
          <cell r="AM137"/>
          <cell r="AN137"/>
          <cell r="AO137"/>
          <cell r="AP137"/>
          <cell r="AQ137"/>
          <cell r="AR137"/>
          <cell r="AS137"/>
          <cell r="AT137"/>
          <cell r="AU137"/>
          <cell r="AV137"/>
          <cell r="AW137"/>
          <cell r="AX137"/>
          <cell r="AY137"/>
          <cell r="AZ137"/>
          <cell r="BA137"/>
          <cell r="BB137"/>
          <cell r="BC137"/>
          <cell r="BD137"/>
          <cell r="BE137"/>
          <cell r="BF137"/>
          <cell r="BG137"/>
          <cell r="BH137"/>
          <cell r="BI137"/>
          <cell r="BJ137"/>
          <cell r="BK137"/>
          <cell r="BL137"/>
          <cell r="BM137"/>
          <cell r="BN137"/>
          <cell r="BO137"/>
          <cell r="BP137"/>
          <cell r="BQ137"/>
          <cell r="BR137"/>
          <cell r="BS137"/>
          <cell r="BT137"/>
          <cell r="BU137"/>
          <cell r="BV137"/>
          <cell r="BW137"/>
          <cell r="BX137"/>
          <cell r="BY137"/>
          <cell r="BZ137"/>
          <cell r="CA137"/>
          <cell r="CB137"/>
          <cell r="CC137"/>
          <cell r="CD137"/>
          <cell r="CE137"/>
          <cell r="CF137"/>
          <cell r="CG137"/>
          <cell r="CH137"/>
          <cell r="CI137"/>
          <cell r="CJ137"/>
          <cell r="CK137"/>
          <cell r="CL137"/>
          <cell r="CM137"/>
          <cell r="CN137"/>
          <cell r="CO137"/>
          <cell r="CP137"/>
          <cell r="CQ137"/>
          <cell r="CR137"/>
          <cell r="CS137"/>
          <cell r="DF137"/>
        </row>
        <row r="138">
          <cell r="A138" t="str">
            <v>MRP ID</v>
          </cell>
          <cell r="B138" t="str">
            <v>FACILITY</v>
          </cell>
          <cell r="C138" t="str">
            <v>PROJECT SCOPE</v>
          </cell>
          <cell r="D138" t="str">
            <v>TIMING</v>
          </cell>
          <cell r="E138"/>
          <cell r="F138"/>
          <cell r="G138"/>
          <cell r="H138" t="str">
            <v>LOCATION</v>
          </cell>
          <cell r="I138"/>
          <cell r="J138"/>
          <cell r="K138"/>
          <cell r="L138"/>
          <cell r="M138" t="str">
            <v>COST IN 2013 $ MM</v>
          </cell>
          <cell r="N138"/>
          <cell r="O138"/>
          <cell r="P138"/>
          <cell r="Q138"/>
          <cell r="R138"/>
          <cell r="S138"/>
          <cell r="T138" t="str">
            <v>OTHER COSTS IN 2012 $ MM</v>
          </cell>
          <cell r="U138"/>
          <cell r="V138"/>
          <cell r="W138" t="str">
            <v>NEED BY CATEGORY</v>
          </cell>
          <cell r="X138"/>
          <cell r="Y138"/>
          <cell r="Z138"/>
          <cell r="AA138"/>
          <cell r="AB138" t="str">
            <v>Total Project Cost (Y-O-E $s)</v>
          </cell>
          <cell r="AC138" t="str">
            <v>T1. Rail Infrastructure Rehabilitation, Restoration</v>
          </cell>
          <cell r="AD138"/>
          <cell r="AE138"/>
          <cell r="AF138"/>
          <cell r="AG138"/>
          <cell r="AH138" t="str">
            <v>T2. Vehicle Rehabilitation/Replacement</v>
          </cell>
          <cell r="AI138"/>
          <cell r="AJ138"/>
          <cell r="AK138"/>
          <cell r="AL138"/>
          <cell r="AM138" t="str">
            <v>T3. Station Rehabilitation/Improvements</v>
          </cell>
          <cell r="AN138"/>
          <cell r="AO138"/>
          <cell r="AP138"/>
          <cell r="AQ138"/>
          <cell r="AR138" t="str">
            <v>T4. System/Operational Improvements</v>
          </cell>
          <cell r="AS138"/>
          <cell r="AT138"/>
          <cell r="AU138"/>
          <cell r="AV138"/>
          <cell r="AW138" t="str">
            <v>T5. Transit New Capacity</v>
          </cell>
          <cell r="AX138"/>
          <cell r="AY138"/>
          <cell r="AZ138"/>
          <cell r="BA138"/>
          <cell r="BB138" t="str">
            <v>TOTAL PROJECT YOE COST</v>
          </cell>
          <cell r="BC138"/>
          <cell r="BD138"/>
          <cell r="BE138"/>
          <cell r="BF138"/>
          <cell r="BG138" t="str">
            <v>MRP ID</v>
          </cell>
          <cell r="BH138" t="str">
            <v>FISCALLY CONSTRAINED</v>
          </cell>
          <cell r="BI138" t="str">
            <v>Programmed in TIP</v>
          </cell>
          <cell r="BJ138"/>
          <cell r="BK138" t="str">
            <v>Timeframe Flag</v>
          </cell>
          <cell r="BL138" t="str">
            <v>Location Flag</v>
          </cell>
          <cell r="BM138" t="str">
            <v>MPMS # 1</v>
          </cell>
          <cell r="BN138" t="str">
            <v>MPMS # 2</v>
          </cell>
          <cell r="BO138" t="str">
            <v>MPMS # 3</v>
          </cell>
          <cell r="BP138" t="str">
            <v>MPMS # 4</v>
          </cell>
          <cell r="BQ138" t="str">
            <v>MPMS # 5</v>
          </cell>
          <cell r="BR138" t="str">
            <v>MPMS # 6</v>
          </cell>
          <cell r="BS138" t="str">
            <v>MPMS # 7</v>
          </cell>
          <cell r="BT138" t="str">
            <v>MPMS # 8</v>
          </cell>
          <cell r="BU138" t="str">
            <v>MPMS # 9</v>
          </cell>
          <cell r="BV138" t="str">
            <v>MPMS # 10</v>
          </cell>
          <cell r="BW138" t="str">
            <v>MPMS # 11</v>
          </cell>
          <cell r="BX138" t="str">
            <v>MPMS # 12</v>
          </cell>
          <cell r="BY138" t="str">
            <v>MPMS # 13</v>
          </cell>
          <cell r="BZ138" t="str">
            <v>MPMS # 14</v>
          </cell>
          <cell r="CA138" t="str">
            <v>MPMS # 15</v>
          </cell>
          <cell r="CB138" t="str">
            <v>MPMS # 16</v>
          </cell>
          <cell r="CC138" t="str">
            <v>MPMS # 17</v>
          </cell>
          <cell r="CD138" t="str">
            <v>MPMS # 18</v>
          </cell>
          <cell r="CE138" t="str">
            <v>MPMS # 19</v>
          </cell>
          <cell r="CF138" t="str">
            <v>MPMS # 20</v>
          </cell>
          <cell r="CG138" t="str">
            <v>MPMS # 21</v>
          </cell>
          <cell r="CH138" t="str">
            <v>MPMS # 22</v>
          </cell>
          <cell r="CI138" t="str">
            <v>MPMS # 23</v>
          </cell>
          <cell r="CJ138"/>
          <cell r="CK138" t="str">
            <v>Partner Agency</v>
          </cell>
          <cell r="CL138" t="str">
            <v>Notes</v>
          </cell>
          <cell r="CM138" t="str">
            <v>Programmed in TIP</v>
          </cell>
          <cell r="CN138"/>
          <cell r="CO138"/>
          <cell r="CP138"/>
          <cell r="CQ138" t="str">
            <v>Percent of Project Funding in Each Plan Period</v>
          </cell>
          <cell r="CR138"/>
          <cell r="CS138"/>
          <cell r="CT138"/>
          <cell r="CU138" t="str">
            <v>PERCENT BY CATEGORY</v>
          </cell>
          <cell r="CV138"/>
          <cell r="CW138"/>
          <cell r="CX138"/>
          <cell r="CY138"/>
          <cell r="CZ138" t="str">
            <v>Location</v>
          </cell>
          <cell r="DA138"/>
          <cell r="DB138"/>
          <cell r="DC138"/>
          <cell r="DD138"/>
          <cell r="DE138"/>
          <cell r="DF138" t="str">
            <v>New Capacity by Location</v>
          </cell>
          <cell r="DG138"/>
          <cell r="DH138"/>
          <cell r="DI138"/>
          <cell r="DJ138"/>
          <cell r="DK138" t="str">
            <v>Air Quality Code</v>
          </cell>
          <cell r="DL138" t="str">
            <v>2035 Plan Cost Updated to 2012 $s</v>
          </cell>
          <cell r="DM138" t="str">
            <v>Percent of Available Revenue</v>
          </cell>
        </row>
        <row r="139">
          <cell r="A139"/>
          <cell r="B139"/>
          <cell r="C139"/>
          <cell r="D139" t="str">
            <v>2014 - 2018</v>
          </cell>
          <cell r="E139" t="str">
            <v>2019 - 2024</v>
          </cell>
          <cell r="F139" t="str">
            <v>2025 - 2030</v>
          </cell>
          <cell r="G139" t="str">
            <v>2031 - 2040</v>
          </cell>
          <cell r="H139" t="str">
            <v>BUCKS</v>
          </cell>
          <cell r="I139" t="str">
            <v>CHESTER</v>
          </cell>
          <cell r="J139" t="str">
            <v>DELAWARE</v>
          </cell>
          <cell r="K139" t="str">
            <v>MONTGOMERY</v>
          </cell>
          <cell r="L139" t="str">
            <v>PHILADELPHIA</v>
          </cell>
          <cell r="M139" t="str">
            <v>T1. RAIL INFRASTRUCTURE</v>
          </cell>
          <cell r="N139" t="str">
            <v>T2. VEHICLE REPLACEMENT</v>
          </cell>
          <cell r="O139" t="str">
            <v>T3. STATION ENHANCEMENT</v>
          </cell>
          <cell r="P139" t="str">
            <v>T4. SYSTEM / OPERATIONS</v>
          </cell>
          <cell r="Q139" t="str">
            <v>T5. NEW CAPACITY COST</v>
          </cell>
          <cell r="R139" t="str">
            <v>T6. TRANSIT OTHER</v>
          </cell>
          <cell r="S139" t="str">
            <v>TOTAL FEDERAL FUNDING VIA DVRPC in 2013 $s MM</v>
          </cell>
          <cell r="T139" t="str">
            <v>NEW/SMALL FUNDING</v>
          </cell>
          <cell r="U139" t="str">
            <v>STATE FUNDING</v>
          </cell>
          <cell r="V139" t="str">
            <v>EXTERNAL RESPONSIBILITY</v>
          </cell>
          <cell r="W139" t="str">
            <v>Total T1 Rail Cost (YOE $s)</v>
          </cell>
          <cell r="X139" t="str">
            <v>Total T2 Vehicle Cost (YOE $s)</v>
          </cell>
          <cell r="Y139" t="str">
            <v>Total T3 Station Needs (YOE $s)</v>
          </cell>
          <cell r="Z139" t="str">
            <v>Total T4 Operational Improvement Cost (YOE $s)</v>
          </cell>
          <cell r="AA139" t="str">
            <v>Total T5 System Expansion Need (YOE $s)</v>
          </cell>
          <cell r="AB139"/>
          <cell r="AC139" t="str">
            <v>2014-2018
(YOE $ using 2016)</v>
          </cell>
          <cell r="AD139" t="str">
            <v>2019-2024 (YOE $ using 2021.5)</v>
          </cell>
          <cell r="AE139" t="str">
            <v>2025-2030 (YOE $ using 2027.5)</v>
          </cell>
          <cell r="AF139" t="str">
            <v>2031-2040
(YOE $ using 2035.5)</v>
          </cell>
          <cell r="AG139" t="str">
            <v>Total R1 Pavement Cost (YOE $s)</v>
          </cell>
          <cell r="AH139" t="str">
            <v>2014-2018
(YOE $ using 2016)</v>
          </cell>
          <cell r="AI139" t="str">
            <v>2019-2024 (YOE $ using 2021.5)</v>
          </cell>
          <cell r="AJ139" t="str">
            <v>2025-2030 (YOE $ using 2027.5)</v>
          </cell>
          <cell r="AK139" t="str">
            <v>2031-2040
(YOE $ using 2035.5)</v>
          </cell>
          <cell r="AL139" t="str">
            <v>Total R2 Bridge Cost (YOE $s)</v>
          </cell>
          <cell r="AM139" t="str">
            <v>2014-2018
(YOE $ using 2016)</v>
          </cell>
          <cell r="AN139" t="str">
            <v>2019-2024 (YOE $ using 2021.5)</v>
          </cell>
          <cell r="AO139" t="str">
            <v>2025-2030 (YOE $ using 2027.5)</v>
          </cell>
          <cell r="AP139" t="str">
            <v>2031-2040
(YOE $ using 2035.5)</v>
          </cell>
          <cell r="AQ139" t="str">
            <v>Total R3 Operational Improvement Cost (YOE $s)</v>
          </cell>
          <cell r="AR139" t="str">
            <v>2014-2018
(YOE $ using 2016)</v>
          </cell>
          <cell r="AS139" t="str">
            <v>2019-2024 (YOE $ using 2021.5)</v>
          </cell>
          <cell r="AT139" t="str">
            <v>2025-2030 (YOE $ using 2027.5)</v>
          </cell>
          <cell r="AU139" t="str">
            <v>2031-2040
(YOE $ using 2035.5)</v>
          </cell>
          <cell r="AV139" t="str">
            <v>Total T4 System/Operational Improvements Cost (YOE $s)</v>
          </cell>
          <cell r="AW139" t="str">
            <v>2014-2018
(YOE $ using 2016)</v>
          </cell>
          <cell r="AX139" t="str">
            <v>2019-2024 (YOE $ using 2021.5)</v>
          </cell>
          <cell r="AY139" t="str">
            <v>2025-2030 (YOE $ using 2027.5)</v>
          </cell>
          <cell r="AZ139" t="str">
            <v>2031-2040
(YOE $ using 2035.5)</v>
          </cell>
          <cell r="BA139" t="str">
            <v>Total T5 Transit New Capacity Cost (YOE $s)</v>
          </cell>
          <cell r="BB139" t="str">
            <v>2014-2018
(YOE $ using 2016)</v>
          </cell>
          <cell r="BC139" t="str">
            <v>2019-2024 (YOE $ using 2021.5)</v>
          </cell>
          <cell r="BD139" t="str">
            <v>2025-2030 (YOE $ using 2027.5)</v>
          </cell>
          <cell r="BE139" t="str">
            <v>2031-2040
(YOE $ using 2035.5)</v>
          </cell>
          <cell r="BF139" t="str">
            <v>Total Project Cost (Y-O-E $s)</v>
          </cell>
          <cell r="BG139"/>
          <cell r="BH139"/>
          <cell r="BI139"/>
          <cell r="BJ139" t="str">
            <v>Fully Programmed in TIP</v>
          </cell>
          <cell r="BK139"/>
          <cell r="BL139"/>
          <cell r="BM139"/>
          <cell r="BN139"/>
          <cell r="BO139"/>
          <cell r="BP139"/>
          <cell r="BQ139"/>
          <cell r="BR139"/>
          <cell r="BS139"/>
          <cell r="BT139"/>
          <cell r="BU139"/>
          <cell r="BV139"/>
          <cell r="BW139"/>
          <cell r="BX139"/>
          <cell r="BY139"/>
          <cell r="BZ139"/>
          <cell r="CA139"/>
          <cell r="CB139"/>
          <cell r="CC139"/>
          <cell r="CD139"/>
          <cell r="CE139"/>
          <cell r="CF139"/>
          <cell r="CG139"/>
          <cell r="CH139"/>
          <cell r="CI139"/>
          <cell r="CJ139" t="str">
            <v>Combined MPMS</v>
          </cell>
          <cell r="CK139"/>
          <cell r="CL139"/>
          <cell r="CM139" t="str">
            <v>2013 &amp; Before TIP Allocation</v>
          </cell>
          <cell r="CN139" t="str">
            <v>2014-18 TIP Allocation</v>
          </cell>
          <cell r="CO139" t="str">
            <v>2019-2024 TIP Allocation</v>
          </cell>
          <cell r="CP139" t="str">
            <v>Remaining Funds to be Allocated</v>
          </cell>
          <cell r="CQ139" t="str">
            <v>2014-2018 Percent Allocation</v>
          </cell>
          <cell r="CR139" t="str">
            <v>2019-2024 Percent Allocation</v>
          </cell>
          <cell r="CS139" t="str">
            <v>2025-2030 Percent Allocation</v>
          </cell>
          <cell r="CT139" t="str">
            <v>2031-2040 Percent Allocation</v>
          </cell>
          <cell r="CU139" t="str">
            <v>T1. RAIL INFRASTRUCTURE</v>
          </cell>
          <cell r="CV139" t="str">
            <v>T2. VEHICLES</v>
          </cell>
          <cell r="CW139" t="str">
            <v>T3. STATION ENHANCEMENTS</v>
          </cell>
          <cell r="CX139" t="str">
            <v>T4. OPERATIONAL IMPROVEMENTS</v>
          </cell>
          <cell r="CY139" t="str">
            <v>T5. SYSTEM EXPANSION</v>
          </cell>
          <cell r="CZ139" t="str">
            <v>BUCKS</v>
          </cell>
          <cell r="DA139" t="str">
            <v>CHESTER</v>
          </cell>
          <cell r="DB139" t="str">
            <v>DELAWARE</v>
          </cell>
          <cell r="DC139" t="str">
            <v>MONTGOMERY</v>
          </cell>
          <cell r="DD139" t="str">
            <v>PHILADELPHIA</v>
          </cell>
          <cell r="DE139" t="str">
            <v>Total</v>
          </cell>
          <cell r="DF139" t="str">
            <v>BUCKS</v>
          </cell>
          <cell r="DG139" t="str">
            <v>CHESTER</v>
          </cell>
          <cell r="DH139" t="str">
            <v>DELAWARE</v>
          </cell>
          <cell r="DI139" t="str">
            <v>MONTGOMERY</v>
          </cell>
          <cell r="DJ139" t="str">
            <v>PHILADELPHIA</v>
          </cell>
          <cell r="DK139"/>
          <cell r="DL139"/>
          <cell r="DM139"/>
        </row>
        <row r="140">
          <cell r="A140" t="str">
            <v>T1</v>
          </cell>
          <cell r="B140" t="str">
            <v>Rail Infrastructure Rehabilitation, Restoration</v>
          </cell>
          <cell r="C140" t="str">
            <v>Region-wide</v>
          </cell>
          <cell r="D140"/>
          <cell r="E140"/>
          <cell r="F140"/>
          <cell r="G140"/>
          <cell r="H140"/>
          <cell r="I140"/>
          <cell r="J140"/>
          <cell r="K140"/>
          <cell r="L140"/>
          <cell r="M140">
            <v>0</v>
          </cell>
          <cell r="N140">
            <v>0</v>
          </cell>
          <cell r="O140">
            <v>0</v>
          </cell>
          <cell r="P140">
            <v>0</v>
          </cell>
          <cell r="Q140">
            <v>0</v>
          </cell>
          <cell r="R140">
            <v>0</v>
          </cell>
          <cell r="S140">
            <v>0</v>
          </cell>
          <cell r="T140">
            <v>0</v>
          </cell>
          <cell r="U140">
            <v>0</v>
          </cell>
          <cell r="V140">
            <v>0</v>
          </cell>
          <cell r="W140">
            <v>2877.303656687488</v>
          </cell>
          <cell r="X140">
            <v>0</v>
          </cell>
          <cell r="Y140">
            <v>0</v>
          </cell>
          <cell r="Z140">
            <v>0</v>
          </cell>
          <cell r="AA140">
            <v>0</v>
          </cell>
          <cell r="AB140">
            <v>2877.303656687488</v>
          </cell>
          <cell r="AC140">
            <v>482.34099999999995</v>
          </cell>
          <cell r="AD140">
            <v>668.70399999999995</v>
          </cell>
          <cell r="AE140">
            <v>588.69211192408056</v>
          </cell>
          <cell r="AF140">
            <v>1137.5665447634076</v>
          </cell>
          <cell r="AG140">
            <v>2877.303656687488</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482.34099999999995</v>
          </cell>
          <cell r="BC140">
            <v>668.70399999999995</v>
          </cell>
          <cell r="BD140">
            <v>588.69211192408056</v>
          </cell>
          <cell r="BE140">
            <v>1137.5665447634076</v>
          </cell>
          <cell r="BF140">
            <v>2877.303656687488</v>
          </cell>
          <cell r="BG140" t="str">
            <v>T1</v>
          </cell>
          <cell r="BH140"/>
          <cell r="BI140"/>
          <cell r="BJ140"/>
          <cell r="BK140"/>
          <cell r="BL140"/>
          <cell r="BM140"/>
          <cell r="BN140"/>
          <cell r="BO140"/>
          <cell r="BP140"/>
          <cell r="BQ140"/>
          <cell r="BR140"/>
          <cell r="BS140"/>
          <cell r="BT140"/>
          <cell r="BU140"/>
          <cell r="BV140"/>
          <cell r="BW140"/>
          <cell r="BX140"/>
          <cell r="BY140"/>
          <cell r="BZ140"/>
          <cell r="CA140"/>
          <cell r="CB140"/>
          <cell r="CC140"/>
          <cell r="CD140"/>
          <cell r="CE140"/>
          <cell r="CF140"/>
          <cell r="CG140"/>
          <cell r="CH140"/>
          <cell r="CI140"/>
          <cell r="CJ140"/>
          <cell r="CK140"/>
          <cell r="CL140"/>
          <cell r="CM140"/>
          <cell r="CN140"/>
          <cell r="CO140"/>
          <cell r="CP140"/>
          <cell r="CQ140"/>
          <cell r="CR140"/>
          <cell r="CS140"/>
          <cell r="CT140"/>
          <cell r="CU140"/>
          <cell r="CV140"/>
          <cell r="CW140"/>
          <cell r="CX140"/>
          <cell r="CY140"/>
          <cell r="CZ140"/>
          <cell r="DA140"/>
          <cell r="DB140"/>
          <cell r="DC140"/>
          <cell r="DD140"/>
          <cell r="DE140"/>
          <cell r="DF140"/>
          <cell r="DG140"/>
          <cell r="DH140"/>
          <cell r="DN140">
            <v>0</v>
          </cell>
        </row>
        <row r="141">
          <cell r="A141" t="str">
            <v>BF</v>
          </cell>
          <cell r="B141" t="str">
            <v>Catenary Replacement</v>
          </cell>
          <cell r="C141" t="str">
            <v>30th St to Arsenal Interlocking, 30th St West, Airport Line, Chestnut Hill East Line, Fox Chase Line, Media-Elwyn Line, systemwide feeder lines, Wayne Junction yard</v>
          </cell>
          <cell r="D141" t="str">
            <v>X</v>
          </cell>
          <cell r="E141" t="str">
            <v>X</v>
          </cell>
          <cell r="F141"/>
          <cell r="G141"/>
          <cell r="H141" t="str">
            <v>X</v>
          </cell>
          <cell r="I141"/>
          <cell r="J141" t="str">
            <v>X</v>
          </cell>
          <cell r="K141"/>
          <cell r="L141"/>
          <cell r="M141">
            <v>116.1</v>
          </cell>
          <cell r="N141"/>
          <cell r="O141"/>
          <cell r="P141"/>
          <cell r="Q141"/>
          <cell r="R141"/>
          <cell r="S141">
            <v>116.1</v>
          </cell>
          <cell r="T141"/>
          <cell r="U141"/>
          <cell r="V141"/>
          <cell r="W141">
            <v>116.09999999999998</v>
          </cell>
          <cell r="X141">
            <v>0</v>
          </cell>
          <cell r="Y141">
            <v>0</v>
          </cell>
          <cell r="Z141"/>
          <cell r="AA141">
            <v>0</v>
          </cell>
          <cell r="AB141">
            <v>116.09999999999998</v>
          </cell>
          <cell r="AC141">
            <v>15.5</v>
          </cell>
          <cell r="AD141">
            <v>100.59999999999998</v>
          </cell>
          <cell r="AE141">
            <v>0</v>
          </cell>
          <cell r="AF141">
            <v>0</v>
          </cell>
          <cell r="AG141">
            <v>116.09999999999998</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15.5</v>
          </cell>
          <cell r="BC141">
            <v>100.59999999999998</v>
          </cell>
          <cell r="BD141">
            <v>0</v>
          </cell>
          <cell r="BE141">
            <v>0</v>
          </cell>
          <cell r="BF141">
            <v>116.09999999999998</v>
          </cell>
          <cell r="BG141" t="str">
            <v>BF</v>
          </cell>
          <cell r="BH141">
            <v>1</v>
          </cell>
          <cell r="BI141" t="str">
            <v>Y</v>
          </cell>
          <cell r="BJ141"/>
          <cell r="BK141"/>
          <cell r="BL141"/>
          <cell r="BM141">
            <v>77180</v>
          </cell>
          <cell r="BN141">
            <v>102573</v>
          </cell>
          <cell r="BO141"/>
          <cell r="BP141"/>
          <cell r="BQ141"/>
          <cell r="BR141"/>
          <cell r="BS141"/>
          <cell r="BT141"/>
          <cell r="BU141"/>
          <cell r="BV141"/>
          <cell r="BW141"/>
          <cell r="BX141"/>
          <cell r="BY141"/>
          <cell r="BZ141"/>
          <cell r="CA141"/>
          <cell r="CB141"/>
          <cell r="CC141"/>
          <cell r="CD141"/>
          <cell r="CE141"/>
          <cell r="CF141"/>
          <cell r="CG141"/>
          <cell r="CH141"/>
          <cell r="CI141"/>
          <cell r="CJ141" t="str">
            <v>77180; 102573</v>
          </cell>
          <cell r="CK141"/>
          <cell r="CL141"/>
          <cell r="CM141"/>
          <cell r="CN141">
            <v>15.5</v>
          </cell>
          <cell r="CO141">
            <v>100.6</v>
          </cell>
          <cell r="CP141">
            <v>0</v>
          </cell>
          <cell r="CQ141">
            <v>0.13350559862187769</v>
          </cell>
          <cell r="CR141">
            <v>0.86649440137812228</v>
          </cell>
          <cell r="CS141">
            <v>0</v>
          </cell>
          <cell r="CT141">
            <v>0</v>
          </cell>
          <cell r="CU141">
            <v>1</v>
          </cell>
          <cell r="CV141">
            <v>0</v>
          </cell>
          <cell r="CW141">
            <v>0</v>
          </cell>
          <cell r="CX141">
            <v>0</v>
          </cell>
          <cell r="CY141">
            <v>0</v>
          </cell>
          <cell r="CZ141"/>
          <cell r="DA141"/>
          <cell r="DB141"/>
          <cell r="DC141"/>
          <cell r="DD141"/>
          <cell r="DE141"/>
          <cell r="DF141"/>
          <cell r="DG141"/>
          <cell r="DH141"/>
          <cell r="DN141">
            <v>0</v>
          </cell>
        </row>
        <row r="142">
          <cell r="A142" t="str">
            <v>AP</v>
          </cell>
          <cell r="B142" t="str">
            <v>Chestnut Hill East Line</v>
          </cell>
          <cell r="C142" t="str">
            <v>Rehabilitate (5) Bridges</v>
          </cell>
          <cell r="D142"/>
          <cell r="E142" t="str">
            <v>X</v>
          </cell>
          <cell r="F142" t="str">
            <v>X</v>
          </cell>
          <cell r="G142"/>
          <cell r="H142"/>
          <cell r="I142"/>
          <cell r="J142"/>
          <cell r="K142"/>
          <cell r="L142" t="str">
            <v>X</v>
          </cell>
          <cell r="M142">
            <v>30</v>
          </cell>
          <cell r="N142"/>
          <cell r="O142"/>
          <cell r="P142"/>
          <cell r="Q142"/>
          <cell r="R142"/>
          <cell r="S142">
            <v>30</v>
          </cell>
          <cell r="T142"/>
          <cell r="U142"/>
          <cell r="V142"/>
          <cell r="W142">
            <v>39.416701423128075</v>
          </cell>
          <cell r="X142">
            <v>0</v>
          </cell>
          <cell r="Y142">
            <v>0</v>
          </cell>
          <cell r="Z142"/>
          <cell r="AA142">
            <v>0</v>
          </cell>
          <cell r="AB142">
            <v>39.416701423128075</v>
          </cell>
          <cell r="AC142">
            <v>0</v>
          </cell>
          <cell r="AD142">
            <v>14.999999999999998</v>
          </cell>
          <cell r="AE142">
            <v>24.416701423128075</v>
          </cell>
          <cell r="AF142">
            <v>0</v>
          </cell>
          <cell r="AG142">
            <v>39.416701423128075</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14.999999999999998</v>
          </cell>
          <cell r="BD142">
            <v>24.416701423128075</v>
          </cell>
          <cell r="BE142">
            <v>0</v>
          </cell>
          <cell r="BF142">
            <v>39.416701423128075</v>
          </cell>
          <cell r="BG142" t="str">
            <v>AP</v>
          </cell>
          <cell r="BH142">
            <v>1</v>
          </cell>
          <cell r="BI142" t="str">
            <v>Y</v>
          </cell>
          <cell r="BJ142"/>
          <cell r="BK142"/>
          <cell r="BL142"/>
          <cell r="BM142">
            <v>95402</v>
          </cell>
          <cell r="BN142"/>
          <cell r="BO142"/>
          <cell r="BP142"/>
          <cell r="BQ142"/>
          <cell r="BR142"/>
          <cell r="BS142"/>
          <cell r="BT142"/>
          <cell r="BU142"/>
          <cell r="BV142"/>
          <cell r="BW142"/>
          <cell r="BX142"/>
          <cell r="BY142"/>
          <cell r="BZ142"/>
          <cell r="CA142"/>
          <cell r="CB142"/>
          <cell r="CC142"/>
          <cell r="CD142"/>
          <cell r="CE142"/>
          <cell r="CF142"/>
          <cell r="CG142"/>
          <cell r="CH142"/>
          <cell r="CI142"/>
          <cell r="CJ142">
            <v>95402</v>
          </cell>
          <cell r="CK142"/>
          <cell r="CL142"/>
          <cell r="CM142"/>
          <cell r="CN142"/>
          <cell r="CO142">
            <v>15</v>
          </cell>
          <cell r="CP142">
            <v>15</v>
          </cell>
          <cell r="CQ142">
            <v>0</v>
          </cell>
          <cell r="CR142">
            <v>0.5</v>
          </cell>
          <cell r="CS142">
            <v>0.5</v>
          </cell>
          <cell r="CT142">
            <v>0</v>
          </cell>
          <cell r="CU142">
            <v>1</v>
          </cell>
          <cell r="CV142">
            <v>0</v>
          </cell>
          <cell r="CW142">
            <v>0</v>
          </cell>
          <cell r="CX142">
            <v>0</v>
          </cell>
          <cell r="CY142">
            <v>0</v>
          </cell>
          <cell r="CZ142"/>
          <cell r="DA142"/>
          <cell r="DB142"/>
          <cell r="DC142"/>
          <cell r="DD142"/>
          <cell r="DE142"/>
          <cell r="DF142"/>
          <cell r="DG142"/>
          <cell r="DH142"/>
          <cell r="DN142">
            <v>0</v>
          </cell>
        </row>
        <row r="143">
          <cell r="A143" t="str">
            <v>AQ</v>
          </cell>
          <cell r="B143" t="str">
            <v>Chestnut Hill West Line</v>
          </cell>
          <cell r="C143" t="str">
            <v>Reconstruct Bridge 0.35</v>
          </cell>
          <cell r="D143" t="str">
            <v>X</v>
          </cell>
          <cell r="E143"/>
          <cell r="F143"/>
          <cell r="G143"/>
          <cell r="H143"/>
          <cell r="I143"/>
          <cell r="J143"/>
          <cell r="K143"/>
          <cell r="L143" t="str">
            <v>X</v>
          </cell>
          <cell r="M143">
            <v>7.6</v>
          </cell>
          <cell r="N143"/>
          <cell r="O143"/>
          <cell r="P143"/>
          <cell r="Q143"/>
          <cell r="R143"/>
          <cell r="S143">
            <v>7.6</v>
          </cell>
          <cell r="T143"/>
          <cell r="U143"/>
          <cell r="V143"/>
          <cell r="W143">
            <v>4.5</v>
          </cell>
          <cell r="X143">
            <v>0</v>
          </cell>
          <cell r="Y143">
            <v>0</v>
          </cell>
          <cell r="Z143"/>
          <cell r="AA143">
            <v>0</v>
          </cell>
          <cell r="AB143">
            <v>4.5</v>
          </cell>
          <cell r="AC143">
            <v>4.5</v>
          </cell>
          <cell r="AD143">
            <v>0</v>
          </cell>
          <cell r="AE143">
            <v>0</v>
          </cell>
          <cell r="AF143">
            <v>0</v>
          </cell>
          <cell r="AG143">
            <v>4.5</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4.5</v>
          </cell>
          <cell r="BC143">
            <v>0</v>
          </cell>
          <cell r="BD143">
            <v>0</v>
          </cell>
          <cell r="BE143">
            <v>0</v>
          </cell>
          <cell r="BF143">
            <v>4.5</v>
          </cell>
          <cell r="BG143" t="str">
            <v>AQ</v>
          </cell>
          <cell r="BH143">
            <v>1</v>
          </cell>
          <cell r="BI143" t="str">
            <v>Y</v>
          </cell>
          <cell r="BJ143" t="str">
            <v>Y</v>
          </cell>
          <cell r="BK143"/>
          <cell r="BL143"/>
          <cell r="BM143">
            <v>95402</v>
          </cell>
          <cell r="BN143"/>
          <cell r="BO143"/>
          <cell r="BP143"/>
          <cell r="BQ143"/>
          <cell r="BR143"/>
          <cell r="BS143"/>
          <cell r="BT143"/>
          <cell r="BU143"/>
          <cell r="BV143"/>
          <cell r="BW143"/>
          <cell r="BX143"/>
          <cell r="BY143"/>
          <cell r="BZ143"/>
          <cell r="CA143"/>
          <cell r="CB143"/>
          <cell r="CC143"/>
          <cell r="CD143"/>
          <cell r="CE143"/>
          <cell r="CF143"/>
          <cell r="CG143"/>
          <cell r="CH143"/>
          <cell r="CI143"/>
          <cell r="CJ143">
            <v>95402</v>
          </cell>
          <cell r="CK143"/>
          <cell r="CL143"/>
          <cell r="CM143">
            <v>2.1</v>
          </cell>
          <cell r="CN143">
            <v>4.5</v>
          </cell>
          <cell r="CO143"/>
          <cell r="CP143">
            <v>0</v>
          </cell>
          <cell r="CQ143">
            <v>1</v>
          </cell>
          <cell r="CR143">
            <v>0</v>
          </cell>
          <cell r="CS143">
            <v>0</v>
          </cell>
          <cell r="CT143">
            <v>0</v>
          </cell>
          <cell r="CU143">
            <v>1</v>
          </cell>
          <cell r="CV143">
            <v>0</v>
          </cell>
          <cell r="CW143">
            <v>0</v>
          </cell>
          <cell r="CX143">
            <v>0</v>
          </cell>
          <cell r="CY143">
            <v>0</v>
          </cell>
          <cell r="CZ143"/>
          <cell r="DA143"/>
          <cell r="DB143"/>
          <cell r="DC143"/>
          <cell r="DD143"/>
          <cell r="DE143"/>
          <cell r="DF143"/>
          <cell r="DG143"/>
          <cell r="DH143"/>
          <cell r="DN143">
            <v>0</v>
          </cell>
        </row>
        <row r="144">
          <cell r="A144" t="str">
            <v>AR</v>
          </cell>
          <cell r="B144" t="str">
            <v>Chestnut Hill West Line</v>
          </cell>
          <cell r="C144" t="str">
            <v>Rehabilitate (7) Bridges</v>
          </cell>
          <cell r="D144" t="str">
            <v>X</v>
          </cell>
          <cell r="E144" t="str">
            <v>X</v>
          </cell>
          <cell r="F144"/>
          <cell r="G144"/>
          <cell r="H144"/>
          <cell r="I144"/>
          <cell r="J144"/>
          <cell r="K144"/>
          <cell r="L144" t="str">
            <v>X</v>
          </cell>
          <cell r="M144">
            <v>35</v>
          </cell>
          <cell r="N144"/>
          <cell r="O144"/>
          <cell r="P144"/>
          <cell r="Q144"/>
          <cell r="R144"/>
          <cell r="S144">
            <v>35</v>
          </cell>
          <cell r="T144"/>
          <cell r="U144"/>
          <cell r="V144"/>
          <cell r="W144">
            <v>35</v>
          </cell>
          <cell r="X144">
            <v>0</v>
          </cell>
          <cell r="Y144">
            <v>0</v>
          </cell>
          <cell r="Z144"/>
          <cell r="AA144">
            <v>0</v>
          </cell>
          <cell r="AB144">
            <v>35</v>
          </cell>
          <cell r="AC144">
            <v>17.5</v>
          </cell>
          <cell r="AD144">
            <v>17.499999999999996</v>
          </cell>
          <cell r="AE144">
            <v>0</v>
          </cell>
          <cell r="AF144">
            <v>0</v>
          </cell>
          <cell r="AG144">
            <v>35</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17.5</v>
          </cell>
          <cell r="BC144">
            <v>17.499999999999996</v>
          </cell>
          <cell r="BD144">
            <v>0</v>
          </cell>
          <cell r="BE144">
            <v>0</v>
          </cell>
          <cell r="BF144">
            <v>35</v>
          </cell>
          <cell r="BG144" t="str">
            <v>AR</v>
          </cell>
          <cell r="BH144">
            <v>1</v>
          </cell>
          <cell r="BI144"/>
          <cell r="BJ144"/>
          <cell r="BK144"/>
          <cell r="BL144"/>
          <cell r="BM144">
            <v>95402</v>
          </cell>
          <cell r="BN144"/>
          <cell r="BO144"/>
          <cell r="BP144"/>
          <cell r="BQ144"/>
          <cell r="BR144"/>
          <cell r="BS144"/>
          <cell r="BT144"/>
          <cell r="BU144"/>
          <cell r="BV144"/>
          <cell r="BW144"/>
          <cell r="BX144"/>
          <cell r="BY144"/>
          <cell r="BZ144"/>
          <cell r="CA144"/>
          <cell r="CB144"/>
          <cell r="CC144"/>
          <cell r="CD144"/>
          <cell r="CE144"/>
          <cell r="CF144"/>
          <cell r="CG144"/>
          <cell r="CH144"/>
          <cell r="CI144"/>
          <cell r="CJ144">
            <v>95402</v>
          </cell>
          <cell r="CK144"/>
          <cell r="CL144"/>
          <cell r="CM144"/>
          <cell r="CN144">
            <v>17.5</v>
          </cell>
          <cell r="CO144">
            <v>17.5</v>
          </cell>
          <cell r="CP144">
            <v>0</v>
          </cell>
          <cell r="CQ144">
            <v>0.5</v>
          </cell>
          <cell r="CR144">
            <v>0.5</v>
          </cell>
          <cell r="CS144">
            <v>0</v>
          </cell>
          <cell r="CT144">
            <v>0</v>
          </cell>
          <cell r="CU144">
            <v>1</v>
          </cell>
          <cell r="CV144">
            <v>0</v>
          </cell>
          <cell r="CW144">
            <v>0</v>
          </cell>
          <cell r="CX144">
            <v>0</v>
          </cell>
          <cell r="CY144">
            <v>0</v>
          </cell>
          <cell r="CZ144"/>
          <cell r="DA144"/>
          <cell r="DB144"/>
          <cell r="DC144"/>
          <cell r="DD144"/>
          <cell r="DE144"/>
          <cell r="DF144"/>
          <cell r="DG144"/>
          <cell r="DH144"/>
          <cell r="DN144">
            <v>0</v>
          </cell>
        </row>
        <row r="145">
          <cell r="A145" t="str">
            <v>AS</v>
          </cell>
          <cell r="B145" t="str">
            <v>Media-Elwyn Line</v>
          </cell>
          <cell r="C145" t="str">
            <v>Bridge Timber Replacement and Painting</v>
          </cell>
          <cell r="D145" t="str">
            <v>X</v>
          </cell>
          <cell r="E145" t="str">
            <v>X</v>
          </cell>
          <cell r="F145"/>
          <cell r="G145"/>
          <cell r="H145"/>
          <cell r="I145"/>
          <cell r="J145" t="str">
            <v>X</v>
          </cell>
          <cell r="K145"/>
          <cell r="L145"/>
          <cell r="M145">
            <v>42.3</v>
          </cell>
          <cell r="N145"/>
          <cell r="O145"/>
          <cell r="P145"/>
          <cell r="Q145"/>
          <cell r="R145"/>
          <cell r="S145">
            <v>42.3</v>
          </cell>
          <cell r="T145"/>
          <cell r="U145"/>
          <cell r="V145"/>
          <cell r="W145">
            <v>94.232956103516173</v>
          </cell>
          <cell r="X145">
            <v>0</v>
          </cell>
          <cell r="Y145">
            <v>0</v>
          </cell>
          <cell r="Z145"/>
          <cell r="AA145">
            <v>0</v>
          </cell>
          <cell r="AB145">
            <v>94.232956103516173</v>
          </cell>
          <cell r="AC145">
            <v>0</v>
          </cell>
          <cell r="AD145">
            <v>0</v>
          </cell>
          <cell r="AE145">
            <v>0</v>
          </cell>
          <cell r="AF145">
            <v>94.232956103516173</v>
          </cell>
          <cell r="AG145">
            <v>94.232956103516173</v>
          </cell>
          <cell r="AH145">
            <v>0</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C145">
            <v>0</v>
          </cell>
          <cell r="BD145">
            <v>0</v>
          </cell>
          <cell r="BE145">
            <v>94.232956103516173</v>
          </cell>
          <cell r="BF145">
            <v>94.232956103516173</v>
          </cell>
          <cell r="BG145" t="str">
            <v>AS</v>
          </cell>
          <cell r="BH145">
            <v>1</v>
          </cell>
          <cell r="BI145" t="str">
            <v>Y</v>
          </cell>
          <cell r="BJ145"/>
          <cell r="BK145"/>
          <cell r="BL145"/>
          <cell r="BM145">
            <v>95402</v>
          </cell>
          <cell r="BN145"/>
          <cell r="BO145"/>
          <cell r="BP145"/>
          <cell r="BQ145"/>
          <cell r="BR145"/>
          <cell r="BS145"/>
          <cell r="BT145"/>
          <cell r="BU145"/>
          <cell r="BV145"/>
          <cell r="BW145"/>
          <cell r="BX145"/>
          <cell r="BY145"/>
          <cell r="BZ145"/>
          <cell r="CA145"/>
          <cell r="CB145"/>
          <cell r="CC145"/>
          <cell r="CD145"/>
          <cell r="CE145"/>
          <cell r="CF145"/>
          <cell r="CG145"/>
          <cell r="CH145"/>
          <cell r="CI145"/>
          <cell r="CJ145">
            <v>95402</v>
          </cell>
          <cell r="CK145"/>
          <cell r="CL145"/>
          <cell r="CM145"/>
          <cell r="CN145"/>
          <cell r="CO145"/>
          <cell r="CP145">
            <v>42.3</v>
          </cell>
          <cell r="CQ145">
            <v>0</v>
          </cell>
          <cell r="CR145">
            <v>0</v>
          </cell>
          <cell r="CS145">
            <v>0</v>
          </cell>
          <cell r="CT145">
            <v>1</v>
          </cell>
          <cell r="CU145">
            <v>1</v>
          </cell>
          <cell r="CV145">
            <v>0</v>
          </cell>
          <cell r="CW145">
            <v>0</v>
          </cell>
          <cell r="CX145">
            <v>0</v>
          </cell>
          <cell r="CY145">
            <v>0</v>
          </cell>
          <cell r="CZ145"/>
          <cell r="DA145"/>
          <cell r="DB145"/>
          <cell r="DC145"/>
          <cell r="DD145"/>
          <cell r="DE145"/>
          <cell r="DF145"/>
          <cell r="DG145"/>
          <cell r="DH145"/>
          <cell r="DN145">
            <v>0</v>
          </cell>
        </row>
        <row r="146">
          <cell r="A146" t="str">
            <v>AT</v>
          </cell>
          <cell r="B146" t="str">
            <v>Media-Elwyn Line</v>
          </cell>
          <cell r="C146" t="str">
            <v>Reconstruct Crum Creek Viaduct</v>
          </cell>
          <cell r="D146" t="str">
            <v>X</v>
          </cell>
          <cell r="E146" t="str">
            <v>X</v>
          </cell>
          <cell r="F146"/>
          <cell r="G146"/>
          <cell r="H146"/>
          <cell r="I146"/>
          <cell r="J146" t="str">
            <v>X</v>
          </cell>
          <cell r="K146"/>
          <cell r="L146"/>
          <cell r="M146">
            <v>58.936</v>
          </cell>
          <cell r="N146"/>
          <cell r="O146"/>
          <cell r="P146"/>
          <cell r="Q146"/>
          <cell r="R146"/>
          <cell r="S146">
            <v>58.936</v>
          </cell>
          <cell r="T146"/>
          <cell r="U146"/>
          <cell r="V146"/>
          <cell r="W146">
            <v>58.999999999999986</v>
          </cell>
          <cell r="X146">
            <v>0</v>
          </cell>
          <cell r="Y146">
            <v>0</v>
          </cell>
          <cell r="Z146"/>
          <cell r="AA146">
            <v>0</v>
          </cell>
          <cell r="AB146">
            <v>58.999999999999986</v>
          </cell>
          <cell r="AC146">
            <v>0</v>
          </cell>
          <cell r="AD146">
            <v>58.999999999999986</v>
          </cell>
          <cell r="AE146">
            <v>0</v>
          </cell>
          <cell r="AF146">
            <v>0</v>
          </cell>
          <cell r="AG146">
            <v>58.999999999999986</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58.999999999999986</v>
          </cell>
          <cell r="BD146">
            <v>0</v>
          </cell>
          <cell r="BE146">
            <v>0</v>
          </cell>
          <cell r="BF146">
            <v>58.999999999999986</v>
          </cell>
          <cell r="BG146" t="str">
            <v>AT</v>
          </cell>
          <cell r="BH146">
            <v>1</v>
          </cell>
          <cell r="BI146" t="str">
            <v>Y</v>
          </cell>
          <cell r="BJ146"/>
          <cell r="BK146"/>
          <cell r="BL146"/>
          <cell r="BM146">
            <v>95402</v>
          </cell>
          <cell r="BN146"/>
          <cell r="BO146"/>
          <cell r="BP146"/>
          <cell r="BQ146"/>
          <cell r="BR146"/>
          <cell r="BS146"/>
          <cell r="BT146"/>
          <cell r="BU146"/>
          <cell r="BV146"/>
          <cell r="BW146"/>
          <cell r="BX146"/>
          <cell r="BY146"/>
          <cell r="BZ146"/>
          <cell r="CA146"/>
          <cell r="CB146"/>
          <cell r="CC146"/>
          <cell r="CD146"/>
          <cell r="CE146"/>
          <cell r="CF146"/>
          <cell r="CG146"/>
          <cell r="CH146"/>
          <cell r="CI146"/>
          <cell r="CJ146">
            <v>95402</v>
          </cell>
          <cell r="CK146"/>
          <cell r="CL146"/>
          <cell r="CM146">
            <v>0.5</v>
          </cell>
          <cell r="CN146"/>
          <cell r="CO146">
            <v>59</v>
          </cell>
          <cell r="CP146">
            <v>0</v>
          </cell>
          <cell r="CQ146">
            <v>0</v>
          </cell>
          <cell r="CR146">
            <v>1</v>
          </cell>
          <cell r="CS146">
            <v>0</v>
          </cell>
          <cell r="CT146">
            <v>0</v>
          </cell>
          <cell r="CU146">
            <v>1</v>
          </cell>
          <cell r="CV146">
            <v>0</v>
          </cell>
          <cell r="CW146">
            <v>0</v>
          </cell>
          <cell r="CX146">
            <v>0</v>
          </cell>
          <cell r="CY146">
            <v>0</v>
          </cell>
          <cell r="CZ146"/>
          <cell r="DA146"/>
          <cell r="DB146"/>
          <cell r="DC146"/>
          <cell r="DD146"/>
          <cell r="DE146"/>
          <cell r="DF146"/>
          <cell r="DG146"/>
          <cell r="DH146"/>
          <cell r="DN146">
            <v>0</v>
          </cell>
        </row>
        <row r="147">
          <cell r="A147" t="str">
            <v>AU</v>
          </cell>
          <cell r="B147" t="str">
            <v>Stone Arch Program</v>
          </cell>
          <cell r="C147" t="str">
            <v>On regional rail lines</v>
          </cell>
          <cell r="D147" t="str">
            <v>X</v>
          </cell>
          <cell r="E147"/>
          <cell r="F147"/>
          <cell r="G147"/>
          <cell r="H147"/>
          <cell r="I147"/>
          <cell r="J147"/>
          <cell r="K147"/>
          <cell r="L147" t="str">
            <v>X</v>
          </cell>
          <cell r="M147">
            <v>8.8000000000000007</v>
          </cell>
          <cell r="N147"/>
          <cell r="O147"/>
          <cell r="P147"/>
          <cell r="Q147"/>
          <cell r="R147"/>
          <cell r="S147">
            <v>8.8000000000000007</v>
          </cell>
          <cell r="T147"/>
          <cell r="U147"/>
          <cell r="V147"/>
          <cell r="W147">
            <v>8.8000000000000007</v>
          </cell>
          <cell r="X147">
            <v>0</v>
          </cell>
          <cell r="Y147">
            <v>0</v>
          </cell>
          <cell r="Z147"/>
          <cell r="AA147">
            <v>0</v>
          </cell>
          <cell r="AB147">
            <v>8.8000000000000007</v>
          </cell>
          <cell r="AC147">
            <v>8.8000000000000007</v>
          </cell>
          <cell r="AD147">
            <v>0</v>
          </cell>
          <cell r="AE147">
            <v>0</v>
          </cell>
          <cell r="AF147">
            <v>0</v>
          </cell>
          <cell r="AG147">
            <v>8.8000000000000007</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8.8000000000000007</v>
          </cell>
          <cell r="BC147">
            <v>0</v>
          </cell>
          <cell r="BD147">
            <v>0</v>
          </cell>
          <cell r="BE147">
            <v>0</v>
          </cell>
          <cell r="BF147">
            <v>8.8000000000000007</v>
          </cell>
          <cell r="BG147" t="str">
            <v>AU</v>
          </cell>
          <cell r="BH147">
            <v>1</v>
          </cell>
          <cell r="BI147" t="str">
            <v>Y</v>
          </cell>
          <cell r="BJ147" t="str">
            <v>Y</v>
          </cell>
          <cell r="BK147"/>
          <cell r="BL147"/>
          <cell r="BM147">
            <v>95402</v>
          </cell>
          <cell r="BN147"/>
          <cell r="BO147"/>
          <cell r="BP147"/>
          <cell r="BQ147"/>
          <cell r="BR147"/>
          <cell r="BS147"/>
          <cell r="BT147"/>
          <cell r="BU147"/>
          <cell r="BV147"/>
          <cell r="BW147"/>
          <cell r="BX147"/>
          <cell r="BY147"/>
          <cell r="BZ147"/>
          <cell r="CA147"/>
          <cell r="CB147"/>
          <cell r="CC147"/>
          <cell r="CD147"/>
          <cell r="CE147"/>
          <cell r="CF147"/>
          <cell r="CG147"/>
          <cell r="CH147"/>
          <cell r="CI147"/>
          <cell r="CJ147">
            <v>95402</v>
          </cell>
          <cell r="CK147"/>
          <cell r="CL147"/>
          <cell r="CM147"/>
          <cell r="CN147">
            <v>8.8000000000000007</v>
          </cell>
          <cell r="CO147"/>
          <cell r="CP147">
            <v>0</v>
          </cell>
          <cell r="CQ147">
            <v>1</v>
          </cell>
          <cell r="CR147">
            <v>0</v>
          </cell>
          <cell r="CS147">
            <v>0</v>
          </cell>
          <cell r="CT147">
            <v>0</v>
          </cell>
          <cell r="CU147">
            <v>1</v>
          </cell>
          <cell r="CV147">
            <v>0</v>
          </cell>
          <cell r="CW147">
            <v>0</v>
          </cell>
          <cell r="CX147">
            <v>0</v>
          </cell>
          <cell r="CY147">
            <v>0</v>
          </cell>
          <cell r="CZ147"/>
          <cell r="DA147"/>
          <cell r="DB147"/>
          <cell r="DC147"/>
          <cell r="DD147"/>
          <cell r="DE147"/>
          <cell r="DF147"/>
          <cell r="DG147"/>
          <cell r="DH147"/>
          <cell r="DN147">
            <v>0</v>
          </cell>
        </row>
        <row r="148">
          <cell r="A148" t="str">
            <v>AV</v>
          </cell>
          <cell r="B148" t="str">
            <v>Norristown High Speed Line</v>
          </cell>
          <cell r="C148" t="str">
            <v>Rehabilitate Bridgeport Viaduct over Schuylkill River</v>
          </cell>
          <cell r="D148"/>
          <cell r="E148" t="str">
            <v>X</v>
          </cell>
          <cell r="F148"/>
          <cell r="G148"/>
          <cell r="H148"/>
          <cell r="I148"/>
          <cell r="J148"/>
          <cell r="K148" t="str">
            <v>X</v>
          </cell>
          <cell r="L148"/>
          <cell r="M148">
            <v>30.5</v>
          </cell>
          <cell r="N148"/>
          <cell r="O148"/>
          <cell r="P148"/>
          <cell r="Q148"/>
          <cell r="R148"/>
          <cell r="S148">
            <v>30.5</v>
          </cell>
          <cell r="T148"/>
          <cell r="U148"/>
          <cell r="V148"/>
          <cell r="W148">
            <v>30.499999999999993</v>
          </cell>
          <cell r="X148">
            <v>0</v>
          </cell>
          <cell r="Y148">
            <v>0</v>
          </cell>
          <cell r="Z148"/>
          <cell r="AA148">
            <v>0</v>
          </cell>
          <cell r="AB148">
            <v>30.499999999999993</v>
          </cell>
          <cell r="AC148">
            <v>0</v>
          </cell>
          <cell r="AD148">
            <v>30.499999999999993</v>
          </cell>
          <cell r="AE148">
            <v>0</v>
          </cell>
          <cell r="AF148">
            <v>0</v>
          </cell>
          <cell r="AG148">
            <v>30.499999999999993</v>
          </cell>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30.499999999999993</v>
          </cell>
          <cell r="BD148">
            <v>0</v>
          </cell>
          <cell r="BE148">
            <v>0</v>
          </cell>
          <cell r="BF148">
            <v>30.499999999999993</v>
          </cell>
          <cell r="BG148" t="str">
            <v>AV</v>
          </cell>
          <cell r="BH148">
            <v>1</v>
          </cell>
          <cell r="BI148" t="str">
            <v>Y</v>
          </cell>
          <cell r="BJ148" t="str">
            <v>Y</v>
          </cell>
          <cell r="BK148"/>
          <cell r="BL148"/>
          <cell r="BM148">
            <v>95402</v>
          </cell>
          <cell r="BN148"/>
          <cell r="BO148"/>
          <cell r="BP148"/>
          <cell r="BQ148"/>
          <cell r="BR148"/>
          <cell r="BS148"/>
          <cell r="BT148"/>
          <cell r="BU148"/>
          <cell r="BV148"/>
          <cell r="BW148"/>
          <cell r="BX148"/>
          <cell r="BY148"/>
          <cell r="BZ148"/>
          <cell r="CA148"/>
          <cell r="CB148"/>
          <cell r="CC148"/>
          <cell r="CD148"/>
          <cell r="CE148"/>
          <cell r="CF148"/>
          <cell r="CG148"/>
          <cell r="CH148"/>
          <cell r="CI148"/>
          <cell r="CJ148">
            <v>95402</v>
          </cell>
          <cell r="CK148"/>
          <cell r="CL148"/>
          <cell r="CM148"/>
          <cell r="CN148"/>
          <cell r="CO148">
            <v>30.5</v>
          </cell>
          <cell r="CP148">
            <v>0</v>
          </cell>
          <cell r="CQ148">
            <v>0</v>
          </cell>
          <cell r="CR148">
            <v>1</v>
          </cell>
          <cell r="CS148">
            <v>0</v>
          </cell>
          <cell r="CT148">
            <v>0</v>
          </cell>
          <cell r="CU148">
            <v>1</v>
          </cell>
          <cell r="CV148">
            <v>0</v>
          </cell>
          <cell r="CW148">
            <v>0</v>
          </cell>
          <cell r="CX148">
            <v>0</v>
          </cell>
          <cell r="CY148">
            <v>0</v>
          </cell>
          <cell r="CZ148"/>
          <cell r="DA148"/>
          <cell r="DB148"/>
          <cell r="DC148"/>
          <cell r="DD148"/>
          <cell r="DE148"/>
          <cell r="DF148"/>
          <cell r="DG148"/>
          <cell r="DH148"/>
          <cell r="DN148">
            <v>0</v>
          </cell>
        </row>
        <row r="149">
          <cell r="A149" t="str">
            <v>AW</v>
          </cell>
          <cell r="B149" t="str">
            <v>Norristown High Speed Line</v>
          </cell>
          <cell r="C149" t="str">
            <v>Rehabilitate Bridge 0.15 near 69th Street Station</v>
          </cell>
          <cell r="D149"/>
          <cell r="E149" t="str">
            <v>X</v>
          </cell>
          <cell r="F149"/>
          <cell r="G149"/>
          <cell r="H149"/>
          <cell r="I149"/>
          <cell r="J149"/>
          <cell r="K149" t="str">
            <v>X</v>
          </cell>
          <cell r="L149"/>
          <cell r="M149">
            <v>15.5</v>
          </cell>
          <cell r="N149"/>
          <cell r="O149"/>
          <cell r="P149"/>
          <cell r="Q149"/>
          <cell r="R149"/>
          <cell r="S149">
            <v>15.5</v>
          </cell>
          <cell r="T149"/>
          <cell r="U149"/>
          <cell r="V149"/>
          <cell r="W149">
            <v>0</v>
          </cell>
          <cell r="X149">
            <v>0</v>
          </cell>
          <cell r="Y149">
            <v>0</v>
          </cell>
          <cell r="Z149"/>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t="str">
            <v>AW</v>
          </cell>
          <cell r="BH149">
            <v>1</v>
          </cell>
          <cell r="BI149" t="str">
            <v>Y</v>
          </cell>
          <cell r="BJ149" t="str">
            <v>Y</v>
          </cell>
          <cell r="BK149"/>
          <cell r="BL149"/>
          <cell r="BM149">
            <v>95402</v>
          </cell>
          <cell r="BN149"/>
          <cell r="BO149"/>
          <cell r="BP149"/>
          <cell r="BQ149"/>
          <cell r="BR149"/>
          <cell r="BS149"/>
          <cell r="BT149"/>
          <cell r="BU149"/>
          <cell r="BV149"/>
          <cell r="BW149"/>
          <cell r="BX149"/>
          <cell r="BY149"/>
          <cell r="BZ149"/>
          <cell r="CA149"/>
          <cell r="CB149"/>
          <cell r="CC149"/>
          <cell r="CD149"/>
          <cell r="CE149"/>
          <cell r="CF149"/>
          <cell r="CG149"/>
          <cell r="CH149"/>
          <cell r="CI149"/>
          <cell r="CJ149">
            <v>95402</v>
          </cell>
          <cell r="CK149"/>
          <cell r="CL149"/>
          <cell r="CM149"/>
          <cell r="CN149"/>
          <cell r="CO149"/>
          <cell r="CP149">
            <v>0</v>
          </cell>
          <cell r="CQ149">
            <v>0</v>
          </cell>
          <cell r="CR149">
            <v>0</v>
          </cell>
          <cell r="CS149">
            <v>0</v>
          </cell>
          <cell r="CT149">
            <v>0</v>
          </cell>
          <cell r="CU149">
            <v>1</v>
          </cell>
          <cell r="CV149">
            <v>0</v>
          </cell>
          <cell r="CW149">
            <v>0</v>
          </cell>
          <cell r="CX149">
            <v>0</v>
          </cell>
          <cell r="CY149">
            <v>0</v>
          </cell>
          <cell r="CZ149"/>
          <cell r="DA149"/>
          <cell r="DB149"/>
          <cell r="DC149"/>
          <cell r="DD149"/>
          <cell r="DE149"/>
          <cell r="DF149"/>
          <cell r="DG149"/>
          <cell r="DH149"/>
          <cell r="DN149">
            <v>0</v>
          </cell>
        </row>
        <row r="150">
          <cell r="A150" t="str">
            <v>AY</v>
          </cell>
          <cell r="B150" t="str">
            <v>Norristown High Speed Line</v>
          </cell>
          <cell r="C150" t="str">
            <v>Tie and track replacements</v>
          </cell>
          <cell r="D150" t="str">
            <v>X</v>
          </cell>
          <cell r="E150" t="str">
            <v>X</v>
          </cell>
          <cell r="F150"/>
          <cell r="G150"/>
          <cell r="H150"/>
          <cell r="I150"/>
          <cell r="J150"/>
          <cell r="K150" t="str">
            <v>X</v>
          </cell>
          <cell r="L150"/>
          <cell r="M150">
            <v>31.847999999999999</v>
          </cell>
          <cell r="N150"/>
          <cell r="O150"/>
          <cell r="P150"/>
          <cell r="Q150"/>
          <cell r="R150"/>
          <cell r="S150">
            <v>31.847999999999999</v>
          </cell>
          <cell r="T150"/>
          <cell r="U150"/>
          <cell r="V150"/>
          <cell r="W150">
            <v>26.347999999999999</v>
          </cell>
          <cell r="X150">
            <v>0</v>
          </cell>
          <cell r="Y150">
            <v>0</v>
          </cell>
          <cell r="Z150"/>
          <cell r="AA150">
            <v>0</v>
          </cell>
          <cell r="AB150">
            <v>26.347999999999999</v>
          </cell>
          <cell r="AC150">
            <v>15.055999999999999</v>
          </cell>
          <cell r="AD150">
            <v>11.291999999999998</v>
          </cell>
          <cell r="AE150">
            <v>0</v>
          </cell>
          <cell r="AF150">
            <v>0</v>
          </cell>
          <cell r="AG150">
            <v>26.347999999999999</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cell r="AX150">
            <v>0</v>
          </cell>
          <cell r="AY150">
            <v>0</v>
          </cell>
          <cell r="AZ150">
            <v>0</v>
          </cell>
          <cell r="BA150">
            <v>0</v>
          </cell>
          <cell r="BB150">
            <v>15.055999999999999</v>
          </cell>
          <cell r="BC150">
            <v>11.291999999999998</v>
          </cell>
          <cell r="BD150">
            <v>0</v>
          </cell>
          <cell r="BE150">
            <v>0</v>
          </cell>
          <cell r="BF150">
            <v>26.347999999999999</v>
          </cell>
          <cell r="BG150" t="str">
            <v>AY</v>
          </cell>
          <cell r="BH150">
            <v>1</v>
          </cell>
          <cell r="BI150" t="str">
            <v>Y</v>
          </cell>
          <cell r="BJ150" t="str">
            <v>Y</v>
          </cell>
          <cell r="BK150"/>
          <cell r="BL150"/>
          <cell r="BM150">
            <v>102565</v>
          </cell>
          <cell r="BN150"/>
          <cell r="BO150"/>
          <cell r="BP150"/>
          <cell r="BQ150"/>
          <cell r="BR150"/>
          <cell r="BS150"/>
          <cell r="BT150"/>
          <cell r="BU150"/>
          <cell r="BV150"/>
          <cell r="BW150"/>
          <cell r="BX150"/>
          <cell r="BY150"/>
          <cell r="BZ150"/>
          <cell r="CA150"/>
          <cell r="CB150"/>
          <cell r="CC150"/>
          <cell r="CD150"/>
          <cell r="CE150"/>
          <cell r="CF150"/>
          <cell r="CG150"/>
          <cell r="CH150"/>
          <cell r="CI150"/>
          <cell r="CJ150">
            <v>102565</v>
          </cell>
          <cell r="CK150"/>
          <cell r="CL150"/>
          <cell r="CM150">
            <v>5.5</v>
          </cell>
          <cell r="CN150">
            <v>15.055999999999999</v>
          </cell>
          <cell r="CO150">
            <v>11.292</v>
          </cell>
          <cell r="CP150">
            <v>0</v>
          </cell>
          <cell r="CQ150">
            <v>0.5714285714285714</v>
          </cell>
          <cell r="CR150">
            <v>0.4285714285714286</v>
          </cell>
          <cell r="CS150">
            <v>0</v>
          </cell>
          <cell r="CT150">
            <v>0</v>
          </cell>
          <cell r="CU150">
            <v>1</v>
          </cell>
          <cell r="CV150">
            <v>0</v>
          </cell>
          <cell r="CW150">
            <v>0</v>
          </cell>
          <cell r="CX150">
            <v>0</v>
          </cell>
          <cell r="CY150">
            <v>0</v>
          </cell>
          <cell r="CZ150"/>
          <cell r="DA150"/>
          <cell r="DB150"/>
          <cell r="DC150"/>
          <cell r="DD150"/>
          <cell r="DE150"/>
          <cell r="DF150"/>
          <cell r="DG150"/>
          <cell r="DH150"/>
          <cell r="DN150">
            <v>0</v>
          </cell>
        </row>
        <row r="151">
          <cell r="A151" t="str">
            <v>AZ</v>
          </cell>
          <cell r="B151" t="str">
            <v>30th Street Rail Yard</v>
          </cell>
          <cell r="C151" t="str">
            <v>Catenary and structure replacement</v>
          </cell>
          <cell r="D151"/>
          <cell r="E151"/>
          <cell r="F151"/>
          <cell r="G151" t="str">
            <v>X</v>
          </cell>
          <cell r="H151"/>
          <cell r="I151"/>
          <cell r="J151"/>
          <cell r="K151"/>
          <cell r="L151" t="str">
            <v>X</v>
          </cell>
          <cell r="M151">
            <v>49.9</v>
          </cell>
          <cell r="N151"/>
          <cell r="O151"/>
          <cell r="P151"/>
          <cell r="Q151"/>
          <cell r="R151"/>
          <cell r="S151">
            <v>49.9</v>
          </cell>
          <cell r="T151"/>
          <cell r="U151"/>
          <cell r="V151"/>
          <cell r="W151">
            <v>111.16369998972711</v>
          </cell>
          <cell r="X151">
            <v>0</v>
          </cell>
          <cell r="Y151">
            <v>0</v>
          </cell>
          <cell r="Z151"/>
          <cell r="AA151">
            <v>0</v>
          </cell>
          <cell r="AB151">
            <v>111.16369998972711</v>
          </cell>
          <cell r="AC151">
            <v>0</v>
          </cell>
          <cell r="AD151">
            <v>0</v>
          </cell>
          <cell r="AE151">
            <v>0</v>
          </cell>
          <cell r="AF151">
            <v>111.16369998972711</v>
          </cell>
          <cell r="AG151">
            <v>111.16369998972711</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cell r="BB151">
            <v>0</v>
          </cell>
          <cell r="BC151">
            <v>0</v>
          </cell>
          <cell r="BD151">
            <v>0</v>
          </cell>
          <cell r="BE151">
            <v>111.16369998972711</v>
          </cell>
          <cell r="BF151">
            <v>111.16369998972711</v>
          </cell>
          <cell r="BG151" t="str">
            <v>AZ</v>
          </cell>
          <cell r="BH151">
            <v>1</v>
          </cell>
          <cell r="BI151"/>
          <cell r="BJ151"/>
          <cell r="BK151"/>
          <cell r="BL151"/>
          <cell r="BM151"/>
          <cell r="BN151"/>
          <cell r="BO151"/>
          <cell r="BP151"/>
          <cell r="BQ151"/>
          <cell r="BR151"/>
          <cell r="BS151"/>
          <cell r="BT151"/>
          <cell r="BU151"/>
          <cell r="BV151"/>
          <cell r="BW151"/>
          <cell r="BX151"/>
          <cell r="BY151"/>
          <cell r="BZ151"/>
          <cell r="CA151"/>
          <cell r="CB151"/>
          <cell r="CC151"/>
          <cell r="CD151"/>
          <cell r="CE151"/>
          <cell r="CF151"/>
          <cell r="CG151"/>
          <cell r="CH151"/>
          <cell r="CI151"/>
          <cell r="CJ151" t="str">
            <v>-</v>
          </cell>
          <cell r="CK151"/>
          <cell r="CL151"/>
          <cell r="CM151"/>
          <cell r="CN151"/>
          <cell r="CO151"/>
          <cell r="CP151">
            <v>49.9</v>
          </cell>
          <cell r="CQ151">
            <v>0</v>
          </cell>
          <cell r="CR151">
            <v>0</v>
          </cell>
          <cell r="CS151">
            <v>0</v>
          </cell>
          <cell r="CT151">
            <v>1</v>
          </cell>
          <cell r="CU151">
            <v>1</v>
          </cell>
          <cell r="CV151">
            <v>0</v>
          </cell>
          <cell r="CW151">
            <v>0</v>
          </cell>
          <cell r="CX151">
            <v>0</v>
          </cell>
          <cell r="CY151">
            <v>0</v>
          </cell>
          <cell r="CZ151"/>
          <cell r="DA151"/>
          <cell r="DB151"/>
          <cell r="DC151"/>
          <cell r="DD151"/>
          <cell r="DE151"/>
          <cell r="DF151"/>
          <cell r="DG151"/>
          <cell r="DH151"/>
          <cell r="DN151">
            <v>0</v>
          </cell>
        </row>
        <row r="152">
          <cell r="A152" t="str">
            <v>BA</v>
          </cell>
          <cell r="B152" t="str">
            <v>Substation Replacements</v>
          </cell>
          <cell r="C152" t="str">
            <v>At Jenkintown, Lenni, Morton, Bethayres, Chestnut Hill East, Ambler, Doylestown, Hatboro, Clifton, and along the Market-Frankford Line</v>
          </cell>
          <cell r="D152" t="str">
            <v>X</v>
          </cell>
          <cell r="E152" t="str">
            <v>X</v>
          </cell>
          <cell r="F152"/>
          <cell r="G152"/>
          <cell r="H152" t="str">
            <v>X</v>
          </cell>
          <cell r="I152" t="str">
            <v>X</v>
          </cell>
          <cell r="J152" t="str">
            <v>X</v>
          </cell>
          <cell r="K152" t="str">
            <v>X</v>
          </cell>
          <cell r="L152" t="str">
            <v>X</v>
          </cell>
          <cell r="M152">
            <v>282.59999999999997</v>
          </cell>
          <cell r="N152"/>
          <cell r="O152"/>
          <cell r="P152"/>
          <cell r="Q152"/>
          <cell r="R152"/>
          <cell r="S152">
            <v>282.59999999999997</v>
          </cell>
          <cell r="T152"/>
          <cell r="U152"/>
          <cell r="V152"/>
          <cell r="W152">
            <v>293.79566493399432</v>
          </cell>
          <cell r="X152">
            <v>0</v>
          </cell>
          <cell r="Y152">
            <v>0</v>
          </cell>
          <cell r="Z152"/>
          <cell r="AA152">
            <v>0</v>
          </cell>
          <cell r="AB152">
            <v>293.79566493399432</v>
          </cell>
          <cell r="AC152">
            <v>117.16</v>
          </cell>
          <cell r="AD152">
            <v>156.32099999999997</v>
          </cell>
          <cell r="AE152">
            <v>0</v>
          </cell>
          <cell r="AF152">
            <v>20.314664933994329</v>
          </cell>
          <cell r="AG152">
            <v>293.79566493399432</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117.16</v>
          </cell>
          <cell r="BC152">
            <v>156.32099999999997</v>
          </cell>
          <cell r="BD152">
            <v>0</v>
          </cell>
          <cell r="BE152">
            <v>20.314664933994329</v>
          </cell>
          <cell r="BF152">
            <v>293.79566493399432</v>
          </cell>
          <cell r="BG152" t="str">
            <v>BA</v>
          </cell>
          <cell r="BH152">
            <v>1</v>
          </cell>
          <cell r="BI152" t="str">
            <v>Y</v>
          </cell>
          <cell r="BJ152" t="str">
            <v>N</v>
          </cell>
          <cell r="BK152"/>
          <cell r="BL152"/>
          <cell r="BM152">
            <v>60651</v>
          </cell>
          <cell r="BN152"/>
          <cell r="BO152"/>
          <cell r="BP152"/>
          <cell r="BQ152"/>
          <cell r="BR152"/>
          <cell r="BS152"/>
          <cell r="BT152"/>
          <cell r="BU152"/>
          <cell r="BV152"/>
          <cell r="BW152"/>
          <cell r="BX152"/>
          <cell r="BY152"/>
          <cell r="BZ152"/>
          <cell r="CA152"/>
          <cell r="CB152"/>
          <cell r="CC152"/>
          <cell r="CD152"/>
          <cell r="CE152"/>
          <cell r="CF152"/>
          <cell r="CG152"/>
          <cell r="CH152"/>
          <cell r="CI152"/>
          <cell r="CJ152">
            <v>60651</v>
          </cell>
          <cell r="CK152"/>
          <cell r="CL152"/>
          <cell r="CM152"/>
          <cell r="CN152">
            <v>117.16</v>
          </cell>
          <cell r="CO152">
            <v>156.321</v>
          </cell>
          <cell r="CP152">
            <v>9.1189999999999714</v>
          </cell>
          <cell r="CQ152">
            <v>0.41457891012031145</v>
          </cell>
          <cell r="CR152">
            <v>0.5531528662420383</v>
          </cell>
          <cell r="CS152">
            <v>0</v>
          </cell>
          <cell r="CT152">
            <v>3.2268223637650251E-2</v>
          </cell>
          <cell r="CU152">
            <v>1</v>
          </cell>
          <cell r="CV152">
            <v>0</v>
          </cell>
          <cell r="CW152">
            <v>0</v>
          </cell>
          <cell r="CX152">
            <v>0</v>
          </cell>
          <cell r="CY152">
            <v>0</v>
          </cell>
          <cell r="CZ152"/>
          <cell r="DA152"/>
          <cell r="DB152"/>
          <cell r="DC152"/>
          <cell r="DD152"/>
          <cell r="DE152"/>
          <cell r="DF152"/>
          <cell r="DG152"/>
          <cell r="DH152"/>
          <cell r="DL152">
            <v>282.59999999999997</v>
          </cell>
          <cell r="DN152">
            <v>0</v>
          </cell>
        </row>
        <row r="153">
          <cell r="A153" t="str">
            <v>BB</v>
          </cell>
          <cell r="B153" t="str">
            <v>Regional Rail Mainline</v>
          </cell>
          <cell r="C153" t="str">
            <v>Rehabilitate bridge over Schuylkill River</v>
          </cell>
          <cell r="D153"/>
          <cell r="E153" t="str">
            <v>X</v>
          </cell>
          <cell r="F153" t="str">
            <v>X</v>
          </cell>
          <cell r="G153"/>
          <cell r="H153"/>
          <cell r="I153"/>
          <cell r="J153" t="str">
            <v>X</v>
          </cell>
          <cell r="K153" t="str">
            <v>X</v>
          </cell>
          <cell r="L153"/>
          <cell r="M153">
            <v>56</v>
          </cell>
          <cell r="N153"/>
          <cell r="O153"/>
          <cell r="P153"/>
          <cell r="Q153"/>
          <cell r="R153"/>
          <cell r="S153">
            <v>56</v>
          </cell>
          <cell r="T153"/>
          <cell r="U153"/>
          <cell r="V153"/>
          <cell r="W153">
            <v>56</v>
          </cell>
          <cell r="X153">
            <v>0</v>
          </cell>
          <cell r="Y153">
            <v>0</v>
          </cell>
          <cell r="Z153"/>
          <cell r="AA153">
            <v>0</v>
          </cell>
          <cell r="AB153">
            <v>56</v>
          </cell>
          <cell r="AC153">
            <v>0</v>
          </cell>
          <cell r="AD153">
            <v>33.599999999999994</v>
          </cell>
          <cell r="AE153">
            <v>22.400000000000002</v>
          </cell>
          <cell r="AF153">
            <v>0</v>
          </cell>
          <cell r="AG153">
            <v>56</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33.599999999999994</v>
          </cell>
          <cell r="BD153">
            <v>22.400000000000002</v>
          </cell>
          <cell r="BE153">
            <v>0</v>
          </cell>
          <cell r="BF153">
            <v>56</v>
          </cell>
          <cell r="BG153" t="str">
            <v>BB</v>
          </cell>
          <cell r="BH153">
            <v>1</v>
          </cell>
          <cell r="BI153" t="str">
            <v>Y</v>
          </cell>
          <cell r="BJ153" t="str">
            <v>Y</v>
          </cell>
          <cell r="BK153"/>
          <cell r="BL153"/>
          <cell r="BM153">
            <v>95402</v>
          </cell>
          <cell r="BN153"/>
          <cell r="BO153"/>
          <cell r="BP153"/>
          <cell r="BQ153"/>
          <cell r="BR153"/>
          <cell r="BS153"/>
          <cell r="BT153"/>
          <cell r="BU153"/>
          <cell r="BV153"/>
          <cell r="BW153"/>
          <cell r="BX153"/>
          <cell r="BY153"/>
          <cell r="BZ153"/>
          <cell r="CA153"/>
          <cell r="CB153"/>
          <cell r="CC153"/>
          <cell r="CD153"/>
          <cell r="CE153"/>
          <cell r="CF153"/>
          <cell r="CG153"/>
          <cell r="CH153"/>
          <cell r="CI153"/>
          <cell r="CJ153">
            <v>95402</v>
          </cell>
          <cell r="CK153"/>
          <cell r="CL153"/>
          <cell r="CM153"/>
          <cell r="CN153"/>
          <cell r="CO153">
            <v>33.6</v>
          </cell>
          <cell r="CP153">
            <v>22.400000000000002</v>
          </cell>
          <cell r="CQ153">
            <v>0</v>
          </cell>
          <cell r="CR153">
            <v>0.6</v>
          </cell>
          <cell r="CS153">
            <v>0.4</v>
          </cell>
          <cell r="CT153">
            <v>0</v>
          </cell>
          <cell r="CU153">
            <v>1</v>
          </cell>
          <cell r="CV153">
            <v>0</v>
          </cell>
          <cell r="CW153">
            <v>0</v>
          </cell>
          <cell r="CX153">
            <v>0</v>
          </cell>
          <cell r="CY153">
            <v>0</v>
          </cell>
          <cell r="CZ153"/>
          <cell r="DA153"/>
          <cell r="DB153"/>
          <cell r="DC153"/>
          <cell r="DD153"/>
          <cell r="DE153"/>
          <cell r="DF153"/>
          <cell r="DG153"/>
          <cell r="DH153"/>
          <cell r="DN153">
            <v>0</v>
          </cell>
        </row>
        <row r="154">
          <cell r="A154" t="str">
            <v>BA</v>
          </cell>
          <cell r="B154" t="str">
            <v>Jenkintown Static Frequency Converter</v>
          </cell>
          <cell r="C154" t="str">
            <v>Rehabilitate</v>
          </cell>
          <cell r="D154"/>
          <cell r="E154"/>
          <cell r="F154" t="str">
            <v>X</v>
          </cell>
          <cell r="G154" t="str">
            <v>X</v>
          </cell>
          <cell r="H154"/>
          <cell r="I154"/>
          <cell r="J154"/>
          <cell r="K154" t="str">
            <v>X</v>
          </cell>
          <cell r="L154"/>
          <cell r="M154">
            <v>30.6</v>
          </cell>
          <cell r="N154"/>
          <cell r="O154"/>
          <cell r="P154"/>
          <cell r="Q154"/>
          <cell r="R154"/>
          <cell r="S154">
            <v>30.6</v>
          </cell>
          <cell r="T154"/>
          <cell r="U154"/>
          <cell r="V154"/>
          <cell r="W154">
            <v>61.284102486559334</v>
          </cell>
          <cell r="X154">
            <v>0</v>
          </cell>
          <cell r="Y154">
            <v>0</v>
          </cell>
          <cell r="Z154"/>
          <cell r="AA154">
            <v>0</v>
          </cell>
          <cell r="AB154">
            <v>61.284102486559334</v>
          </cell>
          <cell r="AC154">
            <v>0</v>
          </cell>
          <cell r="AD154">
            <v>0</v>
          </cell>
          <cell r="AE154">
            <v>18.67877658869298</v>
          </cell>
          <cell r="AF154">
            <v>42.605325897866358</v>
          </cell>
          <cell r="AG154">
            <v>61.284102486559334</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cell r="AW154">
            <v>0</v>
          </cell>
          <cell r="AX154">
            <v>0</v>
          </cell>
          <cell r="AY154">
            <v>0</v>
          </cell>
          <cell r="AZ154">
            <v>0</v>
          </cell>
          <cell r="BA154">
            <v>0</v>
          </cell>
          <cell r="BB154">
            <v>0</v>
          </cell>
          <cell r="BC154">
            <v>0</v>
          </cell>
          <cell r="BD154">
            <v>18.67877658869298</v>
          </cell>
          <cell r="BE154">
            <v>42.605325897866358</v>
          </cell>
          <cell r="BF154">
            <v>61.284102486559334</v>
          </cell>
          <cell r="BG154" t="str">
            <v>BA</v>
          </cell>
          <cell r="BH154">
            <v>1</v>
          </cell>
          <cell r="BI154" t="str">
            <v>N</v>
          </cell>
          <cell r="BJ154"/>
          <cell r="BK154"/>
          <cell r="BL154"/>
          <cell r="BM154"/>
          <cell r="BN154"/>
          <cell r="BO154"/>
          <cell r="BP154"/>
          <cell r="BQ154"/>
          <cell r="BR154"/>
          <cell r="BS154"/>
          <cell r="BT154"/>
          <cell r="BU154"/>
          <cell r="BV154"/>
          <cell r="BW154"/>
          <cell r="BX154"/>
          <cell r="BY154"/>
          <cell r="BZ154"/>
          <cell r="CA154"/>
          <cell r="CB154"/>
          <cell r="CC154"/>
          <cell r="CD154"/>
          <cell r="CE154"/>
          <cell r="CF154"/>
          <cell r="CG154"/>
          <cell r="CH154"/>
          <cell r="CI154"/>
          <cell r="CJ154" t="str">
            <v>-</v>
          </cell>
          <cell r="CK154"/>
          <cell r="CL154"/>
          <cell r="CM154"/>
          <cell r="CN154"/>
          <cell r="CO154"/>
          <cell r="CP154">
            <v>30.6</v>
          </cell>
          <cell r="CQ154">
            <v>0</v>
          </cell>
          <cell r="CR154">
            <v>0</v>
          </cell>
          <cell r="CS154">
            <v>0.37500000000000006</v>
          </cell>
          <cell r="CT154">
            <v>0.625</v>
          </cell>
          <cell r="CU154">
            <v>1</v>
          </cell>
          <cell r="CV154">
            <v>0</v>
          </cell>
          <cell r="CW154">
            <v>0</v>
          </cell>
          <cell r="CX154">
            <v>0</v>
          </cell>
          <cell r="CY154">
            <v>0</v>
          </cell>
          <cell r="CZ154"/>
          <cell r="DA154"/>
          <cell r="DB154"/>
          <cell r="DC154"/>
          <cell r="DD154"/>
          <cell r="DE154"/>
          <cell r="DF154"/>
          <cell r="DG154"/>
          <cell r="DH154"/>
          <cell r="DN154">
            <v>0</v>
          </cell>
        </row>
        <row r="155">
          <cell r="A155" t="str">
            <v>BA</v>
          </cell>
          <cell r="B155" t="str">
            <v>Woodbourne Traction &amp; Signal Substations</v>
          </cell>
          <cell r="C155" t="str">
            <v>New substation</v>
          </cell>
          <cell r="D155"/>
          <cell r="E155"/>
          <cell r="F155" t="str">
            <v>X</v>
          </cell>
          <cell r="G155" t="str">
            <v>X</v>
          </cell>
          <cell r="H155" t="str">
            <v>X</v>
          </cell>
          <cell r="I155"/>
          <cell r="J155"/>
          <cell r="K155"/>
          <cell r="L155"/>
          <cell r="M155">
            <v>34</v>
          </cell>
          <cell r="N155"/>
          <cell r="O155"/>
          <cell r="P155"/>
          <cell r="Q155"/>
          <cell r="R155"/>
          <cell r="S155">
            <v>34</v>
          </cell>
          <cell r="T155"/>
          <cell r="U155"/>
          <cell r="V155"/>
          <cell r="W155">
            <v>68.09344720728815</v>
          </cell>
          <cell r="X155">
            <v>0</v>
          </cell>
          <cell r="Y155">
            <v>0</v>
          </cell>
          <cell r="Z155"/>
          <cell r="AA155">
            <v>0</v>
          </cell>
          <cell r="AB155">
            <v>68.09344720728815</v>
          </cell>
          <cell r="AC155">
            <v>0</v>
          </cell>
          <cell r="AD155">
            <v>0</v>
          </cell>
          <cell r="AE155">
            <v>20.754196209658865</v>
          </cell>
          <cell r="AF155">
            <v>47.339250997629286</v>
          </cell>
          <cell r="AG155">
            <v>68.09344720728815</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cell r="BA155">
            <v>0</v>
          </cell>
          <cell r="BB155">
            <v>0</v>
          </cell>
          <cell r="BC155">
            <v>0</v>
          </cell>
          <cell r="BD155">
            <v>20.754196209658865</v>
          </cell>
          <cell r="BE155">
            <v>47.339250997629286</v>
          </cell>
          <cell r="BF155">
            <v>68.09344720728815</v>
          </cell>
          <cell r="BG155" t="str">
            <v>BA</v>
          </cell>
          <cell r="BH155">
            <v>1</v>
          </cell>
          <cell r="BI155" t="str">
            <v>N</v>
          </cell>
          <cell r="BJ155"/>
          <cell r="BK155"/>
          <cell r="BL155"/>
          <cell r="BM155"/>
          <cell r="BN155"/>
          <cell r="BO155"/>
          <cell r="BP155"/>
          <cell r="BQ155"/>
          <cell r="BR155"/>
          <cell r="BS155"/>
          <cell r="BT155"/>
          <cell r="BU155"/>
          <cell r="BV155"/>
          <cell r="BW155"/>
          <cell r="BX155"/>
          <cell r="BY155"/>
          <cell r="BZ155"/>
          <cell r="CA155"/>
          <cell r="CB155"/>
          <cell r="CC155"/>
          <cell r="CD155"/>
          <cell r="CE155"/>
          <cell r="CF155"/>
          <cell r="CG155"/>
          <cell r="CH155"/>
          <cell r="CI155"/>
          <cell r="CJ155" t="str">
            <v>-</v>
          </cell>
          <cell r="CK155"/>
          <cell r="CL155"/>
          <cell r="CM155"/>
          <cell r="CN155"/>
          <cell r="CO155"/>
          <cell r="CP155">
            <v>34</v>
          </cell>
          <cell r="CQ155">
            <v>0</v>
          </cell>
          <cell r="CR155">
            <v>0</v>
          </cell>
          <cell r="CS155">
            <v>0.375</v>
          </cell>
          <cell r="CT155">
            <v>0.625</v>
          </cell>
          <cell r="CU155">
            <v>1</v>
          </cell>
          <cell r="CV155">
            <v>0</v>
          </cell>
          <cell r="CW155">
            <v>0</v>
          </cell>
          <cell r="CX155">
            <v>0</v>
          </cell>
          <cell r="CY155">
            <v>0</v>
          </cell>
          <cell r="CZ155"/>
          <cell r="DA155"/>
          <cell r="DB155"/>
          <cell r="DC155"/>
          <cell r="DD155"/>
          <cell r="DE155"/>
          <cell r="DF155"/>
          <cell r="DG155"/>
          <cell r="DH155"/>
          <cell r="DN155">
            <v>0</v>
          </cell>
        </row>
        <row r="156">
          <cell r="A156" t="str">
            <v>AC</v>
          </cell>
          <cell r="B156" t="str">
            <v>Positive Train Control</v>
          </cell>
          <cell r="C156" t="str">
            <v>Regional Rail</v>
          </cell>
          <cell r="D156" t="str">
            <v>X</v>
          </cell>
          <cell r="E156"/>
          <cell r="F156"/>
          <cell r="G156"/>
          <cell r="H156" t="str">
            <v>X</v>
          </cell>
          <cell r="I156" t="str">
            <v>X</v>
          </cell>
          <cell r="J156" t="str">
            <v>X</v>
          </cell>
          <cell r="K156" t="str">
            <v>X</v>
          </cell>
          <cell r="L156" t="str">
            <v>X</v>
          </cell>
          <cell r="M156">
            <v>106.6</v>
          </cell>
          <cell r="N156"/>
          <cell r="O156"/>
          <cell r="P156">
            <v>0</v>
          </cell>
          <cell r="Q156"/>
          <cell r="R156"/>
          <cell r="S156">
            <v>106.6</v>
          </cell>
          <cell r="T156"/>
          <cell r="U156"/>
          <cell r="V156"/>
          <cell r="W156">
            <v>106.6</v>
          </cell>
          <cell r="X156">
            <v>0</v>
          </cell>
          <cell r="Y156">
            <v>0</v>
          </cell>
          <cell r="Z156"/>
          <cell r="AA156">
            <v>0</v>
          </cell>
          <cell r="AB156">
            <v>106.6</v>
          </cell>
          <cell r="AC156">
            <v>106.6</v>
          </cell>
          <cell r="AD156">
            <v>0</v>
          </cell>
          <cell r="AE156">
            <v>0</v>
          </cell>
          <cell r="AF156">
            <v>0</v>
          </cell>
          <cell r="AG156">
            <v>106.6</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0</v>
          </cell>
          <cell r="AW156">
            <v>0</v>
          </cell>
          <cell r="AX156">
            <v>0</v>
          </cell>
          <cell r="AY156">
            <v>0</v>
          </cell>
          <cell r="AZ156">
            <v>0</v>
          </cell>
          <cell r="BA156">
            <v>0</v>
          </cell>
          <cell r="BB156">
            <v>106.6</v>
          </cell>
          <cell r="BC156">
            <v>0</v>
          </cell>
          <cell r="BD156">
            <v>0</v>
          </cell>
          <cell r="BE156">
            <v>0</v>
          </cell>
          <cell r="BF156">
            <v>106.6</v>
          </cell>
          <cell r="BG156" t="str">
            <v>AC</v>
          </cell>
          <cell r="BH156">
            <v>1</v>
          </cell>
          <cell r="BI156" t="str">
            <v>Y</v>
          </cell>
          <cell r="BJ156" t="str">
            <v>Y</v>
          </cell>
          <cell r="BK156"/>
          <cell r="BL156"/>
          <cell r="BM156">
            <v>60255</v>
          </cell>
          <cell r="BO156"/>
          <cell r="BP156"/>
          <cell r="BQ156"/>
          <cell r="BR156"/>
          <cell r="BS156"/>
          <cell r="BT156"/>
          <cell r="BU156"/>
          <cell r="BV156"/>
          <cell r="BW156"/>
          <cell r="BX156"/>
          <cell r="BY156"/>
          <cell r="BZ156"/>
          <cell r="CA156"/>
          <cell r="CB156"/>
          <cell r="CC156"/>
          <cell r="CD156"/>
          <cell r="CE156"/>
          <cell r="CF156"/>
          <cell r="CG156"/>
          <cell r="CH156"/>
          <cell r="CI156"/>
          <cell r="CJ156">
            <v>60255</v>
          </cell>
          <cell r="CK156"/>
          <cell r="CL156"/>
          <cell r="CM156">
            <v>145.30000000000001</v>
          </cell>
          <cell r="CN156">
            <v>106.6</v>
          </cell>
          <cell r="CO156"/>
          <cell r="CP156">
            <v>0</v>
          </cell>
          <cell r="CQ156">
            <v>1</v>
          </cell>
          <cell r="CR156">
            <v>0</v>
          </cell>
          <cell r="CS156">
            <v>0</v>
          </cell>
          <cell r="CT156">
            <v>0</v>
          </cell>
          <cell r="CU156">
            <v>1</v>
          </cell>
          <cell r="CV156">
            <v>0</v>
          </cell>
          <cell r="CW156">
            <v>0</v>
          </cell>
          <cell r="CX156">
            <v>0</v>
          </cell>
          <cell r="CY156">
            <v>0</v>
          </cell>
          <cell r="DF156"/>
          <cell r="DN156">
            <v>0</v>
          </cell>
        </row>
        <row r="157">
          <cell r="A157" t="str">
            <v>BC</v>
          </cell>
          <cell r="B157" t="str">
            <v>Broad Street and Market-Frankford lines</v>
          </cell>
          <cell r="C157" t="str">
            <v>Communications systems</v>
          </cell>
          <cell r="D157"/>
          <cell r="E157"/>
          <cell r="F157" t="str">
            <v>X</v>
          </cell>
          <cell r="G157"/>
          <cell r="H157"/>
          <cell r="I157"/>
          <cell r="J157"/>
          <cell r="K157"/>
          <cell r="L157" t="str">
            <v>X</v>
          </cell>
          <cell r="M157">
            <v>32.299999999999997</v>
          </cell>
          <cell r="N157">
            <v>0</v>
          </cell>
          <cell r="O157">
            <v>0</v>
          </cell>
          <cell r="P157">
            <v>0</v>
          </cell>
          <cell r="Q157">
            <v>0</v>
          </cell>
          <cell r="R157">
            <v>0</v>
          </cell>
          <cell r="S157">
            <v>32.299999999999997</v>
          </cell>
          <cell r="T157"/>
          <cell r="U157"/>
          <cell r="V157">
            <v>0</v>
          </cell>
          <cell r="W157">
            <v>52.577297064469121</v>
          </cell>
          <cell r="X157">
            <v>0</v>
          </cell>
          <cell r="Y157">
            <v>0</v>
          </cell>
          <cell r="Z157"/>
          <cell r="AA157">
            <v>0</v>
          </cell>
          <cell r="AB157">
            <v>52.577297064469121</v>
          </cell>
          <cell r="AC157">
            <v>0</v>
          </cell>
          <cell r="AD157">
            <v>0</v>
          </cell>
          <cell r="AE157">
            <v>52.577297064469121</v>
          </cell>
          <cell r="AF157">
            <v>0</v>
          </cell>
          <cell r="AG157">
            <v>52.577297064469121</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52.577297064469121</v>
          </cell>
          <cell r="BE157">
            <v>0</v>
          </cell>
          <cell r="BF157">
            <v>52.577297064469121</v>
          </cell>
          <cell r="BG157" t="str">
            <v>BC</v>
          </cell>
          <cell r="BH157">
            <v>1</v>
          </cell>
          <cell r="BI157"/>
          <cell r="BJ157"/>
          <cell r="BK157" t="str">
            <v>C</v>
          </cell>
          <cell r="BL157" t="str">
            <v>B</v>
          </cell>
          <cell r="BM157"/>
          <cell r="BN157"/>
          <cell r="BO157"/>
          <cell r="BP157"/>
          <cell r="BQ157"/>
          <cell r="BR157"/>
          <cell r="BS157"/>
          <cell r="BT157"/>
          <cell r="BU157"/>
          <cell r="BV157"/>
          <cell r="BW157"/>
          <cell r="BX157"/>
          <cell r="BY157"/>
          <cell r="BZ157"/>
          <cell r="CA157"/>
          <cell r="CB157"/>
          <cell r="CC157"/>
          <cell r="CD157"/>
          <cell r="CE157"/>
          <cell r="CF157"/>
          <cell r="CG157">
            <v>0</v>
          </cell>
          <cell r="CH157">
            <v>0</v>
          </cell>
          <cell r="CI157">
            <v>0</v>
          </cell>
          <cell r="CJ157" t="str">
            <v>-</v>
          </cell>
          <cell r="CK157"/>
          <cell r="CL157"/>
          <cell r="CM157"/>
          <cell r="CN157"/>
          <cell r="CO157"/>
          <cell r="CP157">
            <v>32.299999999999997</v>
          </cell>
          <cell r="CQ157">
            <v>0</v>
          </cell>
          <cell r="CR157">
            <v>0</v>
          </cell>
          <cell r="CS157">
            <v>1</v>
          </cell>
          <cell r="CT157">
            <v>0</v>
          </cell>
          <cell r="CU157">
            <v>1</v>
          </cell>
          <cell r="CV157">
            <v>0</v>
          </cell>
          <cell r="CW157">
            <v>0</v>
          </cell>
          <cell r="CX157">
            <v>0</v>
          </cell>
          <cell r="CY157">
            <v>0</v>
          </cell>
          <cell r="DF157"/>
          <cell r="DN157">
            <v>0</v>
          </cell>
        </row>
        <row r="158">
          <cell r="A158" t="str">
            <v>BD</v>
          </cell>
          <cell r="B158" t="str">
            <v>Broad Street Spur</v>
          </cell>
          <cell r="C158" t="str">
            <v>Signal replacements</v>
          </cell>
          <cell r="D158"/>
          <cell r="E158"/>
          <cell r="F158" t="str">
            <v>X</v>
          </cell>
          <cell r="G158" t="str">
            <v>X</v>
          </cell>
          <cell r="H158"/>
          <cell r="I158"/>
          <cell r="J158"/>
          <cell r="K158"/>
          <cell r="L158" t="str">
            <v>X</v>
          </cell>
          <cell r="M158">
            <v>5.5</v>
          </cell>
          <cell r="N158">
            <v>0</v>
          </cell>
          <cell r="O158">
            <v>0</v>
          </cell>
          <cell r="P158">
            <v>0</v>
          </cell>
          <cell r="Q158">
            <v>0</v>
          </cell>
          <cell r="R158">
            <v>0</v>
          </cell>
          <cell r="S158">
            <v>5.5</v>
          </cell>
          <cell r="T158"/>
          <cell r="U158"/>
          <cell r="V158">
            <v>0</v>
          </cell>
          <cell r="W158">
            <v>11.015116460002496</v>
          </cell>
          <cell r="X158">
            <v>0</v>
          </cell>
          <cell r="Y158">
            <v>0</v>
          </cell>
          <cell r="Z158"/>
          <cell r="AA158">
            <v>0</v>
          </cell>
          <cell r="AB158">
            <v>11.015116460002496</v>
          </cell>
          <cell r="AC158">
            <v>0</v>
          </cell>
          <cell r="AD158">
            <v>0</v>
          </cell>
          <cell r="AE158">
            <v>3.3572964456801104</v>
          </cell>
          <cell r="AF158">
            <v>7.6578200143223842</v>
          </cell>
          <cell r="AG158">
            <v>11.015116460002496</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3.3572964456801104</v>
          </cell>
          <cell r="BE158">
            <v>7.6578200143223842</v>
          </cell>
          <cell r="BF158">
            <v>11.015116460002496</v>
          </cell>
          <cell r="BG158" t="str">
            <v>BD</v>
          </cell>
          <cell r="BH158">
            <v>1</v>
          </cell>
          <cell r="BI158"/>
          <cell r="BJ158"/>
          <cell r="BK158" t="str">
            <v>E</v>
          </cell>
          <cell r="BL158" t="str">
            <v>B</v>
          </cell>
          <cell r="BM158"/>
          <cell r="BN158"/>
          <cell r="BO158"/>
          <cell r="BP158"/>
          <cell r="BQ158"/>
          <cell r="BR158"/>
          <cell r="BS158"/>
          <cell r="BT158"/>
          <cell r="BU158"/>
          <cell r="BV158"/>
          <cell r="BW158"/>
          <cell r="BX158"/>
          <cell r="BY158"/>
          <cell r="BZ158"/>
          <cell r="CA158"/>
          <cell r="CB158"/>
          <cell r="CC158"/>
          <cell r="CD158"/>
          <cell r="CE158"/>
          <cell r="CF158"/>
          <cell r="CG158">
            <v>0</v>
          </cell>
          <cell r="CH158">
            <v>0</v>
          </cell>
          <cell r="CI158">
            <v>0</v>
          </cell>
          <cell r="CJ158" t="str">
            <v>-</v>
          </cell>
          <cell r="CK158"/>
          <cell r="CL158"/>
          <cell r="CM158"/>
          <cell r="CN158"/>
          <cell r="CO158"/>
          <cell r="CP158">
            <v>5.5</v>
          </cell>
          <cell r="CQ158">
            <v>0</v>
          </cell>
          <cell r="CR158">
            <v>0</v>
          </cell>
          <cell r="CS158">
            <v>0.375</v>
          </cell>
          <cell r="CT158">
            <v>0.625</v>
          </cell>
          <cell r="CU158">
            <v>1</v>
          </cell>
          <cell r="CV158">
            <v>0</v>
          </cell>
          <cell r="CW158">
            <v>0</v>
          </cell>
          <cell r="CX158">
            <v>0</v>
          </cell>
          <cell r="CY158">
            <v>0</v>
          </cell>
          <cell r="DF158"/>
          <cell r="DN158">
            <v>0</v>
          </cell>
        </row>
        <row r="159">
          <cell r="A159" t="str">
            <v>BE</v>
          </cell>
          <cell r="B159" t="str">
            <v>Routes 101 &amp; 102</v>
          </cell>
          <cell r="C159" t="str">
            <v>Grade crossings, signals, and interlocking improvements</v>
          </cell>
          <cell r="D159" t="str">
            <v>X</v>
          </cell>
          <cell r="E159"/>
          <cell r="F159"/>
          <cell r="G159"/>
          <cell r="H159"/>
          <cell r="I159"/>
          <cell r="J159" t="str">
            <v>X</v>
          </cell>
          <cell r="K159"/>
          <cell r="L159"/>
          <cell r="M159">
            <v>33</v>
          </cell>
          <cell r="N159">
            <v>0</v>
          </cell>
          <cell r="O159">
            <v>0</v>
          </cell>
          <cell r="P159">
            <v>0</v>
          </cell>
          <cell r="Q159">
            <v>0</v>
          </cell>
          <cell r="R159">
            <v>0</v>
          </cell>
          <cell r="S159">
            <v>33</v>
          </cell>
          <cell r="T159"/>
          <cell r="U159"/>
          <cell r="V159">
            <v>0</v>
          </cell>
          <cell r="W159">
            <v>33</v>
          </cell>
          <cell r="X159">
            <v>0</v>
          </cell>
          <cell r="Y159">
            <v>0</v>
          </cell>
          <cell r="Z159"/>
          <cell r="AA159">
            <v>0</v>
          </cell>
          <cell r="AB159">
            <v>33</v>
          </cell>
          <cell r="AC159">
            <v>33</v>
          </cell>
          <cell r="AD159">
            <v>0</v>
          </cell>
          <cell r="AE159">
            <v>0</v>
          </cell>
          <cell r="AF159">
            <v>0</v>
          </cell>
          <cell r="AG159">
            <v>33</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33</v>
          </cell>
          <cell r="BC159">
            <v>0</v>
          </cell>
          <cell r="BD159">
            <v>0</v>
          </cell>
          <cell r="BE159">
            <v>0</v>
          </cell>
          <cell r="BF159">
            <v>33</v>
          </cell>
          <cell r="BG159" t="str">
            <v>BE</v>
          </cell>
          <cell r="BH159">
            <v>1</v>
          </cell>
          <cell r="BI159"/>
          <cell r="BJ159"/>
          <cell r="BK159" t="str">
            <v>A</v>
          </cell>
          <cell r="BL159" t="str">
            <v>B</v>
          </cell>
          <cell r="BM159">
            <v>60557</v>
          </cell>
          <cell r="BN159">
            <v>102571</v>
          </cell>
          <cell r="BO159"/>
          <cell r="BP159"/>
          <cell r="BQ159"/>
          <cell r="BR159"/>
          <cell r="BS159"/>
          <cell r="BT159"/>
          <cell r="BU159"/>
          <cell r="BV159"/>
          <cell r="BW159"/>
          <cell r="BX159"/>
          <cell r="BY159"/>
          <cell r="BZ159"/>
          <cell r="CA159"/>
          <cell r="CB159"/>
          <cell r="CC159"/>
          <cell r="CD159"/>
          <cell r="CE159"/>
          <cell r="CF159"/>
          <cell r="CG159">
            <v>0</v>
          </cell>
          <cell r="CH159">
            <v>0</v>
          </cell>
          <cell r="CI159">
            <v>0</v>
          </cell>
          <cell r="CJ159" t="str">
            <v>60557; 102571</v>
          </cell>
          <cell r="CK159"/>
          <cell r="CL159"/>
          <cell r="CM159"/>
          <cell r="CN159">
            <v>33</v>
          </cell>
          <cell r="CO159"/>
          <cell r="CP159">
            <v>0</v>
          </cell>
          <cell r="CQ159">
            <v>1</v>
          </cell>
          <cell r="CR159">
            <v>0</v>
          </cell>
          <cell r="CS159">
            <v>0</v>
          </cell>
          <cell r="CT159">
            <v>0</v>
          </cell>
          <cell r="CU159">
            <v>1</v>
          </cell>
          <cell r="CV159">
            <v>0</v>
          </cell>
          <cell r="CW159">
            <v>0</v>
          </cell>
          <cell r="CX159">
            <v>0</v>
          </cell>
          <cell r="CY159">
            <v>0</v>
          </cell>
          <cell r="DF159"/>
          <cell r="DN159">
            <v>0</v>
          </cell>
        </row>
        <row r="160">
          <cell r="A160" t="str">
            <v>T1.06</v>
          </cell>
          <cell r="B160" t="str">
            <v>Amtrak Lease Agreements</v>
          </cell>
          <cell r="C160" t="str">
            <v>Trackage Rights for Trenton, Wilmington, and Paoli-Thorndale lines</v>
          </cell>
          <cell r="D160" t="str">
            <v>X</v>
          </cell>
          <cell r="E160" t="str">
            <v>X</v>
          </cell>
          <cell r="F160" t="str">
            <v>X</v>
          </cell>
          <cell r="G160" t="str">
            <v>X</v>
          </cell>
          <cell r="H160" t="str">
            <v>X</v>
          </cell>
          <cell r="I160" t="str">
            <v>X</v>
          </cell>
          <cell r="J160" t="str">
            <v>X</v>
          </cell>
          <cell r="K160"/>
          <cell r="L160" t="str">
            <v>X</v>
          </cell>
          <cell r="M160">
            <v>966.57999999999993</v>
          </cell>
          <cell r="N160"/>
          <cell r="O160"/>
          <cell r="P160"/>
          <cell r="Q160"/>
          <cell r="R160"/>
          <cell r="S160">
            <v>966.57999999999993</v>
          </cell>
          <cell r="T160"/>
          <cell r="U160"/>
          <cell r="V160"/>
          <cell r="W160">
            <v>1541.5487658006671</v>
          </cell>
          <cell r="X160">
            <v>0</v>
          </cell>
          <cell r="Y160">
            <v>0</v>
          </cell>
          <cell r="Z160"/>
          <cell r="AA160">
            <v>0</v>
          </cell>
          <cell r="AB160">
            <v>1541.5487658006671</v>
          </cell>
          <cell r="AC160">
            <v>158.52500000000001</v>
          </cell>
          <cell r="AD160">
            <v>211.79099999999997</v>
          </cell>
          <cell r="AE160">
            <v>356.97993897431513</v>
          </cell>
          <cell r="AF160">
            <v>814.25282682635202</v>
          </cell>
          <cell r="AG160">
            <v>1541.5487658006671</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158.52500000000001</v>
          </cell>
          <cell r="BC160">
            <v>211.79099999999997</v>
          </cell>
          <cell r="BD160">
            <v>356.97993897431513</v>
          </cell>
          <cell r="BE160">
            <v>814.25282682635202</v>
          </cell>
          <cell r="BF160">
            <v>1541.5487658006671</v>
          </cell>
          <cell r="BG160" t="str">
            <v>T1.06</v>
          </cell>
          <cell r="BH160">
            <v>1</v>
          </cell>
          <cell r="BI160"/>
          <cell r="BJ160"/>
          <cell r="BK160"/>
          <cell r="BL160"/>
          <cell r="BM160">
            <v>59966</v>
          </cell>
          <cell r="BN160"/>
          <cell r="BO160"/>
          <cell r="BP160"/>
          <cell r="BQ160"/>
          <cell r="BR160"/>
          <cell r="BS160"/>
          <cell r="BT160"/>
          <cell r="BU160"/>
          <cell r="BV160"/>
          <cell r="BW160"/>
          <cell r="BX160"/>
          <cell r="BY160"/>
          <cell r="BZ160"/>
          <cell r="CA160"/>
          <cell r="CB160"/>
          <cell r="CC160"/>
          <cell r="CD160"/>
          <cell r="CE160"/>
          <cell r="CF160"/>
          <cell r="CG160"/>
          <cell r="CH160"/>
          <cell r="CI160"/>
          <cell r="CJ160">
            <v>59966</v>
          </cell>
          <cell r="CK160"/>
          <cell r="CL160"/>
          <cell r="CM160">
            <v>28.992999999999999</v>
          </cell>
          <cell r="CN160">
            <v>158.52500000000001</v>
          </cell>
          <cell r="CO160">
            <v>211.791</v>
          </cell>
          <cell r="CP160">
            <v>567.27099999999996</v>
          </cell>
          <cell r="CQ160">
            <v>0.16907764292806962</v>
          </cell>
          <cell r="CR160">
            <v>0.22588943746020368</v>
          </cell>
          <cell r="CS160">
            <v>0.22688734485439749</v>
          </cell>
          <cell r="CT160">
            <v>0.37814557475732924</v>
          </cell>
          <cell r="CU160">
            <v>1</v>
          </cell>
          <cell r="CV160">
            <v>0</v>
          </cell>
          <cell r="CW160">
            <v>0</v>
          </cell>
          <cell r="CX160">
            <v>0</v>
          </cell>
          <cell r="CY160">
            <v>0</v>
          </cell>
          <cell r="CZ160"/>
          <cell r="DA160"/>
          <cell r="DB160"/>
          <cell r="DC160"/>
          <cell r="DD160"/>
          <cell r="DE160"/>
          <cell r="DF160"/>
          <cell r="DG160"/>
          <cell r="DH160"/>
          <cell r="DN160">
            <v>0</v>
          </cell>
        </row>
        <row r="161">
          <cell r="A161" t="str">
            <v>BU</v>
          </cell>
          <cell r="B161" t="str">
            <v>Routes 11 &amp; 36</v>
          </cell>
          <cell r="C161" t="str">
            <v>Track improvements</v>
          </cell>
          <cell r="D161"/>
          <cell r="E161" t="str">
            <v>X</v>
          </cell>
          <cell r="F161" t="str">
            <v>X</v>
          </cell>
          <cell r="G161"/>
          <cell r="H161"/>
          <cell r="I161"/>
          <cell r="J161"/>
          <cell r="K161"/>
          <cell r="L161" t="str">
            <v>X</v>
          </cell>
          <cell r="M161">
            <v>5.7</v>
          </cell>
          <cell r="N161">
            <v>0</v>
          </cell>
          <cell r="O161">
            <v>0</v>
          </cell>
          <cell r="P161">
            <v>0</v>
          </cell>
          <cell r="Q161">
            <v>0</v>
          </cell>
          <cell r="R161">
            <v>0</v>
          </cell>
          <cell r="S161">
            <v>5.7</v>
          </cell>
          <cell r="T161"/>
          <cell r="U161"/>
          <cell r="V161">
            <v>0</v>
          </cell>
          <cell r="W161">
            <v>5.7</v>
          </cell>
          <cell r="X161">
            <v>0</v>
          </cell>
          <cell r="Y161">
            <v>0</v>
          </cell>
          <cell r="Z161"/>
          <cell r="AA161">
            <v>0</v>
          </cell>
          <cell r="AB161">
            <v>5.7</v>
          </cell>
          <cell r="AC161">
            <v>5.7</v>
          </cell>
          <cell r="AD161">
            <v>0</v>
          </cell>
          <cell r="AE161">
            <v>0</v>
          </cell>
          <cell r="AF161">
            <v>0</v>
          </cell>
          <cell r="AG161">
            <v>5.7</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cell r="BB161">
            <v>5.7</v>
          </cell>
          <cell r="BC161">
            <v>0</v>
          </cell>
          <cell r="BD161">
            <v>0</v>
          </cell>
          <cell r="BE161">
            <v>0</v>
          </cell>
          <cell r="BF161">
            <v>5.7</v>
          </cell>
          <cell r="BG161" t="str">
            <v>BU</v>
          </cell>
          <cell r="BH161">
            <v>1</v>
          </cell>
          <cell r="BI161"/>
          <cell r="BJ161"/>
          <cell r="BK161" t="str">
            <v>E</v>
          </cell>
          <cell r="BL161" t="str">
            <v>B</v>
          </cell>
          <cell r="BM161">
            <v>102565</v>
          </cell>
          <cell r="BN161"/>
          <cell r="BO161"/>
          <cell r="BP161"/>
          <cell r="BQ161"/>
          <cell r="BR161"/>
          <cell r="BS161"/>
          <cell r="BT161"/>
          <cell r="BU161"/>
          <cell r="BV161"/>
          <cell r="BW161"/>
          <cell r="BX161"/>
          <cell r="BY161"/>
          <cell r="BZ161"/>
          <cell r="CA161"/>
          <cell r="CB161"/>
          <cell r="CC161"/>
          <cell r="CD161"/>
          <cell r="CE161"/>
          <cell r="CF161"/>
          <cell r="CG161">
            <v>0</v>
          </cell>
          <cell r="CH161">
            <v>0</v>
          </cell>
          <cell r="CI161">
            <v>0</v>
          </cell>
          <cell r="CJ161">
            <v>102565</v>
          </cell>
          <cell r="CK161"/>
          <cell r="CL161"/>
          <cell r="CM161"/>
          <cell r="CN161">
            <v>5.7</v>
          </cell>
          <cell r="CO161"/>
          <cell r="CP161">
            <v>0</v>
          </cell>
          <cell r="CQ161">
            <v>1</v>
          </cell>
          <cell r="CR161">
            <v>0</v>
          </cell>
          <cell r="CS161">
            <v>0</v>
          </cell>
          <cell r="CT161">
            <v>0</v>
          </cell>
          <cell r="CU161">
            <v>1</v>
          </cell>
          <cell r="CV161">
            <v>0</v>
          </cell>
          <cell r="CW161">
            <v>0</v>
          </cell>
          <cell r="CX161">
            <v>0</v>
          </cell>
          <cell r="CY161">
            <v>0</v>
          </cell>
          <cell r="DF161"/>
          <cell r="DN161">
            <v>0</v>
          </cell>
        </row>
        <row r="162">
          <cell r="A162" t="str">
            <v>BV</v>
          </cell>
          <cell r="B162" t="str">
            <v>Trolley Tunnels</v>
          </cell>
          <cell r="C162" t="str">
            <v>Track rehabilitation</v>
          </cell>
          <cell r="D162" t="str">
            <v>X</v>
          </cell>
          <cell r="E162"/>
          <cell r="F162"/>
          <cell r="G162"/>
          <cell r="H162"/>
          <cell r="I162"/>
          <cell r="J162"/>
          <cell r="K162"/>
          <cell r="L162" t="str">
            <v>X</v>
          </cell>
          <cell r="M162">
            <v>6.6</v>
          </cell>
          <cell r="N162">
            <v>0</v>
          </cell>
          <cell r="O162">
            <v>0</v>
          </cell>
          <cell r="P162">
            <v>0</v>
          </cell>
          <cell r="Q162">
            <v>0</v>
          </cell>
          <cell r="R162">
            <v>0</v>
          </cell>
          <cell r="S162">
            <v>6.6</v>
          </cell>
          <cell r="T162"/>
          <cell r="U162"/>
          <cell r="V162">
            <v>0</v>
          </cell>
          <cell r="W162">
            <v>6.5999999999999988</v>
          </cell>
          <cell r="X162">
            <v>0</v>
          </cell>
          <cell r="Y162">
            <v>0</v>
          </cell>
          <cell r="Z162"/>
          <cell r="AA162">
            <v>0</v>
          </cell>
          <cell r="AB162">
            <v>6.5999999999999988</v>
          </cell>
          <cell r="AC162">
            <v>0</v>
          </cell>
          <cell r="AD162">
            <v>6.5999999999999988</v>
          </cell>
          <cell r="AE162">
            <v>0</v>
          </cell>
          <cell r="AF162">
            <v>0</v>
          </cell>
          <cell r="AG162">
            <v>6.5999999999999988</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6.5999999999999988</v>
          </cell>
          <cell r="BD162">
            <v>0</v>
          </cell>
          <cell r="BE162">
            <v>0</v>
          </cell>
          <cell r="BF162">
            <v>6.5999999999999988</v>
          </cell>
          <cell r="BG162" t="str">
            <v>BV</v>
          </cell>
          <cell r="BH162">
            <v>1</v>
          </cell>
          <cell r="BI162"/>
          <cell r="BJ162"/>
          <cell r="BK162" t="str">
            <v>A</v>
          </cell>
          <cell r="BL162" t="str">
            <v>B</v>
          </cell>
          <cell r="BM162">
            <v>102565</v>
          </cell>
          <cell r="BN162"/>
          <cell r="BO162"/>
          <cell r="BP162"/>
          <cell r="BQ162"/>
          <cell r="BR162"/>
          <cell r="BS162"/>
          <cell r="BT162"/>
          <cell r="BU162"/>
          <cell r="BV162"/>
          <cell r="BW162"/>
          <cell r="BX162"/>
          <cell r="BY162"/>
          <cell r="BZ162"/>
          <cell r="CA162"/>
          <cell r="CB162"/>
          <cell r="CC162"/>
          <cell r="CD162"/>
          <cell r="CE162"/>
          <cell r="CF162"/>
          <cell r="CG162">
            <v>0</v>
          </cell>
          <cell r="CH162">
            <v>0</v>
          </cell>
          <cell r="CI162">
            <v>0</v>
          </cell>
          <cell r="CJ162">
            <v>102565</v>
          </cell>
          <cell r="CK162"/>
          <cell r="CL162"/>
          <cell r="CM162"/>
          <cell r="CN162">
            <v>0</v>
          </cell>
          <cell r="CO162">
            <v>6.6</v>
          </cell>
          <cell r="CP162">
            <v>0</v>
          </cell>
          <cell r="CQ162">
            <v>0</v>
          </cell>
          <cell r="CR162">
            <v>1</v>
          </cell>
          <cell r="CS162">
            <v>0</v>
          </cell>
          <cell r="CT162">
            <v>0</v>
          </cell>
          <cell r="CU162">
            <v>1</v>
          </cell>
          <cell r="CV162">
            <v>0</v>
          </cell>
          <cell r="CW162">
            <v>0</v>
          </cell>
          <cell r="CX162">
            <v>0</v>
          </cell>
          <cell r="CY162">
            <v>0</v>
          </cell>
          <cell r="DF162"/>
          <cell r="DN162">
            <v>0</v>
          </cell>
        </row>
        <row r="163">
          <cell r="A163" t="str">
            <v>BW</v>
          </cell>
          <cell r="B163" t="str">
            <v>Regional Rail</v>
          </cell>
          <cell r="C163" t="str">
            <v xml:space="preserve"> Rehabilitate Hunt/Wayne, Arsenal, and Beth interlockings</v>
          </cell>
          <cell r="D163" t="str">
            <v>X</v>
          </cell>
          <cell r="E163" t="str">
            <v>X</v>
          </cell>
          <cell r="F163" t="str">
            <v>X</v>
          </cell>
          <cell r="G163"/>
          <cell r="H163" t="str">
            <v>X</v>
          </cell>
          <cell r="I163"/>
          <cell r="J163" t="str">
            <v>X</v>
          </cell>
          <cell r="K163" t="str">
            <v>X</v>
          </cell>
          <cell r="L163" t="str">
            <v>X</v>
          </cell>
          <cell r="M163">
            <v>55</v>
          </cell>
          <cell r="N163">
            <v>0</v>
          </cell>
          <cell r="O163">
            <v>0</v>
          </cell>
          <cell r="P163">
            <v>0</v>
          </cell>
          <cell r="Q163">
            <v>0</v>
          </cell>
          <cell r="R163">
            <v>0</v>
          </cell>
          <cell r="S163">
            <v>55</v>
          </cell>
          <cell r="T163"/>
          <cell r="U163"/>
          <cell r="V163">
            <v>1</v>
          </cell>
          <cell r="W163">
            <v>89.527905218136283</v>
          </cell>
          <cell r="X163">
            <v>0</v>
          </cell>
          <cell r="Y163">
            <v>0</v>
          </cell>
          <cell r="Z163"/>
          <cell r="AA163">
            <v>0</v>
          </cell>
          <cell r="AB163">
            <v>89.527905218136283</v>
          </cell>
          <cell r="AC163">
            <v>0</v>
          </cell>
          <cell r="AD163">
            <v>0</v>
          </cell>
          <cell r="AE163">
            <v>89.527905218136283</v>
          </cell>
          <cell r="AF163">
            <v>0</v>
          </cell>
          <cell r="AG163">
            <v>89.527905218136283</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cell r="AZ163">
            <v>0</v>
          </cell>
          <cell r="BA163">
            <v>0</v>
          </cell>
          <cell r="BB163">
            <v>0</v>
          </cell>
          <cell r="BC163">
            <v>0</v>
          </cell>
          <cell r="BD163">
            <v>89.527905218136283</v>
          </cell>
          <cell r="BE163">
            <v>0</v>
          </cell>
          <cell r="BF163">
            <v>89.527905218136283</v>
          </cell>
          <cell r="BG163" t="str">
            <v>BW</v>
          </cell>
          <cell r="BH163">
            <v>1</v>
          </cell>
          <cell r="BI163"/>
          <cell r="BJ163"/>
          <cell r="BK163" t="str">
            <v>F</v>
          </cell>
          <cell r="BL163" t="str">
            <v>B</v>
          </cell>
          <cell r="BM163">
            <v>102571</v>
          </cell>
          <cell r="BN163"/>
          <cell r="BO163"/>
          <cell r="BP163"/>
          <cell r="BQ163"/>
          <cell r="BR163"/>
          <cell r="BS163"/>
          <cell r="BT163"/>
          <cell r="BU163"/>
          <cell r="BV163"/>
          <cell r="BW163"/>
          <cell r="BX163"/>
          <cell r="BY163"/>
          <cell r="BZ163"/>
          <cell r="CA163"/>
          <cell r="CB163"/>
          <cell r="CC163"/>
          <cell r="CD163"/>
          <cell r="CE163"/>
          <cell r="CF163"/>
          <cell r="CG163">
            <v>0</v>
          </cell>
          <cell r="CH163">
            <v>0</v>
          </cell>
          <cell r="CI163">
            <v>0</v>
          </cell>
          <cell r="CJ163">
            <v>102571</v>
          </cell>
          <cell r="CK163"/>
          <cell r="CL163"/>
          <cell r="CM163"/>
          <cell r="CN163">
            <v>0</v>
          </cell>
          <cell r="CO163">
            <v>0</v>
          </cell>
          <cell r="CP163">
            <v>55</v>
          </cell>
          <cell r="CQ163">
            <v>0</v>
          </cell>
          <cell r="CR163">
            <v>0</v>
          </cell>
          <cell r="CS163">
            <v>1</v>
          </cell>
          <cell r="CT163">
            <v>0</v>
          </cell>
          <cell r="CU163">
            <v>1</v>
          </cell>
          <cell r="CV163">
            <v>0</v>
          </cell>
          <cell r="CW163">
            <v>0</v>
          </cell>
          <cell r="CX163">
            <v>0</v>
          </cell>
          <cell r="CY163">
            <v>0</v>
          </cell>
          <cell r="DF163"/>
          <cell r="DN163">
            <v>0</v>
          </cell>
        </row>
        <row r="164">
          <cell r="A164" t="str">
            <v>CA</v>
          </cell>
          <cell r="B164" t="str">
            <v>Regional Rail</v>
          </cell>
          <cell r="C164" t="str">
            <v>Slope stability at Media, Mainline, Limekiln, Ardsley, and Chestnut Hill East cuts</v>
          </cell>
          <cell r="D164"/>
          <cell r="E164" t="str">
            <v>X</v>
          </cell>
          <cell r="F164"/>
          <cell r="G164"/>
          <cell r="H164"/>
          <cell r="I164"/>
          <cell r="J164" t="str">
            <v>X</v>
          </cell>
          <cell r="K164" t="str">
            <v>X</v>
          </cell>
          <cell r="L164" t="str">
            <v>X</v>
          </cell>
          <cell r="M164">
            <v>26.5</v>
          </cell>
          <cell r="N164">
            <v>0</v>
          </cell>
          <cell r="O164">
            <v>0</v>
          </cell>
          <cell r="P164">
            <v>0</v>
          </cell>
          <cell r="Q164">
            <v>0</v>
          </cell>
          <cell r="R164">
            <v>0</v>
          </cell>
          <cell r="S164">
            <v>26.5</v>
          </cell>
          <cell r="T164"/>
          <cell r="U164"/>
          <cell r="V164">
            <v>0</v>
          </cell>
          <cell r="W164">
            <v>26.499999999999996</v>
          </cell>
          <cell r="X164">
            <v>0</v>
          </cell>
          <cell r="Y164">
            <v>0</v>
          </cell>
          <cell r="Z164"/>
          <cell r="AA164">
            <v>0</v>
          </cell>
          <cell r="AB164">
            <v>26.499999999999996</v>
          </cell>
          <cell r="AC164">
            <v>0</v>
          </cell>
          <cell r="AD164">
            <v>26.499999999999996</v>
          </cell>
          <cell r="AE164">
            <v>0</v>
          </cell>
          <cell r="AF164">
            <v>0</v>
          </cell>
          <cell r="AG164">
            <v>26.499999999999996</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0</v>
          </cell>
          <cell r="AY164">
            <v>0</v>
          </cell>
          <cell r="AZ164">
            <v>0</v>
          </cell>
          <cell r="BA164">
            <v>0</v>
          </cell>
          <cell r="BB164">
            <v>0</v>
          </cell>
          <cell r="BC164">
            <v>26.499999999999996</v>
          </cell>
          <cell r="BD164">
            <v>0</v>
          </cell>
          <cell r="BE164">
            <v>0</v>
          </cell>
          <cell r="BF164">
            <v>26.499999999999996</v>
          </cell>
          <cell r="BG164" t="str">
            <v>CA</v>
          </cell>
          <cell r="BH164">
            <v>1</v>
          </cell>
          <cell r="BI164" t="str">
            <v>Y</v>
          </cell>
          <cell r="BJ164"/>
          <cell r="BK164" t="str">
            <v>B</v>
          </cell>
          <cell r="BL164" t="str">
            <v>B</v>
          </cell>
          <cell r="BM164"/>
          <cell r="BN164"/>
          <cell r="BO164"/>
          <cell r="BP164"/>
          <cell r="BQ164"/>
          <cell r="BR164"/>
          <cell r="BS164"/>
          <cell r="BT164"/>
          <cell r="BU164"/>
          <cell r="BV164"/>
          <cell r="BW164"/>
          <cell r="BX164"/>
          <cell r="BY164"/>
          <cell r="BZ164"/>
          <cell r="CA164"/>
          <cell r="CB164"/>
          <cell r="CC164"/>
          <cell r="CD164"/>
          <cell r="CE164"/>
          <cell r="CF164"/>
          <cell r="CG164">
            <v>0</v>
          </cell>
          <cell r="CH164">
            <v>0</v>
          </cell>
          <cell r="CI164">
            <v>0</v>
          </cell>
          <cell r="CJ164" t="str">
            <v>-</v>
          </cell>
          <cell r="CK164"/>
          <cell r="CL164"/>
          <cell r="CM164"/>
          <cell r="CN164">
            <v>0</v>
          </cell>
          <cell r="CO164">
            <v>26.5</v>
          </cell>
          <cell r="CP164">
            <v>0</v>
          </cell>
          <cell r="CQ164">
            <v>0</v>
          </cell>
          <cell r="CR164">
            <v>1</v>
          </cell>
          <cell r="CS164">
            <v>0</v>
          </cell>
          <cell r="CT164">
            <v>0</v>
          </cell>
          <cell r="CU164">
            <v>1</v>
          </cell>
          <cell r="CV164">
            <v>0</v>
          </cell>
          <cell r="CW164">
            <v>0</v>
          </cell>
          <cell r="CX164">
            <v>0</v>
          </cell>
          <cell r="CY164">
            <v>0</v>
          </cell>
          <cell r="DF164"/>
          <cell r="DN164">
            <v>0</v>
          </cell>
        </row>
        <row r="165">
          <cell r="A165" t="str">
            <v>BI</v>
          </cell>
          <cell r="B165" t="str">
            <v>Computer Aided Radio Dispatch</v>
          </cell>
          <cell r="C165"/>
          <cell r="D165"/>
          <cell r="E165"/>
          <cell r="F165"/>
          <cell r="G165"/>
          <cell r="H165"/>
          <cell r="I165"/>
          <cell r="J165"/>
          <cell r="K165"/>
          <cell r="L165"/>
          <cell r="M165"/>
          <cell r="N165"/>
          <cell r="O165"/>
          <cell r="P165"/>
          <cell r="Q165"/>
          <cell r="R165"/>
          <cell r="S165">
            <v>0</v>
          </cell>
          <cell r="T165"/>
          <cell r="U165"/>
          <cell r="V165">
            <v>0</v>
          </cell>
          <cell r="W165">
            <v>0</v>
          </cell>
          <cell r="X165">
            <v>0</v>
          </cell>
          <cell r="Y165">
            <v>0</v>
          </cell>
          <cell r="Z165"/>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cell r="AZ165">
            <v>0</v>
          </cell>
          <cell r="BA165">
            <v>0</v>
          </cell>
          <cell r="BB165">
            <v>0</v>
          </cell>
          <cell r="BC165">
            <v>0</v>
          </cell>
          <cell r="BD165">
            <v>0</v>
          </cell>
          <cell r="BE165">
            <v>0</v>
          </cell>
          <cell r="BF165">
            <v>0</v>
          </cell>
          <cell r="BG165" t="str">
            <v>BI</v>
          </cell>
          <cell r="BH165">
            <v>1</v>
          </cell>
          <cell r="BI165"/>
          <cell r="BJ165"/>
          <cell r="BK165" t="str">
            <v>-</v>
          </cell>
          <cell r="BL165" t="str">
            <v>-</v>
          </cell>
          <cell r="BM165">
            <v>102571</v>
          </cell>
          <cell r="BN165"/>
          <cell r="BO165"/>
          <cell r="BP165"/>
          <cell r="BQ165"/>
          <cell r="BR165"/>
          <cell r="BS165"/>
          <cell r="BT165"/>
          <cell r="BU165"/>
          <cell r="BV165"/>
          <cell r="BW165"/>
          <cell r="BX165"/>
          <cell r="BY165"/>
          <cell r="BZ165"/>
          <cell r="CA165"/>
          <cell r="CB165"/>
          <cell r="CC165"/>
          <cell r="CD165"/>
          <cell r="CE165"/>
          <cell r="CF165"/>
          <cell r="CG165">
            <v>0</v>
          </cell>
          <cell r="CH165">
            <v>0</v>
          </cell>
          <cell r="CI165">
            <v>0</v>
          </cell>
          <cell r="CJ165">
            <v>102571</v>
          </cell>
          <cell r="CK165"/>
          <cell r="CL165"/>
          <cell r="CM165"/>
          <cell r="CN165">
            <v>0</v>
          </cell>
          <cell r="CO165"/>
          <cell r="CP165">
            <v>0</v>
          </cell>
          <cell r="CQ165">
            <v>0</v>
          </cell>
          <cell r="CR165">
            <v>0</v>
          </cell>
          <cell r="CS165">
            <v>0</v>
          </cell>
          <cell r="CT165">
            <v>0</v>
          </cell>
          <cell r="CU165">
            <v>1</v>
          </cell>
          <cell r="CV165">
            <v>0</v>
          </cell>
          <cell r="CW165">
            <v>0</v>
          </cell>
          <cell r="CX165">
            <v>0</v>
          </cell>
          <cell r="CY165">
            <v>0</v>
          </cell>
          <cell r="DF165"/>
          <cell r="DN165">
            <v>0</v>
          </cell>
        </row>
        <row r="166">
          <cell r="A166"/>
          <cell r="B166"/>
          <cell r="C166"/>
          <cell r="D166"/>
          <cell r="E166"/>
          <cell r="F166"/>
          <cell r="G166"/>
          <cell r="H166"/>
          <cell r="I166"/>
          <cell r="J166"/>
          <cell r="K166"/>
          <cell r="L166"/>
          <cell r="M166"/>
          <cell r="N166"/>
          <cell r="O166"/>
          <cell r="P166"/>
          <cell r="Q166"/>
          <cell r="R166"/>
          <cell r="S166">
            <v>0</v>
          </cell>
          <cell r="T166"/>
          <cell r="U166"/>
          <cell r="V166">
            <v>0</v>
          </cell>
          <cell r="W166">
            <v>0</v>
          </cell>
          <cell r="X166">
            <v>0</v>
          </cell>
          <cell r="Y166">
            <v>0</v>
          </cell>
          <cell r="Z166"/>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v>0</v>
          </cell>
          <cell r="AV166">
            <v>0</v>
          </cell>
          <cell r="AW166">
            <v>0</v>
          </cell>
          <cell r="AX166">
            <v>0</v>
          </cell>
          <cell r="AY166">
            <v>0</v>
          </cell>
          <cell r="AZ166">
            <v>0</v>
          </cell>
          <cell r="BA166">
            <v>0</v>
          </cell>
          <cell r="BB166">
            <v>0</v>
          </cell>
          <cell r="BC166">
            <v>0</v>
          </cell>
          <cell r="BD166">
            <v>0</v>
          </cell>
          <cell r="BE166">
            <v>0</v>
          </cell>
          <cell r="BF166">
            <v>0</v>
          </cell>
          <cell r="BG166">
            <v>0</v>
          </cell>
          <cell r="BH166">
            <v>1</v>
          </cell>
          <cell r="BI166"/>
          <cell r="BJ166"/>
          <cell r="BK166" t="str">
            <v>-</v>
          </cell>
          <cell r="BL166" t="str">
            <v>-</v>
          </cell>
          <cell r="BM166"/>
          <cell r="BN166"/>
          <cell r="BO166"/>
          <cell r="BP166"/>
          <cell r="BQ166"/>
          <cell r="BR166"/>
          <cell r="BS166"/>
          <cell r="BT166"/>
          <cell r="BU166"/>
          <cell r="BV166"/>
          <cell r="BW166"/>
          <cell r="BX166"/>
          <cell r="BY166"/>
          <cell r="BZ166"/>
          <cell r="CA166"/>
          <cell r="CB166"/>
          <cell r="CC166"/>
          <cell r="CD166"/>
          <cell r="CE166"/>
          <cell r="CF166"/>
          <cell r="CG166">
            <v>0</v>
          </cell>
          <cell r="CH166">
            <v>0</v>
          </cell>
          <cell r="CI166">
            <v>0</v>
          </cell>
          <cell r="CJ166" t="str">
            <v>-</v>
          </cell>
          <cell r="CK166"/>
          <cell r="CL166"/>
          <cell r="CM166"/>
          <cell r="CN166">
            <v>0</v>
          </cell>
          <cell r="CO166"/>
          <cell r="CP166">
            <v>0</v>
          </cell>
          <cell r="CQ166">
            <v>0</v>
          </cell>
          <cell r="CR166">
            <v>0</v>
          </cell>
          <cell r="CS166">
            <v>0</v>
          </cell>
          <cell r="CT166">
            <v>0</v>
          </cell>
          <cell r="CU166">
            <v>1</v>
          </cell>
          <cell r="CV166">
            <v>0</v>
          </cell>
          <cell r="CW166">
            <v>0</v>
          </cell>
          <cell r="CX166">
            <v>0</v>
          </cell>
          <cell r="CY166">
            <v>0</v>
          </cell>
          <cell r="DF166"/>
          <cell r="DN166">
            <v>0</v>
          </cell>
        </row>
        <row r="167">
          <cell r="A167"/>
          <cell r="B167"/>
          <cell r="C167"/>
          <cell r="D167"/>
          <cell r="E167"/>
          <cell r="F167"/>
          <cell r="G167"/>
          <cell r="H167"/>
          <cell r="I167"/>
          <cell r="J167"/>
          <cell r="K167"/>
          <cell r="L167"/>
          <cell r="M167"/>
          <cell r="N167"/>
          <cell r="O167"/>
          <cell r="P167"/>
          <cell r="Q167"/>
          <cell r="R167"/>
          <cell r="S167"/>
          <cell r="T167"/>
          <cell r="U167"/>
          <cell r="V167"/>
          <cell r="W167">
            <v>0</v>
          </cell>
          <cell r="X167">
            <v>0</v>
          </cell>
          <cell r="Y167">
            <v>0</v>
          </cell>
          <cell r="Z167"/>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0</v>
          </cell>
          <cell r="AR167">
            <v>0</v>
          </cell>
          <cell r="AS167">
            <v>0</v>
          </cell>
          <cell r="AT167">
            <v>0</v>
          </cell>
          <cell r="AU167">
            <v>0</v>
          </cell>
          <cell r="AV167">
            <v>0</v>
          </cell>
          <cell r="AW167">
            <v>0</v>
          </cell>
          <cell r="AX167">
            <v>0</v>
          </cell>
          <cell r="AY167">
            <v>0</v>
          </cell>
          <cell r="AZ167">
            <v>0</v>
          </cell>
          <cell r="BA167">
            <v>0</v>
          </cell>
          <cell r="BB167">
            <v>0</v>
          </cell>
          <cell r="BC167">
            <v>0</v>
          </cell>
          <cell r="BD167">
            <v>0</v>
          </cell>
          <cell r="BE167">
            <v>0</v>
          </cell>
          <cell r="BF167">
            <v>0</v>
          </cell>
          <cell r="BG167">
            <v>0</v>
          </cell>
          <cell r="BH167">
            <v>1</v>
          </cell>
          <cell r="BI167"/>
          <cell r="BJ167"/>
          <cell r="BK167"/>
          <cell r="BL167"/>
          <cell r="BM167"/>
          <cell r="BN167"/>
          <cell r="BO167"/>
          <cell r="BP167"/>
          <cell r="BQ167"/>
          <cell r="BR167"/>
          <cell r="BS167"/>
          <cell r="BT167"/>
          <cell r="BU167"/>
          <cell r="BV167"/>
          <cell r="BW167"/>
          <cell r="BX167"/>
          <cell r="BY167"/>
          <cell r="BZ167"/>
          <cell r="CA167"/>
          <cell r="CB167"/>
          <cell r="CC167"/>
          <cell r="CD167"/>
          <cell r="CE167"/>
          <cell r="CF167"/>
          <cell r="CG167"/>
          <cell r="CH167"/>
          <cell r="CI167"/>
          <cell r="CJ167" t="str">
            <v>-</v>
          </cell>
          <cell r="CK167"/>
          <cell r="CL167"/>
          <cell r="CM167"/>
          <cell r="CN167"/>
          <cell r="CO167"/>
          <cell r="CP167">
            <v>0</v>
          </cell>
          <cell r="CQ167">
            <v>0</v>
          </cell>
          <cell r="CR167">
            <v>0</v>
          </cell>
          <cell r="CS167">
            <v>0</v>
          </cell>
          <cell r="CT167">
            <v>0</v>
          </cell>
          <cell r="CU167">
            <v>1</v>
          </cell>
          <cell r="CV167">
            <v>0</v>
          </cell>
          <cell r="CW167">
            <v>0</v>
          </cell>
          <cell r="CX167">
            <v>0</v>
          </cell>
          <cell r="CY167">
            <v>0</v>
          </cell>
          <cell r="CZ167"/>
          <cell r="DA167"/>
          <cell r="DB167"/>
          <cell r="DC167"/>
          <cell r="DD167"/>
          <cell r="DE167"/>
          <cell r="DF167"/>
          <cell r="DG167"/>
          <cell r="DH167"/>
          <cell r="DN167">
            <v>0</v>
          </cell>
        </row>
        <row r="168">
          <cell r="A168" t="str">
            <v>T2</v>
          </cell>
          <cell r="B168" t="str">
            <v>Vehicle Rehabilitation/Replacement</v>
          </cell>
          <cell r="C168" t="str">
            <v>Region-wide</v>
          </cell>
          <cell r="D168"/>
          <cell r="E168"/>
          <cell r="F168"/>
          <cell r="G168"/>
          <cell r="H168"/>
          <cell r="I168"/>
          <cell r="J168"/>
          <cell r="K168"/>
          <cell r="L168"/>
          <cell r="M168">
            <v>0</v>
          </cell>
          <cell r="N168">
            <v>4108.0999999999995</v>
          </cell>
          <cell r="O168">
            <v>0</v>
          </cell>
          <cell r="P168">
            <v>0</v>
          </cell>
          <cell r="Q168">
            <v>0</v>
          </cell>
          <cell r="R168">
            <v>0</v>
          </cell>
          <cell r="S168">
            <v>4108.0999999999995</v>
          </cell>
          <cell r="T168">
            <v>0</v>
          </cell>
          <cell r="U168">
            <v>0</v>
          </cell>
          <cell r="V168">
            <v>0</v>
          </cell>
          <cell r="W168">
            <v>0</v>
          </cell>
          <cell r="X168">
            <v>10901.165888678846</v>
          </cell>
          <cell r="Y168">
            <v>0</v>
          </cell>
          <cell r="Z168">
            <v>0</v>
          </cell>
          <cell r="AA168">
            <v>0</v>
          </cell>
          <cell r="AB168">
            <v>10901.165888678846</v>
          </cell>
          <cell r="AC168">
            <v>0</v>
          </cell>
          <cell r="AD168">
            <v>0</v>
          </cell>
          <cell r="AE168">
            <v>0</v>
          </cell>
          <cell r="AF168">
            <v>0</v>
          </cell>
          <cell r="AG168">
            <v>0</v>
          </cell>
          <cell r="AH168">
            <v>328.185</v>
          </cell>
          <cell r="AI168">
            <v>1206.2219999999998</v>
          </cell>
          <cell r="AJ168">
            <v>2006.8023828199077</v>
          </cell>
          <cell r="AK168">
            <v>5142.5134250380725</v>
          </cell>
          <cell r="AL168">
            <v>8683.7228078579792</v>
          </cell>
          <cell r="AM168">
            <v>0</v>
          </cell>
          <cell r="AN168">
            <v>0</v>
          </cell>
          <cell r="AO168">
            <v>0</v>
          </cell>
          <cell r="AP168">
            <v>0</v>
          </cell>
          <cell r="AQ168">
            <v>0</v>
          </cell>
          <cell r="AR168">
            <v>0</v>
          </cell>
          <cell r="AS168">
            <v>0</v>
          </cell>
          <cell r="AT168">
            <v>0</v>
          </cell>
          <cell r="AU168">
            <v>0</v>
          </cell>
          <cell r="AV168">
            <v>0</v>
          </cell>
          <cell r="AW168">
            <v>0</v>
          </cell>
          <cell r="AX168">
            <v>0</v>
          </cell>
          <cell r="AY168">
            <v>0</v>
          </cell>
          <cell r="AZ168">
            <v>0</v>
          </cell>
          <cell r="BA168">
            <v>0</v>
          </cell>
          <cell r="BB168">
            <v>328.185</v>
          </cell>
          <cell r="BC168">
            <v>1206.2219999999998</v>
          </cell>
          <cell r="BD168">
            <v>2006.8023828199077</v>
          </cell>
          <cell r="BE168">
            <v>5142.5134250380725</v>
          </cell>
          <cell r="BF168">
            <v>8683.7228078579792</v>
          </cell>
          <cell r="BG168" t="str">
            <v>T2</v>
          </cell>
          <cell r="BH168"/>
          <cell r="BI168"/>
          <cell r="BJ168"/>
          <cell r="BK168"/>
          <cell r="BL168"/>
          <cell r="BM168"/>
          <cell r="BN168"/>
          <cell r="BO168"/>
          <cell r="BP168"/>
          <cell r="BQ168"/>
          <cell r="BR168"/>
          <cell r="BS168"/>
          <cell r="BT168"/>
          <cell r="BU168"/>
          <cell r="BV168"/>
          <cell r="BW168"/>
          <cell r="BX168"/>
          <cell r="BY168"/>
          <cell r="BZ168"/>
          <cell r="CA168"/>
          <cell r="CB168"/>
          <cell r="CC168"/>
          <cell r="CD168"/>
          <cell r="CE168"/>
          <cell r="CF168"/>
          <cell r="CG168"/>
          <cell r="CH168"/>
          <cell r="CI168"/>
          <cell r="CJ168" t="str">
            <v>-</v>
          </cell>
          <cell r="CK168"/>
          <cell r="CL168"/>
          <cell r="CM168"/>
          <cell r="CN168"/>
          <cell r="CO168">
            <v>0</v>
          </cell>
          <cell r="CP168">
            <v>4108.0999999999995</v>
          </cell>
          <cell r="CQ168"/>
          <cell r="CR168"/>
          <cell r="CS168"/>
          <cell r="CT168"/>
          <cell r="CU168"/>
          <cell r="CV168"/>
          <cell r="CW168"/>
          <cell r="CX168"/>
          <cell r="CY168"/>
          <cell r="CZ168"/>
          <cell r="DA168"/>
          <cell r="DB168"/>
          <cell r="DC168"/>
          <cell r="DD168"/>
          <cell r="DE168"/>
          <cell r="DF168"/>
          <cell r="DG168"/>
          <cell r="DH168"/>
          <cell r="DN168">
            <v>1107.2</v>
          </cell>
        </row>
        <row r="169">
          <cell r="A169" t="str">
            <v>BG</v>
          </cell>
          <cell r="B169" t="str">
            <v>SEPTA Commuter Rail Vehicles</v>
          </cell>
          <cell r="C169" t="str">
            <v>Purchase (245) Silverliner Vis</v>
          </cell>
          <cell r="D169" t="str">
            <v>X</v>
          </cell>
          <cell r="E169" t="str">
            <v>X</v>
          </cell>
          <cell r="F169" t="str">
            <v>X</v>
          </cell>
          <cell r="G169" t="str">
            <v>X</v>
          </cell>
          <cell r="H169" t="str">
            <v>X</v>
          </cell>
          <cell r="I169" t="str">
            <v>X</v>
          </cell>
          <cell r="J169" t="str">
            <v>X</v>
          </cell>
          <cell r="K169" t="str">
            <v>X</v>
          </cell>
          <cell r="L169" t="str">
            <v>X</v>
          </cell>
          <cell r="M169"/>
          <cell r="N169">
            <v>1900</v>
          </cell>
          <cell r="O169"/>
          <cell r="P169"/>
          <cell r="Q169"/>
          <cell r="R169"/>
          <cell r="S169">
            <v>1900</v>
          </cell>
          <cell r="T169"/>
          <cell r="U169"/>
          <cell r="V169"/>
          <cell r="W169">
            <v>0</v>
          </cell>
          <cell r="X169">
            <v>3308.0593696610003</v>
          </cell>
          <cell r="Y169">
            <v>0</v>
          </cell>
          <cell r="Z169"/>
          <cell r="AA169">
            <v>0</v>
          </cell>
          <cell r="AB169">
            <v>3308.0593696610003</v>
          </cell>
          <cell r="AC169">
            <v>0</v>
          </cell>
          <cell r="AD169">
            <v>0</v>
          </cell>
          <cell r="AE169">
            <v>0</v>
          </cell>
          <cell r="AF169">
            <v>0</v>
          </cell>
          <cell r="AG169">
            <v>0</v>
          </cell>
          <cell r="AH169">
            <v>17.049999999999997</v>
          </cell>
          <cell r="AI169">
            <v>478.74999999999989</v>
          </cell>
          <cell r="AJ169">
            <v>857.14830345891119</v>
          </cell>
          <cell r="AK169">
            <v>1955.1110662020894</v>
          </cell>
          <cell r="AL169">
            <v>3308.0593696610003</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17.049999999999997</v>
          </cell>
          <cell r="BC169">
            <v>478.74999999999989</v>
          </cell>
          <cell r="BD169">
            <v>857.14830345891119</v>
          </cell>
          <cell r="BE169">
            <v>1955.1110662020894</v>
          </cell>
          <cell r="BF169">
            <v>3308.0593696610003</v>
          </cell>
          <cell r="BG169" t="str">
            <v>BG</v>
          </cell>
          <cell r="BH169">
            <v>1</v>
          </cell>
          <cell r="BI169" t="str">
            <v>Y</v>
          </cell>
          <cell r="BJ169" t="str">
            <v>N</v>
          </cell>
          <cell r="BK169"/>
          <cell r="BL169"/>
          <cell r="BM169">
            <v>60638</v>
          </cell>
          <cell r="BN169"/>
          <cell r="BO169"/>
          <cell r="BP169"/>
          <cell r="BQ169"/>
          <cell r="BR169"/>
          <cell r="BS169"/>
          <cell r="BT169"/>
          <cell r="BU169"/>
          <cell r="BV169"/>
          <cell r="BW169"/>
          <cell r="BX169"/>
          <cell r="BY169"/>
          <cell r="BZ169"/>
          <cell r="CA169"/>
          <cell r="CB169"/>
          <cell r="CC169"/>
          <cell r="CD169"/>
          <cell r="CE169"/>
          <cell r="CF169"/>
          <cell r="CG169"/>
          <cell r="CH169"/>
          <cell r="CI169"/>
          <cell r="CJ169">
            <v>60638</v>
          </cell>
          <cell r="CK169"/>
          <cell r="CL169"/>
          <cell r="CM169"/>
          <cell r="CN169">
            <v>17.049999999999997</v>
          </cell>
          <cell r="CO169">
            <v>478.75</v>
          </cell>
          <cell r="CP169">
            <v>1404.2</v>
          </cell>
          <cell r="CQ169">
            <v>8.9736842105263143E-3</v>
          </cell>
          <cell r="CR169">
            <v>0.25197368421052629</v>
          </cell>
          <cell r="CS169">
            <v>0.27714473684210528</v>
          </cell>
          <cell r="CT169">
            <v>0.46190789473684213</v>
          </cell>
          <cell r="CU169">
            <v>0</v>
          </cell>
          <cell r="CV169">
            <v>1</v>
          </cell>
          <cell r="CW169">
            <v>0</v>
          </cell>
          <cell r="CX169">
            <v>0</v>
          </cell>
          <cell r="CY169">
            <v>0</v>
          </cell>
          <cell r="CZ169"/>
          <cell r="DA169"/>
          <cell r="DB169"/>
          <cell r="DC169"/>
          <cell r="DD169"/>
          <cell r="DE169"/>
          <cell r="DF169"/>
          <cell r="DG169"/>
          <cell r="DH169"/>
          <cell r="DN169">
            <v>0</v>
          </cell>
        </row>
        <row r="170">
          <cell r="A170" t="str">
            <v>BG</v>
          </cell>
          <cell r="B170" t="str">
            <v>SEPTA Trolleys</v>
          </cell>
          <cell r="C170" t="str">
            <v>Purchase (115) Trolleys and (55) Articulated Trolleys</v>
          </cell>
          <cell r="D170" t="str">
            <v>X</v>
          </cell>
          <cell r="E170" t="str">
            <v>X</v>
          </cell>
          <cell r="F170" t="str">
            <v>X</v>
          </cell>
          <cell r="G170" t="str">
            <v>X</v>
          </cell>
          <cell r="H170"/>
          <cell r="I170"/>
          <cell r="J170" t="str">
            <v>X</v>
          </cell>
          <cell r="K170"/>
          <cell r="L170" t="str">
            <v>X</v>
          </cell>
          <cell r="M170"/>
          <cell r="N170">
            <v>1005</v>
          </cell>
          <cell r="O170"/>
          <cell r="P170"/>
          <cell r="Q170"/>
          <cell r="R170"/>
          <cell r="S170">
            <v>1005</v>
          </cell>
          <cell r="T170"/>
          <cell r="U170"/>
          <cell r="V170"/>
          <cell r="W170">
            <v>0</v>
          </cell>
          <cell r="X170">
            <v>1515.5995093515035</v>
          </cell>
          <cell r="Y170">
            <v>0</v>
          </cell>
          <cell r="Z170"/>
          <cell r="AA170">
            <v>0</v>
          </cell>
          <cell r="AB170">
            <v>1515.5995093515035</v>
          </cell>
          <cell r="AC170">
            <v>0</v>
          </cell>
          <cell r="AD170">
            <v>0</v>
          </cell>
          <cell r="AE170">
            <v>0</v>
          </cell>
          <cell r="AF170">
            <v>0</v>
          </cell>
          <cell r="AG170">
            <v>0</v>
          </cell>
          <cell r="AH170">
            <v>17.049999999999997</v>
          </cell>
          <cell r="AI170">
            <v>478.74999999999989</v>
          </cell>
          <cell r="AJ170">
            <v>310.82460911642039</v>
          </cell>
          <cell r="AK170">
            <v>708.97490023508328</v>
          </cell>
          <cell r="AL170">
            <v>1515.5995093515035</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cell r="BB170">
            <v>17.049999999999997</v>
          </cell>
          <cell r="BC170">
            <v>478.74999999999989</v>
          </cell>
          <cell r="BD170">
            <v>310.82460911642039</v>
          </cell>
          <cell r="BE170">
            <v>708.97490023508328</v>
          </cell>
          <cell r="BF170">
            <v>1515.5995093515035</v>
          </cell>
          <cell r="BG170" t="str">
            <v>BG</v>
          </cell>
          <cell r="BH170">
            <v>1</v>
          </cell>
          <cell r="BI170" t="str">
            <v>Y</v>
          </cell>
          <cell r="BJ170" t="str">
            <v>N</v>
          </cell>
          <cell r="BK170"/>
          <cell r="BL170"/>
          <cell r="BM170">
            <v>60638</v>
          </cell>
          <cell r="BN170"/>
          <cell r="BO170"/>
          <cell r="BP170"/>
          <cell r="BQ170"/>
          <cell r="BR170"/>
          <cell r="BS170"/>
          <cell r="BT170"/>
          <cell r="BU170"/>
          <cell r="BV170"/>
          <cell r="BW170"/>
          <cell r="BX170"/>
          <cell r="BY170"/>
          <cell r="BZ170"/>
          <cell r="CA170"/>
          <cell r="CB170"/>
          <cell r="CC170"/>
          <cell r="CD170"/>
          <cell r="CE170"/>
          <cell r="CF170"/>
          <cell r="CG170"/>
          <cell r="CH170"/>
          <cell r="CI170"/>
          <cell r="CJ170">
            <v>60638</v>
          </cell>
          <cell r="CK170"/>
          <cell r="CL170"/>
          <cell r="CM170"/>
          <cell r="CN170">
            <v>17.049999999999997</v>
          </cell>
          <cell r="CO170">
            <v>478.75</v>
          </cell>
          <cell r="CP170">
            <v>509.2</v>
          </cell>
          <cell r="CQ170">
            <v>1.6965174129353233E-2</v>
          </cell>
          <cell r="CR170">
            <v>0.47636815920398012</v>
          </cell>
          <cell r="CS170">
            <v>0.19</v>
          </cell>
          <cell r="CT170">
            <v>0.31666666666666665</v>
          </cell>
          <cell r="CU170">
            <v>0</v>
          </cell>
          <cell r="CV170">
            <v>1</v>
          </cell>
          <cell r="CW170">
            <v>0</v>
          </cell>
          <cell r="CX170">
            <v>0</v>
          </cell>
          <cell r="CY170">
            <v>0</v>
          </cell>
          <cell r="DF170"/>
          <cell r="DN170">
            <v>0</v>
          </cell>
        </row>
        <row r="171">
          <cell r="A171" t="str">
            <v>BG</v>
          </cell>
          <cell r="B171" t="str">
            <v>Broad Street Line</v>
          </cell>
          <cell r="C171" t="str">
            <v>Replace (125) heavy rail vehicles</v>
          </cell>
          <cell r="D171"/>
          <cell r="E171"/>
          <cell r="F171" t="str">
            <v>X</v>
          </cell>
          <cell r="G171" t="str">
            <v>X</v>
          </cell>
          <cell r="H171"/>
          <cell r="I171"/>
          <cell r="J171"/>
          <cell r="K171"/>
          <cell r="L171" t="str">
            <v>X</v>
          </cell>
          <cell r="M171"/>
          <cell r="N171">
            <v>1050</v>
          </cell>
          <cell r="O171"/>
          <cell r="P171"/>
          <cell r="Q171"/>
          <cell r="R171"/>
          <cell r="S171">
            <v>1050</v>
          </cell>
          <cell r="T171"/>
          <cell r="U171"/>
          <cell r="V171"/>
          <cell r="W171">
            <v>0</v>
          </cell>
          <cell r="X171">
            <v>2102.8858696368397</v>
          </cell>
          <cell r="Y171">
            <v>0</v>
          </cell>
          <cell r="Z171"/>
          <cell r="AA171">
            <v>0</v>
          </cell>
          <cell r="AB171">
            <v>2102.8858696368397</v>
          </cell>
          <cell r="AC171">
            <v>0</v>
          </cell>
          <cell r="AD171">
            <v>0</v>
          </cell>
          <cell r="AE171">
            <v>0</v>
          </cell>
          <cell r="AF171">
            <v>0</v>
          </cell>
          <cell r="AG171">
            <v>0</v>
          </cell>
          <cell r="AH171">
            <v>0</v>
          </cell>
          <cell r="AI171">
            <v>0</v>
          </cell>
          <cell r="AJ171">
            <v>640.93841235711193</v>
          </cell>
          <cell r="AK171">
            <v>1461.9474572797278</v>
          </cell>
          <cell r="AL171">
            <v>2102.8858696368397</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0</v>
          </cell>
          <cell r="BA171">
            <v>0</v>
          </cell>
          <cell r="BB171">
            <v>0</v>
          </cell>
          <cell r="BC171">
            <v>0</v>
          </cell>
          <cell r="BD171">
            <v>640.93841235711193</v>
          </cell>
          <cell r="BE171">
            <v>1461.9474572797278</v>
          </cell>
          <cell r="BF171">
            <v>2102.8858696368397</v>
          </cell>
          <cell r="BG171" t="str">
            <v>BG</v>
          </cell>
          <cell r="BH171">
            <v>0</v>
          </cell>
          <cell r="BI171"/>
          <cell r="BJ171"/>
          <cell r="BK171"/>
          <cell r="BL171"/>
          <cell r="BM171"/>
          <cell r="BN171"/>
          <cell r="BO171"/>
          <cell r="BP171"/>
          <cell r="BQ171"/>
          <cell r="BR171"/>
          <cell r="BS171"/>
          <cell r="BT171"/>
          <cell r="BU171"/>
          <cell r="BV171"/>
          <cell r="BW171"/>
          <cell r="BX171"/>
          <cell r="BY171"/>
          <cell r="BZ171"/>
          <cell r="CA171"/>
          <cell r="CB171"/>
          <cell r="CC171"/>
          <cell r="CD171"/>
          <cell r="CE171"/>
          <cell r="CF171"/>
          <cell r="CG171"/>
          <cell r="CH171"/>
          <cell r="CI171"/>
          <cell r="CJ171" t="str">
            <v>-</v>
          </cell>
          <cell r="CK171"/>
          <cell r="CL171"/>
          <cell r="CM171"/>
          <cell r="CN171"/>
          <cell r="CO171"/>
          <cell r="CP171">
            <v>1050</v>
          </cell>
          <cell r="CQ171">
            <v>0</v>
          </cell>
          <cell r="CR171">
            <v>0</v>
          </cell>
          <cell r="CS171">
            <v>0.375</v>
          </cell>
          <cell r="CT171">
            <v>0.625</v>
          </cell>
          <cell r="CU171">
            <v>0</v>
          </cell>
          <cell r="CV171">
            <v>1</v>
          </cell>
          <cell r="CW171">
            <v>0</v>
          </cell>
          <cell r="CX171">
            <v>0</v>
          </cell>
          <cell r="CY171">
            <v>0</v>
          </cell>
          <cell r="DF171"/>
          <cell r="DN171">
            <v>1050</v>
          </cell>
        </row>
        <row r="172">
          <cell r="A172" t="str">
            <v>BG</v>
          </cell>
          <cell r="B172" t="str">
            <v>Market Frankford Line</v>
          </cell>
          <cell r="C172" t="str">
            <v>Rehabilitate (200) heavy rail vehicles</v>
          </cell>
          <cell r="D172"/>
          <cell r="E172"/>
          <cell r="F172" t="str">
            <v>X</v>
          </cell>
          <cell r="G172" t="str">
            <v>X</v>
          </cell>
          <cell r="H172"/>
          <cell r="I172"/>
          <cell r="J172" t="str">
            <v>X</v>
          </cell>
          <cell r="K172"/>
          <cell r="L172" t="str">
            <v>X</v>
          </cell>
          <cell r="M172"/>
          <cell r="N172">
            <v>0</v>
          </cell>
          <cell r="O172"/>
          <cell r="P172"/>
          <cell r="Q172"/>
          <cell r="R172"/>
          <cell r="S172">
            <v>0</v>
          </cell>
          <cell r="T172"/>
          <cell r="U172"/>
          <cell r="V172"/>
          <cell r="W172">
            <v>0</v>
          </cell>
          <cell r="X172">
            <v>0</v>
          </cell>
          <cell r="Y172">
            <v>0</v>
          </cell>
          <cell r="Z172"/>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v>0</v>
          </cell>
          <cell r="BB172">
            <v>0</v>
          </cell>
          <cell r="BC172">
            <v>0</v>
          </cell>
          <cell r="BD172">
            <v>0</v>
          </cell>
          <cell r="BE172">
            <v>0</v>
          </cell>
          <cell r="BF172">
            <v>0</v>
          </cell>
          <cell r="BG172" t="str">
            <v>BG</v>
          </cell>
          <cell r="BH172">
            <v>0</v>
          </cell>
          <cell r="BI172"/>
          <cell r="BJ172"/>
          <cell r="BK172"/>
          <cell r="BL172"/>
          <cell r="BM172"/>
          <cell r="BN172"/>
          <cell r="BO172"/>
          <cell r="BP172"/>
          <cell r="BQ172"/>
          <cell r="BR172"/>
          <cell r="BS172"/>
          <cell r="BT172"/>
          <cell r="BU172"/>
          <cell r="BV172"/>
          <cell r="BW172"/>
          <cell r="BX172"/>
          <cell r="BY172"/>
          <cell r="BZ172"/>
          <cell r="CA172"/>
          <cell r="CB172"/>
          <cell r="CC172"/>
          <cell r="CD172"/>
          <cell r="CE172"/>
          <cell r="CF172"/>
          <cell r="CG172"/>
          <cell r="CH172"/>
          <cell r="CI172"/>
          <cell r="CJ172" t="str">
            <v>-</v>
          </cell>
          <cell r="CK172"/>
          <cell r="CL172"/>
          <cell r="CM172"/>
          <cell r="CN172"/>
          <cell r="CO172"/>
          <cell r="CP172">
            <v>0</v>
          </cell>
          <cell r="CQ172">
            <v>0</v>
          </cell>
          <cell r="CR172">
            <v>0</v>
          </cell>
          <cell r="CS172">
            <v>0</v>
          </cell>
          <cell r="CT172">
            <v>0</v>
          </cell>
          <cell r="CU172">
            <v>0</v>
          </cell>
          <cell r="CV172">
            <v>1</v>
          </cell>
          <cell r="CW172">
            <v>0</v>
          </cell>
          <cell r="CX172">
            <v>0</v>
          </cell>
          <cell r="CY172">
            <v>0</v>
          </cell>
          <cell r="DF172"/>
          <cell r="DN172">
            <v>0</v>
          </cell>
        </row>
        <row r="173">
          <cell r="A173" t="str">
            <v>BH</v>
          </cell>
          <cell r="B173" t="str">
            <v>Norristown High Speed Line</v>
          </cell>
          <cell r="C173" t="str">
            <v>Rehabilitate (26) heavy rail vehicles</v>
          </cell>
          <cell r="D173"/>
          <cell r="E173"/>
          <cell r="F173" t="str">
            <v>X</v>
          </cell>
          <cell r="G173" t="str">
            <v>X</v>
          </cell>
          <cell r="H173"/>
          <cell r="I173"/>
          <cell r="J173"/>
          <cell r="K173" t="str">
            <v>X</v>
          </cell>
          <cell r="L173"/>
          <cell r="M173"/>
          <cell r="N173">
            <v>0</v>
          </cell>
          <cell r="O173"/>
          <cell r="P173"/>
          <cell r="Q173"/>
          <cell r="R173"/>
          <cell r="S173">
            <v>0</v>
          </cell>
          <cell r="T173"/>
          <cell r="U173"/>
          <cell r="V173"/>
          <cell r="W173">
            <v>0</v>
          </cell>
          <cell r="X173">
            <v>0</v>
          </cell>
          <cell r="Y173">
            <v>0</v>
          </cell>
          <cell r="Z173"/>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cell r="AO173">
            <v>0</v>
          </cell>
          <cell r="AP173">
            <v>0</v>
          </cell>
          <cell r="AQ173">
            <v>0</v>
          </cell>
          <cell r="AR173">
            <v>0</v>
          </cell>
          <cell r="AS173">
            <v>0</v>
          </cell>
          <cell r="AT173">
            <v>0</v>
          </cell>
          <cell r="AU173">
            <v>0</v>
          </cell>
          <cell r="AV173">
            <v>0</v>
          </cell>
          <cell r="AW173">
            <v>0</v>
          </cell>
          <cell r="AX173">
            <v>0</v>
          </cell>
          <cell r="AY173">
            <v>0</v>
          </cell>
          <cell r="AZ173">
            <v>0</v>
          </cell>
          <cell r="BA173">
            <v>0</v>
          </cell>
          <cell r="BB173">
            <v>0</v>
          </cell>
          <cell r="BC173">
            <v>0</v>
          </cell>
          <cell r="BD173">
            <v>0</v>
          </cell>
          <cell r="BE173">
            <v>0</v>
          </cell>
          <cell r="BF173">
            <v>0</v>
          </cell>
          <cell r="BG173" t="str">
            <v>BH</v>
          </cell>
          <cell r="BH173">
            <v>0</v>
          </cell>
          <cell r="BI173"/>
          <cell r="BJ173"/>
          <cell r="BK173"/>
          <cell r="BL173"/>
          <cell r="BM173"/>
          <cell r="BN173"/>
          <cell r="BO173"/>
          <cell r="BP173"/>
          <cell r="BQ173"/>
          <cell r="BR173"/>
          <cell r="BS173"/>
          <cell r="BT173"/>
          <cell r="BU173"/>
          <cell r="BV173"/>
          <cell r="BW173"/>
          <cell r="BX173"/>
          <cell r="BY173"/>
          <cell r="BZ173"/>
          <cell r="CA173"/>
          <cell r="CB173"/>
          <cell r="CC173"/>
          <cell r="CD173"/>
          <cell r="CE173"/>
          <cell r="CF173"/>
          <cell r="CG173"/>
          <cell r="CH173"/>
          <cell r="CI173"/>
          <cell r="CJ173" t="str">
            <v>-</v>
          </cell>
          <cell r="CK173"/>
          <cell r="CL173"/>
          <cell r="CM173"/>
          <cell r="CN173"/>
          <cell r="CO173"/>
          <cell r="CP173">
            <v>0</v>
          </cell>
          <cell r="CQ173">
            <v>0</v>
          </cell>
          <cell r="CR173">
            <v>0</v>
          </cell>
          <cell r="CS173">
            <v>0</v>
          </cell>
          <cell r="CT173">
            <v>0</v>
          </cell>
          <cell r="CU173">
            <v>0</v>
          </cell>
          <cell r="CV173">
            <v>1</v>
          </cell>
          <cell r="CW173">
            <v>0</v>
          </cell>
          <cell r="CX173">
            <v>0</v>
          </cell>
          <cell r="CY173">
            <v>0</v>
          </cell>
          <cell r="DF173"/>
          <cell r="DN173">
            <v>0</v>
          </cell>
        </row>
        <row r="174">
          <cell r="A174" t="str">
            <v>BI</v>
          </cell>
          <cell r="B174" t="str">
            <v>SEPTA Trackless Trolleys</v>
          </cell>
          <cell r="C174" t="str">
            <v>Replace (38) trackless trolleys</v>
          </cell>
          <cell r="D174"/>
          <cell r="E174"/>
          <cell r="F174" t="str">
            <v>X</v>
          </cell>
          <cell r="G174" t="str">
            <v>X</v>
          </cell>
          <cell r="H174" t="str">
            <v>X</v>
          </cell>
          <cell r="I174" t="str">
            <v>X</v>
          </cell>
          <cell r="J174" t="str">
            <v>X</v>
          </cell>
          <cell r="K174" t="str">
            <v>X</v>
          </cell>
          <cell r="L174" t="str">
            <v>X</v>
          </cell>
          <cell r="M174"/>
          <cell r="N174">
            <v>57.2</v>
          </cell>
          <cell r="O174"/>
          <cell r="P174"/>
          <cell r="Q174"/>
          <cell r="R174"/>
          <cell r="S174">
            <v>57.2</v>
          </cell>
          <cell r="T174"/>
          <cell r="U174"/>
          <cell r="V174"/>
          <cell r="W174">
            <v>0</v>
          </cell>
          <cell r="X174">
            <v>114.55721118402595</v>
          </cell>
          <cell r="Y174">
            <v>0</v>
          </cell>
          <cell r="Z174"/>
          <cell r="AA174">
            <v>0</v>
          </cell>
          <cell r="AB174">
            <v>114.55721118402595</v>
          </cell>
          <cell r="AC174">
            <v>0</v>
          </cell>
          <cell r="AD174">
            <v>0</v>
          </cell>
          <cell r="AE174">
            <v>0</v>
          </cell>
          <cell r="AF174">
            <v>0</v>
          </cell>
          <cell r="AG174">
            <v>0</v>
          </cell>
          <cell r="AH174">
            <v>0</v>
          </cell>
          <cell r="AI174">
            <v>0</v>
          </cell>
          <cell r="AJ174">
            <v>34.915883035073151</v>
          </cell>
          <cell r="AK174">
            <v>79.641328148952795</v>
          </cell>
          <cell r="AL174">
            <v>114.55721118402595</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34.915883035073151</v>
          </cell>
          <cell r="BE174">
            <v>79.641328148952795</v>
          </cell>
          <cell r="BF174">
            <v>114.55721118402595</v>
          </cell>
          <cell r="BG174" t="str">
            <v>BI</v>
          </cell>
          <cell r="BH174">
            <v>0</v>
          </cell>
          <cell r="BI174"/>
          <cell r="BJ174"/>
          <cell r="BK174"/>
          <cell r="BL174"/>
          <cell r="BM174"/>
          <cell r="BN174"/>
          <cell r="BO174"/>
          <cell r="BP174"/>
          <cell r="BQ174"/>
          <cell r="BR174"/>
          <cell r="BS174"/>
          <cell r="BT174"/>
          <cell r="BU174"/>
          <cell r="BV174"/>
          <cell r="BW174"/>
          <cell r="BX174"/>
          <cell r="BY174"/>
          <cell r="BZ174"/>
          <cell r="CA174"/>
          <cell r="CB174"/>
          <cell r="CC174"/>
          <cell r="CD174"/>
          <cell r="CE174"/>
          <cell r="CF174"/>
          <cell r="CG174"/>
          <cell r="CH174"/>
          <cell r="CI174"/>
          <cell r="CJ174" t="str">
            <v>-</v>
          </cell>
          <cell r="CK174"/>
          <cell r="CL174"/>
          <cell r="CM174"/>
          <cell r="CN174"/>
          <cell r="CO174"/>
          <cell r="CP174">
            <v>57.2</v>
          </cell>
          <cell r="CQ174">
            <v>0</v>
          </cell>
          <cell r="CR174">
            <v>0</v>
          </cell>
          <cell r="CS174">
            <v>0.37500000000000006</v>
          </cell>
          <cell r="CT174">
            <v>0.625</v>
          </cell>
          <cell r="CU174">
            <v>0</v>
          </cell>
          <cell r="CV174">
            <v>1</v>
          </cell>
          <cell r="CW174">
            <v>0</v>
          </cell>
          <cell r="CX174">
            <v>0</v>
          </cell>
          <cell r="CY174">
            <v>0</v>
          </cell>
          <cell r="DF174"/>
          <cell r="DN174">
            <v>57.2</v>
          </cell>
        </row>
        <row r="175">
          <cell r="A175" t="str">
            <v>BG</v>
          </cell>
          <cell r="B175" t="str">
            <v>SEPTA Locomotives</v>
          </cell>
          <cell r="C175" t="str">
            <v>Replace (9) diesel/electric locomotives</v>
          </cell>
          <cell r="D175" t="str">
            <v>X</v>
          </cell>
          <cell r="E175" t="str">
            <v>X</v>
          </cell>
          <cell r="F175"/>
          <cell r="G175"/>
          <cell r="H175"/>
          <cell r="I175"/>
          <cell r="J175"/>
          <cell r="K175"/>
          <cell r="L175" t="str">
            <v>X</v>
          </cell>
          <cell r="M175"/>
          <cell r="N175">
            <v>95.9</v>
          </cell>
          <cell r="O175"/>
          <cell r="P175"/>
          <cell r="Q175"/>
          <cell r="R175"/>
          <cell r="S175">
            <v>95.9</v>
          </cell>
          <cell r="T175"/>
          <cell r="U175"/>
          <cell r="V175"/>
          <cell r="W175">
            <v>0</v>
          </cell>
          <cell r="X175">
            <v>95.9</v>
          </cell>
          <cell r="Y175">
            <v>0</v>
          </cell>
          <cell r="Z175"/>
          <cell r="AA175">
            <v>0</v>
          </cell>
          <cell r="AB175">
            <v>95.9</v>
          </cell>
          <cell r="AC175">
            <v>0</v>
          </cell>
          <cell r="AD175">
            <v>0</v>
          </cell>
          <cell r="AE175">
            <v>0</v>
          </cell>
          <cell r="AF175">
            <v>0</v>
          </cell>
          <cell r="AG175">
            <v>0</v>
          </cell>
          <cell r="AH175">
            <v>95.9</v>
          </cell>
          <cell r="AI175">
            <v>0</v>
          </cell>
          <cell r="AJ175">
            <v>0</v>
          </cell>
          <cell r="AK175">
            <v>0</v>
          </cell>
          <cell r="AL175">
            <v>95.9</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95.9</v>
          </cell>
          <cell r="BC175">
            <v>0</v>
          </cell>
          <cell r="BD175">
            <v>0</v>
          </cell>
          <cell r="BE175">
            <v>0</v>
          </cell>
          <cell r="BF175">
            <v>95.9</v>
          </cell>
          <cell r="BG175" t="str">
            <v>BG</v>
          </cell>
          <cell r="BH175">
            <v>1</v>
          </cell>
          <cell r="BI175" t="str">
            <v>Y</v>
          </cell>
          <cell r="BJ175" t="str">
            <v>Y</v>
          </cell>
          <cell r="BK175"/>
          <cell r="BL175"/>
          <cell r="BM175">
            <v>60638</v>
          </cell>
          <cell r="BN175"/>
          <cell r="BO175"/>
          <cell r="BP175"/>
          <cell r="BQ175"/>
          <cell r="BR175"/>
          <cell r="BS175"/>
          <cell r="BT175"/>
          <cell r="BU175"/>
          <cell r="BV175"/>
          <cell r="BW175"/>
          <cell r="BX175"/>
          <cell r="BY175"/>
          <cell r="BZ175"/>
          <cell r="CA175"/>
          <cell r="CB175"/>
          <cell r="CC175"/>
          <cell r="CD175"/>
          <cell r="CE175"/>
          <cell r="CF175"/>
          <cell r="CG175"/>
          <cell r="CH175"/>
          <cell r="CI175"/>
          <cell r="CJ175">
            <v>60638</v>
          </cell>
          <cell r="CK175"/>
          <cell r="CL175"/>
          <cell r="CM175"/>
          <cell r="CN175">
            <v>95.9</v>
          </cell>
          <cell r="CO175"/>
          <cell r="CP175">
            <v>0</v>
          </cell>
          <cell r="CQ175">
            <v>1</v>
          </cell>
          <cell r="CR175">
            <v>0</v>
          </cell>
          <cell r="CS175">
            <v>0</v>
          </cell>
          <cell r="CT175">
            <v>0</v>
          </cell>
          <cell r="CU175">
            <v>0</v>
          </cell>
          <cell r="CV175">
            <v>1</v>
          </cell>
          <cell r="CW175">
            <v>0</v>
          </cell>
          <cell r="CX175">
            <v>0</v>
          </cell>
          <cell r="CY175">
            <v>0</v>
          </cell>
          <cell r="DF175"/>
          <cell r="DN175">
            <v>0</v>
          </cell>
        </row>
        <row r="176">
          <cell r="A176" t="str">
            <v>T2.01P</v>
          </cell>
          <cell r="B176" t="str">
            <v>SEPTA Buses</v>
          </cell>
          <cell r="C176" t="str">
            <v>Procure (2,335) 40', (255) 60' Buses, and (38) Trackless Trolleys</v>
          </cell>
          <cell r="D176" t="str">
            <v>X</v>
          </cell>
          <cell r="E176" t="str">
            <v>X</v>
          </cell>
          <cell r="F176" t="str">
            <v>X</v>
          </cell>
          <cell r="G176" t="str">
            <v>X</v>
          </cell>
          <cell r="H176" t="str">
            <v>X</v>
          </cell>
          <cell r="I176" t="str">
            <v>X</v>
          </cell>
          <cell r="J176" t="str">
            <v>X</v>
          </cell>
          <cell r="K176" t="str">
            <v>X</v>
          </cell>
          <cell r="L176" t="str">
            <v>X</v>
          </cell>
          <cell r="N176">
            <v>1709.9135135135136</v>
          </cell>
          <cell r="O176"/>
          <cell r="P176"/>
          <cell r="Q176"/>
          <cell r="R176"/>
          <cell r="S176">
            <v>1709.9135135135136</v>
          </cell>
          <cell r="T176"/>
          <cell r="U176"/>
          <cell r="V176"/>
          <cell r="W176">
            <v>0</v>
          </cell>
          <cell r="X176">
            <v>3073.2709039776578</v>
          </cell>
          <cell r="Y176">
            <v>0</v>
          </cell>
          <cell r="Z176"/>
          <cell r="AA176">
            <v>0</v>
          </cell>
          <cell r="AB176">
            <v>3073.2709039776578</v>
          </cell>
          <cell r="AC176">
            <v>0</v>
          </cell>
          <cell r="AD176">
            <v>0</v>
          </cell>
          <cell r="AE176">
            <v>0</v>
          </cell>
          <cell r="AF176">
            <v>0</v>
          </cell>
          <cell r="AG176">
            <v>0</v>
          </cell>
          <cell r="AH176">
            <v>132.08499999999998</v>
          </cell>
          <cell r="AI176">
            <v>207.72199999999995</v>
          </cell>
          <cell r="AJ176">
            <v>833.13223991251311</v>
          </cell>
          <cell r="AK176">
            <v>1900.3316640651447</v>
          </cell>
          <cell r="AL176">
            <v>3073.2709039776578</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132.08499999999998</v>
          </cell>
          <cell r="BC176">
            <v>207.72199999999995</v>
          </cell>
          <cell r="BD176">
            <v>833.13223991251311</v>
          </cell>
          <cell r="BE176">
            <v>1900.3316640651447</v>
          </cell>
          <cell r="BF176">
            <v>3073.2709039776578</v>
          </cell>
          <cell r="BG176" t="str">
            <v>T2.01P</v>
          </cell>
          <cell r="BH176">
            <v>1</v>
          </cell>
          <cell r="BI176" t="str">
            <v>Y</v>
          </cell>
          <cell r="BJ176" t="str">
            <v>N</v>
          </cell>
          <cell r="BK176"/>
          <cell r="BL176"/>
          <cell r="BM176">
            <v>90512</v>
          </cell>
          <cell r="BN176"/>
          <cell r="BO176"/>
          <cell r="BP176"/>
          <cell r="BQ176"/>
          <cell r="BR176"/>
          <cell r="BS176"/>
          <cell r="BT176"/>
          <cell r="BU176"/>
          <cell r="BV176"/>
          <cell r="BW176"/>
          <cell r="BX176"/>
          <cell r="BY176"/>
          <cell r="BZ176"/>
          <cell r="CA176"/>
          <cell r="CB176"/>
          <cell r="CC176"/>
          <cell r="CD176"/>
          <cell r="CE176"/>
          <cell r="CF176"/>
          <cell r="CG176"/>
          <cell r="CH176"/>
          <cell r="CI176"/>
          <cell r="CJ176">
            <v>90512</v>
          </cell>
          <cell r="CK176"/>
          <cell r="CL176"/>
          <cell r="CM176">
            <v>26.016999999999999</v>
          </cell>
          <cell r="CN176">
            <v>132.08499999999998</v>
          </cell>
          <cell r="CO176">
            <v>207.72199999999998</v>
          </cell>
          <cell r="CP176">
            <v>1344.0895135135138</v>
          </cell>
          <cell r="CQ176">
            <v>7.8440093521186541E-2</v>
          </cell>
          <cell r="CR176">
            <v>0.12335793698306327</v>
          </cell>
          <cell r="CS176">
            <v>0.29932573856090633</v>
          </cell>
          <cell r="CT176">
            <v>0.49887623093484379</v>
          </cell>
          <cell r="CU176">
            <v>0</v>
          </cell>
          <cell r="CV176">
            <v>1</v>
          </cell>
          <cell r="CW176">
            <v>0</v>
          </cell>
          <cell r="CX176">
            <v>0</v>
          </cell>
          <cell r="CY176">
            <v>0</v>
          </cell>
          <cell r="DF176"/>
          <cell r="DN176">
            <v>0</v>
          </cell>
        </row>
        <row r="177">
          <cell r="A177" t="str">
            <v>BJ</v>
          </cell>
          <cell r="B177" t="str">
            <v>Shop Roofs</v>
          </cell>
          <cell r="C177" t="str">
            <v>Berridge bus maintenance facility; Callowhill bus garage; 69th Street Transportation Center; Overbrook maintenance facility; 5800 Bustleton; Comly garage; Frontier bus facility; Roberts car house; Sansom substation; Broad substation; stations roof program; Temple station; Courtland shop; Frazier shop; Norristown High Speed Line car shop; Southern bus facility; and Woodland rail shop.</v>
          </cell>
          <cell r="D177" t="str">
            <v>X</v>
          </cell>
          <cell r="E177" t="str">
            <v>X</v>
          </cell>
          <cell r="F177" t="str">
            <v>X</v>
          </cell>
          <cell r="G177"/>
          <cell r="H177"/>
          <cell r="I177"/>
          <cell r="J177" t="str">
            <v>X</v>
          </cell>
          <cell r="K177" t="str">
            <v>X</v>
          </cell>
          <cell r="L177" t="str">
            <v>X</v>
          </cell>
          <cell r="N177">
            <v>110.6</v>
          </cell>
          <cell r="O177"/>
          <cell r="P177"/>
          <cell r="Q177"/>
          <cell r="R177"/>
          <cell r="S177">
            <v>110.6</v>
          </cell>
          <cell r="T177"/>
          <cell r="U177"/>
          <cell r="V177"/>
          <cell r="W177">
            <v>0</v>
          </cell>
          <cell r="X177">
            <v>112.79723033206319</v>
          </cell>
          <cell r="Y177">
            <v>0</v>
          </cell>
          <cell r="Z177"/>
          <cell r="AA177">
            <v>0</v>
          </cell>
          <cell r="AB177">
            <v>112.79723033206319</v>
          </cell>
          <cell r="AC177">
            <v>0</v>
          </cell>
          <cell r="AD177">
            <v>0</v>
          </cell>
          <cell r="AE177">
            <v>0</v>
          </cell>
          <cell r="AF177">
            <v>0</v>
          </cell>
          <cell r="AG177">
            <v>0</v>
          </cell>
          <cell r="AH177">
            <v>66.100000000000009</v>
          </cell>
          <cell r="AI177">
            <v>40.999999999999993</v>
          </cell>
          <cell r="AJ177">
            <v>5.6972303320631941</v>
          </cell>
          <cell r="AK177">
            <v>0</v>
          </cell>
          <cell r="AL177">
            <v>112.79723033206319</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66.100000000000009</v>
          </cell>
          <cell r="BC177">
            <v>40.999999999999993</v>
          </cell>
          <cell r="BD177">
            <v>5.6972303320631941</v>
          </cell>
          <cell r="BE177">
            <v>0</v>
          </cell>
          <cell r="BF177">
            <v>112.79723033206319</v>
          </cell>
          <cell r="BG177" t="str">
            <v>BJ</v>
          </cell>
          <cell r="BH177">
            <v>1</v>
          </cell>
          <cell r="BI177"/>
          <cell r="BJ177"/>
          <cell r="BK177"/>
          <cell r="BL177"/>
          <cell r="BM177">
            <v>77180</v>
          </cell>
          <cell r="BN177">
            <v>102567</v>
          </cell>
          <cell r="BO177"/>
          <cell r="BP177"/>
          <cell r="BQ177"/>
          <cell r="BR177"/>
          <cell r="BS177"/>
          <cell r="BT177"/>
          <cell r="BU177"/>
          <cell r="BV177"/>
          <cell r="BW177"/>
          <cell r="BX177"/>
          <cell r="BY177"/>
          <cell r="BZ177"/>
          <cell r="CA177"/>
          <cell r="CB177"/>
          <cell r="CC177"/>
          <cell r="CD177"/>
          <cell r="CE177"/>
          <cell r="CF177"/>
          <cell r="CG177"/>
          <cell r="CH177"/>
          <cell r="CI177"/>
          <cell r="CJ177" t="str">
            <v>77180; 102567</v>
          </cell>
          <cell r="CK177"/>
          <cell r="CL177" t="str">
            <v>Project is fiscally constrained, used TIP data because it cannot be broken out of MPMS entry</v>
          </cell>
          <cell r="CM177"/>
          <cell r="CN177">
            <v>66.100000000000009</v>
          </cell>
          <cell r="CO177">
            <v>41</v>
          </cell>
          <cell r="CP177">
            <v>3.4999999999999858</v>
          </cell>
          <cell r="CQ177">
            <v>0.59764918625678132</v>
          </cell>
          <cell r="CR177">
            <v>0.37070524412296568</v>
          </cell>
          <cell r="CS177">
            <v>3.1645569620253035E-2</v>
          </cell>
          <cell r="CT177">
            <v>0</v>
          </cell>
          <cell r="CU177">
            <v>0</v>
          </cell>
          <cell r="CV177">
            <v>1</v>
          </cell>
          <cell r="CW177">
            <v>0</v>
          </cell>
          <cell r="CX177">
            <v>0</v>
          </cell>
          <cell r="CY177">
            <v>0</v>
          </cell>
          <cell r="DF177"/>
          <cell r="DN177">
            <v>0</v>
          </cell>
        </row>
        <row r="178">
          <cell r="A178" t="str">
            <v>BK</v>
          </cell>
          <cell r="B178" t="str">
            <v>Callowhill Shop</v>
          </cell>
          <cell r="C178" t="str">
            <v>Facility Replacement</v>
          </cell>
          <cell r="D178"/>
          <cell r="E178"/>
          <cell r="F178"/>
          <cell r="G178" t="str">
            <v>X</v>
          </cell>
          <cell r="H178"/>
          <cell r="I178"/>
          <cell r="J178"/>
          <cell r="K178"/>
          <cell r="L178" t="str">
            <v>X</v>
          </cell>
          <cell r="N178">
            <v>125</v>
          </cell>
          <cell r="O178"/>
          <cell r="P178"/>
          <cell r="Q178"/>
          <cell r="R178"/>
          <cell r="S178">
            <v>125</v>
          </cell>
          <cell r="T178"/>
          <cell r="U178"/>
          <cell r="V178"/>
          <cell r="W178">
            <v>0</v>
          </cell>
          <cell r="X178">
            <v>278.46618233899579</v>
          </cell>
          <cell r="Y178">
            <v>0</v>
          </cell>
          <cell r="Z178"/>
          <cell r="AA178">
            <v>0</v>
          </cell>
          <cell r="AB178">
            <v>278.46618233899579</v>
          </cell>
          <cell r="AC178">
            <v>0</v>
          </cell>
          <cell r="AD178">
            <v>0</v>
          </cell>
          <cell r="AE178">
            <v>0</v>
          </cell>
          <cell r="AF178">
            <v>0</v>
          </cell>
          <cell r="AG178">
            <v>0</v>
          </cell>
          <cell r="AH178">
            <v>0</v>
          </cell>
          <cell r="AI178">
            <v>0</v>
          </cell>
          <cell r="AJ178">
            <v>0</v>
          </cell>
          <cell r="AK178">
            <v>278.46618233899579</v>
          </cell>
          <cell r="AL178">
            <v>278.46618233899579</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278.46618233899579</v>
          </cell>
          <cell r="BF178">
            <v>278.46618233899579</v>
          </cell>
          <cell r="BG178" t="str">
            <v>BK</v>
          </cell>
          <cell r="BH178">
            <v>1</v>
          </cell>
          <cell r="BI178"/>
          <cell r="BJ178"/>
          <cell r="BK178"/>
          <cell r="BL178"/>
          <cell r="BM178"/>
          <cell r="BN178"/>
          <cell r="BO178"/>
          <cell r="BP178"/>
          <cell r="BQ178"/>
          <cell r="BR178"/>
          <cell r="BS178"/>
          <cell r="BT178"/>
          <cell r="BU178"/>
          <cell r="BV178"/>
          <cell r="BW178"/>
          <cell r="BX178"/>
          <cell r="BY178"/>
          <cell r="BZ178"/>
          <cell r="CA178"/>
          <cell r="CB178"/>
          <cell r="CC178"/>
          <cell r="CD178"/>
          <cell r="CE178"/>
          <cell r="CF178"/>
          <cell r="CG178"/>
          <cell r="CH178"/>
          <cell r="CI178"/>
          <cell r="CJ178" t="str">
            <v>-</v>
          </cell>
          <cell r="CK178"/>
          <cell r="CL178"/>
          <cell r="CM178"/>
          <cell r="CN178"/>
          <cell r="CO178"/>
          <cell r="CP178">
            <v>125</v>
          </cell>
          <cell r="CQ178">
            <v>0</v>
          </cell>
          <cell r="CR178">
            <v>0</v>
          </cell>
          <cell r="CS178">
            <v>0</v>
          </cell>
          <cell r="CT178">
            <v>1</v>
          </cell>
          <cell r="CU178">
            <v>0</v>
          </cell>
          <cell r="CV178">
            <v>1</v>
          </cell>
          <cell r="CW178">
            <v>0</v>
          </cell>
          <cell r="CX178">
            <v>0</v>
          </cell>
          <cell r="CY178">
            <v>0</v>
          </cell>
          <cell r="DF178"/>
          <cell r="DN178">
            <v>0</v>
          </cell>
        </row>
        <row r="179">
          <cell r="A179" t="str">
            <v>BL</v>
          </cell>
          <cell r="B179" t="str">
            <v>Midvale</v>
          </cell>
          <cell r="C179" t="str">
            <v>New rail yard</v>
          </cell>
          <cell r="D179"/>
          <cell r="E179"/>
          <cell r="F179"/>
          <cell r="G179" t="str">
            <v>X</v>
          </cell>
          <cell r="H179"/>
          <cell r="I179"/>
          <cell r="J179"/>
          <cell r="K179"/>
          <cell r="L179" t="str">
            <v>X</v>
          </cell>
          <cell r="M179"/>
          <cell r="N179">
            <v>100</v>
          </cell>
          <cell r="O179"/>
          <cell r="P179"/>
          <cell r="Q179"/>
          <cell r="R179"/>
          <cell r="S179">
            <v>100</v>
          </cell>
          <cell r="T179"/>
          <cell r="U179"/>
          <cell r="V179"/>
          <cell r="W179">
            <v>0</v>
          </cell>
          <cell r="X179">
            <v>222.77294587119661</v>
          </cell>
          <cell r="Y179">
            <v>0</v>
          </cell>
          <cell r="Z179"/>
          <cell r="AA179">
            <v>0</v>
          </cell>
          <cell r="AB179">
            <v>222.77294587119661</v>
          </cell>
          <cell r="AC179">
            <v>0</v>
          </cell>
          <cell r="AD179">
            <v>0</v>
          </cell>
          <cell r="AE179">
            <v>0</v>
          </cell>
          <cell r="AF179">
            <v>0</v>
          </cell>
          <cell r="AG179">
            <v>0</v>
          </cell>
          <cell r="AH179">
            <v>0</v>
          </cell>
          <cell r="AI179">
            <v>0</v>
          </cell>
          <cell r="AJ179">
            <v>0</v>
          </cell>
          <cell r="AK179">
            <v>222.77294587119661</v>
          </cell>
          <cell r="AL179">
            <v>222.77294587119661</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222.77294587119661</v>
          </cell>
          <cell r="BF179">
            <v>222.77294587119661</v>
          </cell>
          <cell r="BG179" t="str">
            <v>BL</v>
          </cell>
          <cell r="BH179">
            <v>1</v>
          </cell>
          <cell r="BI179"/>
          <cell r="BJ179"/>
          <cell r="BK179"/>
          <cell r="BL179"/>
          <cell r="BM179"/>
          <cell r="BN179"/>
          <cell r="BO179"/>
          <cell r="BP179"/>
          <cell r="BQ179"/>
          <cell r="BR179"/>
          <cell r="BS179"/>
          <cell r="BT179"/>
          <cell r="BU179"/>
          <cell r="BV179"/>
          <cell r="BW179"/>
          <cell r="BX179"/>
          <cell r="BY179"/>
          <cell r="BZ179"/>
          <cell r="CA179"/>
          <cell r="CB179"/>
          <cell r="CC179"/>
          <cell r="CD179"/>
          <cell r="CE179"/>
          <cell r="CF179"/>
          <cell r="CG179"/>
          <cell r="CH179"/>
          <cell r="CI179"/>
          <cell r="CJ179" t="str">
            <v>-</v>
          </cell>
          <cell r="CK179"/>
          <cell r="CL179"/>
          <cell r="CM179"/>
          <cell r="CN179"/>
          <cell r="CO179"/>
          <cell r="CP179">
            <v>100</v>
          </cell>
          <cell r="CQ179">
            <v>0</v>
          </cell>
          <cell r="CR179">
            <v>0</v>
          </cell>
          <cell r="CS179">
            <v>0</v>
          </cell>
          <cell r="CT179">
            <v>1</v>
          </cell>
          <cell r="CU179">
            <v>0</v>
          </cell>
          <cell r="CV179">
            <v>1</v>
          </cell>
          <cell r="CW179">
            <v>0</v>
          </cell>
          <cell r="CX179">
            <v>0</v>
          </cell>
          <cell r="CY179">
            <v>0</v>
          </cell>
          <cell r="DF179"/>
          <cell r="DN179">
            <v>0</v>
          </cell>
        </row>
        <row r="180">
          <cell r="A180" t="str">
            <v>BM</v>
          </cell>
          <cell r="B180" t="str">
            <v>Rail Yard Storage</v>
          </cell>
          <cell r="C180" t="str">
            <v>Expansion</v>
          </cell>
          <cell r="D180"/>
          <cell r="E180"/>
          <cell r="F180"/>
          <cell r="G180" t="str">
            <v>X</v>
          </cell>
          <cell r="H180"/>
          <cell r="I180"/>
          <cell r="J180"/>
          <cell r="K180"/>
          <cell r="L180" t="str">
            <v>X</v>
          </cell>
          <cell r="N180">
            <v>34.5</v>
          </cell>
          <cell r="O180"/>
          <cell r="P180"/>
          <cell r="Q180"/>
          <cell r="R180"/>
          <cell r="S180">
            <v>34.5</v>
          </cell>
          <cell r="T180"/>
          <cell r="U180"/>
          <cell r="V180"/>
          <cell r="W180">
            <v>0</v>
          </cell>
          <cell r="X180">
            <v>76.856666325562841</v>
          </cell>
          <cell r="Y180">
            <v>0</v>
          </cell>
          <cell r="Z180"/>
          <cell r="AA180">
            <v>0</v>
          </cell>
          <cell r="AB180">
            <v>76.856666325562841</v>
          </cell>
          <cell r="AC180">
            <v>0</v>
          </cell>
          <cell r="AD180">
            <v>0</v>
          </cell>
          <cell r="AE180">
            <v>0</v>
          </cell>
          <cell r="AF180">
            <v>0</v>
          </cell>
          <cell r="AG180">
            <v>0</v>
          </cell>
          <cell r="AH180">
            <v>0</v>
          </cell>
          <cell r="AI180">
            <v>0</v>
          </cell>
          <cell r="AJ180">
            <v>0</v>
          </cell>
          <cell r="AK180">
            <v>76.856666325562841</v>
          </cell>
          <cell r="AL180">
            <v>76.856666325562841</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76.856666325562841</v>
          </cell>
          <cell r="BF180">
            <v>76.856666325562841</v>
          </cell>
          <cell r="BG180" t="str">
            <v>BM</v>
          </cell>
          <cell r="BH180">
            <v>1</v>
          </cell>
          <cell r="BI180"/>
          <cell r="BJ180"/>
          <cell r="BK180"/>
          <cell r="BL180"/>
          <cell r="BM180"/>
          <cell r="BN180"/>
          <cell r="BO180"/>
          <cell r="BP180"/>
          <cell r="BQ180"/>
          <cell r="BR180"/>
          <cell r="BS180"/>
          <cell r="BT180"/>
          <cell r="BU180"/>
          <cell r="BV180"/>
          <cell r="BW180"/>
          <cell r="BX180"/>
          <cell r="BY180"/>
          <cell r="BZ180"/>
          <cell r="CA180"/>
          <cell r="CB180"/>
          <cell r="CC180"/>
          <cell r="CD180"/>
          <cell r="CE180"/>
          <cell r="CF180"/>
          <cell r="CG180"/>
          <cell r="CH180"/>
          <cell r="CI180"/>
          <cell r="CJ180" t="str">
            <v>-</v>
          </cell>
          <cell r="CK180"/>
          <cell r="CL180"/>
          <cell r="CM180"/>
          <cell r="CN180"/>
          <cell r="CO180"/>
          <cell r="CP180">
            <v>34.5</v>
          </cell>
          <cell r="CQ180">
            <v>0</v>
          </cell>
          <cell r="CR180">
            <v>0</v>
          </cell>
          <cell r="CS180">
            <v>0</v>
          </cell>
          <cell r="CT180">
            <v>1</v>
          </cell>
          <cell r="CU180">
            <v>0</v>
          </cell>
          <cell r="CV180">
            <v>1</v>
          </cell>
          <cell r="CW180">
            <v>0</v>
          </cell>
          <cell r="CX180">
            <v>0</v>
          </cell>
          <cell r="CY180">
            <v>0</v>
          </cell>
          <cell r="DF180"/>
          <cell r="DN180">
            <v>0</v>
          </cell>
        </row>
        <row r="181">
          <cell r="A181" t="str">
            <v>BX</v>
          </cell>
          <cell r="B181" t="str">
            <v>Vehicle Maintenance</v>
          </cell>
          <cell r="C181" t="str">
            <v>Steel wheel lift program and wheel truing program, washers,</v>
          </cell>
          <cell r="D181" t="str">
            <v>X</v>
          </cell>
          <cell r="E181" t="str">
            <v>X</v>
          </cell>
          <cell r="F181"/>
          <cell r="G181"/>
          <cell r="H181" t="str">
            <v>X</v>
          </cell>
          <cell r="I181" t="str">
            <v>X</v>
          </cell>
          <cell r="J181" t="str">
            <v>X</v>
          </cell>
          <cell r="K181" t="str">
            <v>X</v>
          </cell>
          <cell r="L181" t="str">
            <v>X</v>
          </cell>
          <cell r="M181"/>
          <cell r="N181">
            <v>45.2</v>
          </cell>
          <cell r="O181"/>
          <cell r="P181"/>
          <cell r="Q181"/>
          <cell r="R181"/>
          <cell r="S181">
            <v>45.2</v>
          </cell>
          <cell r="T181"/>
          <cell r="U181"/>
          <cell r="V181"/>
          <cell r="W181">
            <v>0</v>
          </cell>
          <cell r="X181">
            <v>0</v>
          </cell>
          <cell r="Y181">
            <v>0</v>
          </cell>
          <cell r="Z181"/>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cell r="BF181">
            <v>0</v>
          </cell>
          <cell r="BG181" t="str">
            <v>BX</v>
          </cell>
          <cell r="BH181">
            <v>1</v>
          </cell>
          <cell r="BI181" t="str">
            <v>Y</v>
          </cell>
          <cell r="BJ181" t="str">
            <v>Y</v>
          </cell>
          <cell r="BK181"/>
          <cell r="BL181"/>
          <cell r="BM181">
            <v>102569</v>
          </cell>
          <cell r="BN181"/>
          <cell r="BO181"/>
          <cell r="BP181"/>
          <cell r="BQ181"/>
          <cell r="BR181"/>
          <cell r="BS181"/>
          <cell r="BT181"/>
          <cell r="BU181"/>
          <cell r="BV181"/>
          <cell r="BW181"/>
          <cell r="BX181"/>
          <cell r="BY181"/>
          <cell r="BZ181"/>
          <cell r="CA181"/>
          <cell r="CB181"/>
          <cell r="CC181"/>
          <cell r="CD181"/>
          <cell r="CE181"/>
          <cell r="CF181"/>
          <cell r="CG181"/>
          <cell r="CH181"/>
          <cell r="CI181"/>
          <cell r="CJ181"/>
          <cell r="CK181"/>
          <cell r="CL181"/>
          <cell r="CM181"/>
          <cell r="CN181"/>
          <cell r="CO181"/>
          <cell r="CP181">
            <v>0</v>
          </cell>
          <cell r="CQ181">
            <v>0</v>
          </cell>
          <cell r="CR181">
            <v>0</v>
          </cell>
          <cell r="CS181">
            <v>0</v>
          </cell>
          <cell r="CT181">
            <v>0</v>
          </cell>
          <cell r="CU181">
            <v>0</v>
          </cell>
          <cell r="CV181">
            <v>1</v>
          </cell>
          <cell r="CW181">
            <v>0</v>
          </cell>
          <cell r="CX181">
            <v>0</v>
          </cell>
          <cell r="CY181">
            <v>0</v>
          </cell>
          <cell r="CZ181"/>
          <cell r="DA181"/>
          <cell r="DB181"/>
          <cell r="DC181"/>
          <cell r="DD181"/>
          <cell r="DE181"/>
          <cell r="DF181"/>
          <cell r="DG181"/>
          <cell r="DH181"/>
          <cell r="DI181"/>
          <cell r="DJ181"/>
          <cell r="DK181"/>
          <cell r="DL181"/>
          <cell r="DM181"/>
          <cell r="DN181">
            <v>0</v>
          </cell>
        </row>
        <row r="182">
          <cell r="A182" t="str">
            <v>CC</v>
          </cell>
          <cell r="B182" t="str">
            <v>Building Maintenance</v>
          </cell>
          <cell r="C182" t="str">
            <v>Boiler program, tank program, emergency generators, fire suppression</v>
          </cell>
          <cell r="D182" t="str">
            <v>X</v>
          </cell>
          <cell r="E182" t="str">
            <v>X</v>
          </cell>
          <cell r="F182"/>
          <cell r="G182"/>
          <cell r="H182" t="str">
            <v>X</v>
          </cell>
          <cell r="I182" t="str">
            <v>X</v>
          </cell>
          <cell r="J182" t="str">
            <v>X</v>
          </cell>
          <cell r="K182" t="str">
            <v>X</v>
          </cell>
          <cell r="L182" t="str">
            <v>X</v>
          </cell>
          <cell r="M182"/>
          <cell r="N182">
            <v>44.4</v>
          </cell>
          <cell r="O182"/>
          <cell r="P182"/>
          <cell r="Q182"/>
          <cell r="R182"/>
          <cell r="S182">
            <v>44.4</v>
          </cell>
          <cell r="T182"/>
          <cell r="U182"/>
          <cell r="V182"/>
          <cell r="W182">
            <v>0</v>
          </cell>
          <cell r="X182">
            <v>0</v>
          </cell>
          <cell r="Y182">
            <v>0</v>
          </cell>
          <cell r="Z182"/>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0</v>
          </cell>
          <cell r="BF182">
            <v>0</v>
          </cell>
          <cell r="BG182" t="str">
            <v>CC</v>
          </cell>
          <cell r="BH182">
            <v>1</v>
          </cell>
          <cell r="BI182" t="str">
            <v>Y</v>
          </cell>
          <cell r="BJ182" t="str">
            <v>Y</v>
          </cell>
          <cell r="BK182"/>
          <cell r="BL182"/>
          <cell r="BM182">
            <v>102569</v>
          </cell>
          <cell r="BN182"/>
          <cell r="BO182"/>
          <cell r="BP182"/>
          <cell r="BQ182"/>
          <cell r="BR182"/>
          <cell r="BS182"/>
          <cell r="BT182"/>
          <cell r="BU182"/>
          <cell r="BV182"/>
          <cell r="BW182"/>
          <cell r="BX182"/>
          <cell r="BY182"/>
          <cell r="BZ182"/>
          <cell r="CA182"/>
          <cell r="CB182"/>
          <cell r="CC182"/>
          <cell r="CD182"/>
          <cell r="CE182"/>
          <cell r="CF182"/>
          <cell r="CG182"/>
          <cell r="CH182"/>
          <cell r="CI182"/>
          <cell r="CJ182"/>
          <cell r="CK182"/>
          <cell r="CL182"/>
          <cell r="CM182"/>
          <cell r="CN182"/>
          <cell r="CO182"/>
          <cell r="CP182">
            <v>0</v>
          </cell>
          <cell r="CQ182">
            <v>0</v>
          </cell>
          <cell r="CR182">
            <v>0</v>
          </cell>
          <cell r="CS182">
            <v>0</v>
          </cell>
          <cell r="CT182">
            <v>0</v>
          </cell>
          <cell r="CU182">
            <v>0</v>
          </cell>
          <cell r="CV182">
            <v>1</v>
          </cell>
          <cell r="CW182">
            <v>0</v>
          </cell>
          <cell r="CX182">
            <v>0</v>
          </cell>
          <cell r="CY182">
            <v>0</v>
          </cell>
          <cell r="CZ182"/>
          <cell r="DA182"/>
          <cell r="DB182"/>
          <cell r="DC182"/>
          <cell r="DD182"/>
          <cell r="DE182"/>
          <cell r="DF182"/>
          <cell r="DG182"/>
          <cell r="DH182"/>
          <cell r="DI182"/>
          <cell r="DJ182"/>
          <cell r="DK182"/>
          <cell r="DL182"/>
          <cell r="DM182"/>
          <cell r="DN182">
            <v>0</v>
          </cell>
        </row>
        <row r="183">
          <cell r="A183"/>
          <cell r="B183"/>
          <cell r="C183"/>
          <cell r="D183"/>
          <cell r="E183"/>
          <cell r="F183"/>
          <cell r="G183"/>
          <cell r="H183"/>
          <cell r="I183"/>
          <cell r="J183"/>
          <cell r="K183"/>
          <cell r="L183"/>
          <cell r="M183"/>
          <cell r="N183"/>
          <cell r="O183"/>
          <cell r="P183"/>
          <cell r="Q183"/>
          <cell r="R183"/>
          <cell r="S183">
            <v>0</v>
          </cell>
          <cell r="T183"/>
          <cell r="U183"/>
          <cell r="V183"/>
          <cell r="W183">
            <v>0</v>
          </cell>
          <cell r="X183">
            <v>0</v>
          </cell>
          <cell r="Y183">
            <v>0</v>
          </cell>
          <cell r="Z183"/>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1</v>
          </cell>
          <cell r="BI183"/>
          <cell r="BJ183"/>
          <cell r="BK183"/>
          <cell r="BL183"/>
          <cell r="BM183"/>
          <cell r="BN183"/>
          <cell r="BO183"/>
          <cell r="BP183"/>
          <cell r="BQ183"/>
          <cell r="BR183"/>
          <cell r="BS183"/>
          <cell r="BT183"/>
          <cell r="BU183"/>
          <cell r="BV183"/>
          <cell r="BW183"/>
          <cell r="BX183"/>
          <cell r="BY183"/>
          <cell r="BZ183"/>
          <cell r="CA183"/>
          <cell r="CB183"/>
          <cell r="CC183"/>
          <cell r="CD183"/>
          <cell r="CE183"/>
          <cell r="CF183"/>
          <cell r="CG183"/>
          <cell r="CH183"/>
          <cell r="CI183"/>
          <cell r="CJ183" t="str">
            <v>-</v>
          </cell>
          <cell r="CK183"/>
          <cell r="CL183"/>
          <cell r="CM183"/>
          <cell r="CN183"/>
          <cell r="CO183"/>
          <cell r="CP183">
            <v>0</v>
          </cell>
          <cell r="CQ183">
            <v>0</v>
          </cell>
          <cell r="CR183">
            <v>0</v>
          </cell>
          <cell r="CS183">
            <v>0</v>
          </cell>
          <cell r="CT183">
            <v>0</v>
          </cell>
          <cell r="CU183">
            <v>0</v>
          </cell>
          <cell r="CV183">
            <v>1</v>
          </cell>
          <cell r="CW183">
            <v>0</v>
          </cell>
          <cell r="CX183">
            <v>0</v>
          </cell>
          <cell r="CY183">
            <v>0</v>
          </cell>
          <cell r="DF183"/>
          <cell r="DN183">
            <v>0</v>
          </cell>
        </row>
        <row r="184">
          <cell r="A184" t="str">
            <v>T3</v>
          </cell>
          <cell r="B184" t="str">
            <v>Station Rehabilitation/Improvements</v>
          </cell>
          <cell r="C184" t="str">
            <v>Region-wide</v>
          </cell>
          <cell r="D184"/>
          <cell r="E184"/>
          <cell r="F184"/>
          <cell r="G184"/>
          <cell r="H184"/>
          <cell r="I184"/>
          <cell r="J184"/>
          <cell r="K184"/>
          <cell r="L184"/>
          <cell r="M184">
            <v>0</v>
          </cell>
          <cell r="N184">
            <v>0</v>
          </cell>
          <cell r="O184">
            <v>1033.1297479999998</v>
          </cell>
          <cell r="P184">
            <v>0</v>
          </cell>
          <cell r="Q184">
            <v>0</v>
          </cell>
          <cell r="R184">
            <v>0</v>
          </cell>
          <cell r="S184">
            <v>1033.1297479999998</v>
          </cell>
          <cell r="T184">
            <v>0</v>
          </cell>
          <cell r="U184">
            <v>1.8149999999999999</v>
          </cell>
          <cell r="V184">
            <v>0</v>
          </cell>
          <cell r="W184">
            <v>0</v>
          </cell>
          <cell r="X184">
            <v>0</v>
          </cell>
          <cell r="Y184">
            <v>1180.0382503615585</v>
          </cell>
          <cell r="Z184">
            <v>0</v>
          </cell>
          <cell r="AA184">
            <v>0</v>
          </cell>
          <cell r="AB184">
            <v>1180.0382503615585</v>
          </cell>
          <cell r="AC184">
            <v>0</v>
          </cell>
          <cell r="AD184">
            <v>0</v>
          </cell>
          <cell r="AE184">
            <v>0</v>
          </cell>
          <cell r="AF184">
            <v>0</v>
          </cell>
          <cell r="AG184">
            <v>0</v>
          </cell>
          <cell r="AH184">
            <v>0</v>
          </cell>
          <cell r="AI184">
            <v>0</v>
          </cell>
          <cell r="AJ184">
            <v>0</v>
          </cell>
          <cell r="AK184">
            <v>0</v>
          </cell>
          <cell r="AL184">
            <v>0</v>
          </cell>
          <cell r="AM184">
            <v>246.38298966666667</v>
          </cell>
          <cell r="AN184">
            <v>609.59233333333327</v>
          </cell>
          <cell r="AO184">
            <v>211.06691989204091</v>
          </cell>
          <cell r="AP184">
            <v>112.99600746951771</v>
          </cell>
          <cell r="AQ184">
            <v>1180.0382503615585</v>
          </cell>
          <cell r="AR184">
            <v>0</v>
          </cell>
          <cell r="AS184">
            <v>0</v>
          </cell>
          <cell r="AT184">
            <v>0</v>
          </cell>
          <cell r="AU184">
            <v>0</v>
          </cell>
          <cell r="AV184">
            <v>0</v>
          </cell>
          <cell r="AW184">
            <v>0</v>
          </cell>
          <cell r="AX184">
            <v>0</v>
          </cell>
          <cell r="AY184">
            <v>0</v>
          </cell>
          <cell r="AZ184">
            <v>0</v>
          </cell>
          <cell r="BA184">
            <v>0</v>
          </cell>
          <cell r="BB184">
            <v>246.38298966666667</v>
          </cell>
          <cell r="BC184">
            <v>609.59233333333327</v>
          </cell>
          <cell r="BD184">
            <v>211.06691989204091</v>
          </cell>
          <cell r="BE184">
            <v>112.99600746951771</v>
          </cell>
          <cell r="BF184">
            <v>1180.0382503615585</v>
          </cell>
          <cell r="BG184" t="str">
            <v>T3</v>
          </cell>
          <cell r="BH184"/>
          <cell r="BI184"/>
          <cell r="BJ184"/>
          <cell r="BK184"/>
          <cell r="BL184"/>
          <cell r="BM184"/>
          <cell r="BN184"/>
          <cell r="BO184"/>
          <cell r="BP184"/>
          <cell r="BQ184"/>
          <cell r="BR184"/>
          <cell r="BS184"/>
          <cell r="BT184"/>
          <cell r="BU184"/>
          <cell r="BV184"/>
          <cell r="BW184"/>
          <cell r="BX184"/>
          <cell r="BY184"/>
          <cell r="BZ184"/>
          <cell r="CA184"/>
          <cell r="CB184"/>
          <cell r="CC184"/>
          <cell r="CD184"/>
          <cell r="CE184"/>
          <cell r="CF184"/>
          <cell r="CG184"/>
          <cell r="CH184"/>
          <cell r="CI184"/>
          <cell r="CJ184" t="str">
            <v>-</v>
          </cell>
          <cell r="CK184"/>
          <cell r="CL184">
            <v>0</v>
          </cell>
          <cell r="CM184">
            <v>0</v>
          </cell>
          <cell r="CN184"/>
          <cell r="CO184">
            <v>0</v>
          </cell>
          <cell r="CP184">
            <v>1033.1297479999998</v>
          </cell>
          <cell r="CQ184"/>
          <cell r="CR184"/>
          <cell r="CS184"/>
          <cell r="CT184"/>
          <cell r="CU184"/>
          <cell r="CV184"/>
          <cell r="CW184"/>
          <cell r="CX184"/>
          <cell r="CY184"/>
          <cell r="CZ184"/>
          <cell r="DA184"/>
          <cell r="DB184"/>
          <cell r="DC184"/>
          <cell r="DD184"/>
          <cell r="DE184"/>
          <cell r="DF184"/>
          <cell r="DG184"/>
          <cell r="DH184"/>
          <cell r="DN184">
            <v>0</v>
          </cell>
        </row>
        <row r="185">
          <cell r="A185" t="str">
            <v>E</v>
          </cell>
          <cell r="B185" t="str">
            <v>Paoli Station</v>
          </cell>
          <cell r="C185" t="str">
            <v>Multimodal center, access, and parking improvements</v>
          </cell>
          <cell r="D185"/>
          <cell r="E185" t="str">
            <v>X</v>
          </cell>
          <cell r="F185"/>
          <cell r="G185"/>
          <cell r="H185"/>
          <cell r="I185" t="str">
            <v>X</v>
          </cell>
          <cell r="J185"/>
          <cell r="K185"/>
          <cell r="L185"/>
          <cell r="M185"/>
          <cell r="O185">
            <v>55.691000000000003</v>
          </cell>
          <cell r="P185"/>
          <cell r="Q185"/>
          <cell r="R185"/>
          <cell r="S185">
            <v>55.691000000000003</v>
          </cell>
          <cell r="T185"/>
          <cell r="U185"/>
          <cell r="V185"/>
          <cell r="W185">
            <v>0</v>
          </cell>
          <cell r="X185">
            <v>0</v>
          </cell>
          <cell r="Y185">
            <v>55.690999999999995</v>
          </cell>
          <cell r="Z185"/>
          <cell r="AA185">
            <v>0</v>
          </cell>
          <cell r="AB185">
            <v>55.690999999999995</v>
          </cell>
          <cell r="AC185">
            <v>0</v>
          </cell>
          <cell r="AD185">
            <v>0</v>
          </cell>
          <cell r="AE185">
            <v>0</v>
          </cell>
          <cell r="AF185">
            <v>0</v>
          </cell>
          <cell r="AG185">
            <v>0</v>
          </cell>
          <cell r="AH185">
            <v>0</v>
          </cell>
          <cell r="AI185">
            <v>0</v>
          </cell>
          <cell r="AJ185">
            <v>0</v>
          </cell>
          <cell r="AK185">
            <v>0</v>
          </cell>
          <cell r="AL185">
            <v>0</v>
          </cell>
          <cell r="AM185">
            <v>0</v>
          </cell>
          <cell r="AN185">
            <v>55.690999999999995</v>
          </cell>
          <cell r="AO185">
            <v>0</v>
          </cell>
          <cell r="AP185">
            <v>0</v>
          </cell>
          <cell r="AQ185">
            <v>55.690999999999995</v>
          </cell>
          <cell r="AR185">
            <v>0</v>
          </cell>
          <cell r="AS185">
            <v>0</v>
          </cell>
          <cell r="AT185">
            <v>0</v>
          </cell>
          <cell r="AU185">
            <v>0</v>
          </cell>
          <cell r="AV185">
            <v>0</v>
          </cell>
          <cell r="AW185">
            <v>0</v>
          </cell>
          <cell r="AX185">
            <v>0</v>
          </cell>
          <cell r="AY185">
            <v>0</v>
          </cell>
          <cell r="AZ185">
            <v>0</v>
          </cell>
          <cell r="BA185">
            <v>0</v>
          </cell>
          <cell r="BB185">
            <v>0</v>
          </cell>
          <cell r="BC185">
            <v>55.690999999999995</v>
          </cell>
          <cell r="BD185">
            <v>0</v>
          </cell>
          <cell r="BE185">
            <v>0</v>
          </cell>
          <cell r="BF185">
            <v>55.690999999999995</v>
          </cell>
          <cell r="BG185" t="str">
            <v>E</v>
          </cell>
          <cell r="BH185">
            <v>1</v>
          </cell>
          <cell r="BI185" t="str">
            <v>Y</v>
          </cell>
          <cell r="BJ185"/>
          <cell r="BK185"/>
          <cell r="BL185"/>
          <cell r="BM185">
            <v>60574</v>
          </cell>
          <cell r="BN185"/>
          <cell r="BO185"/>
          <cell r="BP185"/>
          <cell r="BQ185"/>
          <cell r="BR185"/>
          <cell r="BS185"/>
          <cell r="BT185"/>
          <cell r="BU185"/>
          <cell r="BV185"/>
          <cell r="BW185"/>
          <cell r="BX185"/>
          <cell r="BY185"/>
          <cell r="BZ185"/>
          <cell r="CA185"/>
          <cell r="CB185"/>
          <cell r="CC185"/>
          <cell r="CD185"/>
          <cell r="CE185"/>
          <cell r="CF185"/>
          <cell r="CG185"/>
          <cell r="CH185"/>
          <cell r="CI185"/>
          <cell r="CJ185">
            <v>60574</v>
          </cell>
          <cell r="CK185"/>
          <cell r="CL185"/>
          <cell r="CM185"/>
          <cell r="CN185">
            <v>0</v>
          </cell>
          <cell r="CO185">
            <v>55.691000000000003</v>
          </cell>
          <cell r="CP185">
            <v>0</v>
          </cell>
          <cell r="CQ185">
            <v>0</v>
          </cell>
          <cell r="CR185">
            <v>1</v>
          </cell>
          <cell r="CS185">
            <v>0</v>
          </cell>
          <cell r="CT185">
            <v>0</v>
          </cell>
          <cell r="CU185">
            <v>0</v>
          </cell>
          <cell r="CV185">
            <v>0</v>
          </cell>
          <cell r="CW185">
            <v>1</v>
          </cell>
          <cell r="CX185">
            <v>0</v>
          </cell>
          <cell r="CY185">
            <v>0</v>
          </cell>
          <cell r="DF185"/>
          <cell r="DN185">
            <v>0</v>
          </cell>
          <cell r="DO185" t="str">
            <v>http://paolitransportationcenter.com/</v>
          </cell>
        </row>
        <row r="186">
          <cell r="A186" t="str">
            <v>AH</v>
          </cell>
          <cell r="B186" t="str">
            <v>Ardmore Station</v>
          </cell>
          <cell r="C186" t="str">
            <v>Multimodal center, access, and parking improvements</v>
          </cell>
          <cell r="D186" t="str">
            <v>X</v>
          </cell>
          <cell r="E186" t="str">
            <v>X</v>
          </cell>
          <cell r="F186" t="str">
            <v>X</v>
          </cell>
          <cell r="G186"/>
          <cell r="H186"/>
          <cell r="I186"/>
          <cell r="J186"/>
          <cell r="K186" t="str">
            <v>X</v>
          </cell>
          <cell r="L186"/>
          <cell r="M186"/>
          <cell r="O186">
            <v>10</v>
          </cell>
          <cell r="P186"/>
          <cell r="Q186"/>
          <cell r="R186"/>
          <cell r="S186">
            <v>10</v>
          </cell>
          <cell r="T186"/>
          <cell r="U186"/>
          <cell r="V186"/>
          <cell r="W186">
            <v>0</v>
          </cell>
          <cell r="X186">
            <v>0</v>
          </cell>
          <cell r="Y186">
            <v>12.499999999999998</v>
          </cell>
          <cell r="Z186"/>
          <cell r="AA186">
            <v>0</v>
          </cell>
          <cell r="AB186">
            <v>12.499999999999998</v>
          </cell>
          <cell r="AC186">
            <v>0</v>
          </cell>
          <cell r="AD186">
            <v>0</v>
          </cell>
          <cell r="AE186">
            <v>0</v>
          </cell>
          <cell r="AF186">
            <v>0</v>
          </cell>
          <cell r="AG186">
            <v>0</v>
          </cell>
          <cell r="AH186">
            <v>0</v>
          </cell>
          <cell r="AI186">
            <v>0</v>
          </cell>
          <cell r="AJ186">
            <v>0</v>
          </cell>
          <cell r="AK186">
            <v>0</v>
          </cell>
          <cell r="AL186">
            <v>0</v>
          </cell>
          <cell r="AM186">
            <v>3.5</v>
          </cell>
          <cell r="AN186">
            <v>8.9999999999999982</v>
          </cell>
          <cell r="AO186">
            <v>0</v>
          </cell>
          <cell r="AP186">
            <v>0</v>
          </cell>
          <cell r="AQ186">
            <v>12.499999999999998</v>
          </cell>
          <cell r="AR186">
            <v>0</v>
          </cell>
          <cell r="AS186">
            <v>0</v>
          </cell>
          <cell r="AT186">
            <v>0</v>
          </cell>
          <cell r="AU186">
            <v>0</v>
          </cell>
          <cell r="AV186">
            <v>0</v>
          </cell>
          <cell r="AW186">
            <v>0</v>
          </cell>
          <cell r="AX186">
            <v>0</v>
          </cell>
          <cell r="AY186">
            <v>0</v>
          </cell>
          <cell r="AZ186">
            <v>0</v>
          </cell>
          <cell r="BA186">
            <v>0</v>
          </cell>
          <cell r="BB186">
            <v>3.5</v>
          </cell>
          <cell r="BC186">
            <v>8.9999999999999982</v>
          </cell>
          <cell r="BD186">
            <v>0</v>
          </cell>
          <cell r="BE186">
            <v>0</v>
          </cell>
          <cell r="BF186">
            <v>12.499999999999998</v>
          </cell>
          <cell r="BG186" t="str">
            <v>AH</v>
          </cell>
          <cell r="BH186">
            <v>1</v>
          </cell>
          <cell r="BI186" t="str">
            <v>Y</v>
          </cell>
          <cell r="BJ186"/>
          <cell r="BK186"/>
          <cell r="BL186"/>
          <cell r="BM186">
            <v>90680</v>
          </cell>
          <cell r="BN186">
            <v>73215</v>
          </cell>
          <cell r="BO186">
            <v>73214</v>
          </cell>
          <cell r="BP186">
            <v>95401</v>
          </cell>
          <cell r="BQ186"/>
          <cell r="BR186"/>
          <cell r="BS186"/>
          <cell r="BT186"/>
          <cell r="BU186"/>
          <cell r="BV186"/>
          <cell r="BW186"/>
          <cell r="BX186"/>
          <cell r="BY186"/>
          <cell r="BZ186"/>
          <cell r="CA186"/>
          <cell r="CB186"/>
          <cell r="CC186"/>
          <cell r="CD186"/>
          <cell r="CE186"/>
          <cell r="CF186"/>
          <cell r="CG186"/>
          <cell r="CH186"/>
          <cell r="CI186"/>
          <cell r="CJ186" t="str">
            <v>90680; 73215; 73214; 95401</v>
          </cell>
          <cell r="CK186"/>
          <cell r="CL186"/>
          <cell r="CM186"/>
          <cell r="CN186">
            <v>3.5</v>
          </cell>
          <cell r="CO186">
            <v>9</v>
          </cell>
          <cell r="CP186">
            <v>0</v>
          </cell>
          <cell r="CQ186">
            <v>0.28000000000000003</v>
          </cell>
          <cell r="CR186">
            <v>0.72</v>
          </cell>
          <cell r="CS186">
            <v>0</v>
          </cell>
          <cell r="CT186">
            <v>0</v>
          </cell>
          <cell r="CU186">
            <v>0</v>
          </cell>
          <cell r="CV186">
            <v>0</v>
          </cell>
          <cell r="CW186">
            <v>1</v>
          </cell>
          <cell r="CX186">
            <v>0</v>
          </cell>
          <cell r="CY186">
            <v>0</v>
          </cell>
          <cell r="DF186"/>
          <cell r="DN186">
            <v>0</v>
          </cell>
          <cell r="DO186" t="str">
            <v>http://www.planthekeystone.com/</v>
          </cell>
        </row>
        <row r="187">
          <cell r="A187" t="str">
            <v>AI</v>
          </cell>
          <cell r="B187" t="str">
            <v>Fern Rock Station</v>
          </cell>
          <cell r="C187" t="str">
            <v>Transportation Center and parking enhancements</v>
          </cell>
          <cell r="D187"/>
          <cell r="E187" t="str">
            <v>X</v>
          </cell>
          <cell r="F187" t="str">
            <v>X</v>
          </cell>
          <cell r="G187"/>
          <cell r="H187"/>
          <cell r="I187"/>
          <cell r="J187"/>
          <cell r="K187"/>
          <cell r="L187" t="str">
            <v>X</v>
          </cell>
          <cell r="M187"/>
          <cell r="O187">
            <v>77.5</v>
          </cell>
          <cell r="P187"/>
          <cell r="Q187"/>
          <cell r="R187"/>
          <cell r="S187">
            <v>77.5</v>
          </cell>
          <cell r="T187"/>
          <cell r="U187"/>
          <cell r="V187"/>
          <cell r="W187">
            <v>0</v>
          </cell>
          <cell r="X187">
            <v>0</v>
          </cell>
          <cell r="Y187">
            <v>101.82647867641418</v>
          </cell>
          <cell r="Z187"/>
          <cell r="AA187">
            <v>0</v>
          </cell>
          <cell r="AB187">
            <v>101.82647867641418</v>
          </cell>
          <cell r="AC187">
            <v>0</v>
          </cell>
          <cell r="AD187">
            <v>0</v>
          </cell>
          <cell r="AE187">
            <v>0</v>
          </cell>
          <cell r="AF187">
            <v>0</v>
          </cell>
          <cell r="AG187">
            <v>0</v>
          </cell>
          <cell r="AH187">
            <v>0</v>
          </cell>
          <cell r="AI187">
            <v>0</v>
          </cell>
          <cell r="AJ187">
            <v>0</v>
          </cell>
          <cell r="AK187">
            <v>0</v>
          </cell>
          <cell r="AL187">
            <v>0</v>
          </cell>
          <cell r="AM187">
            <v>0</v>
          </cell>
          <cell r="AN187">
            <v>38.749999999999993</v>
          </cell>
          <cell r="AO187">
            <v>63.076478676414197</v>
          </cell>
          <cell r="AP187">
            <v>0</v>
          </cell>
          <cell r="AQ187">
            <v>101.82647867641418</v>
          </cell>
          <cell r="AR187">
            <v>0</v>
          </cell>
          <cell r="AS187">
            <v>0</v>
          </cell>
          <cell r="AT187">
            <v>0</v>
          </cell>
          <cell r="AU187">
            <v>0</v>
          </cell>
          <cell r="AV187">
            <v>0</v>
          </cell>
          <cell r="AW187">
            <v>0</v>
          </cell>
          <cell r="AX187">
            <v>0</v>
          </cell>
          <cell r="AY187">
            <v>0</v>
          </cell>
          <cell r="AZ187">
            <v>0</v>
          </cell>
          <cell r="BA187">
            <v>0</v>
          </cell>
          <cell r="BB187">
            <v>0</v>
          </cell>
          <cell r="BC187">
            <v>38.749999999999993</v>
          </cell>
          <cell r="BD187">
            <v>63.076478676414197</v>
          </cell>
          <cell r="BE187">
            <v>0</v>
          </cell>
          <cell r="BF187">
            <v>101.82647867641418</v>
          </cell>
          <cell r="BG187" t="str">
            <v>AI</v>
          </cell>
          <cell r="BH187">
            <v>1</v>
          </cell>
          <cell r="BI187" t="str">
            <v>Y</v>
          </cell>
          <cell r="BJ187" t="str">
            <v>N</v>
          </cell>
          <cell r="BK187"/>
          <cell r="BL187"/>
          <cell r="BM187">
            <v>60540</v>
          </cell>
          <cell r="BN187"/>
          <cell r="BO187"/>
          <cell r="BP187"/>
          <cell r="BQ187"/>
          <cell r="BR187"/>
          <cell r="BS187"/>
          <cell r="BT187"/>
          <cell r="BU187"/>
          <cell r="BV187"/>
          <cell r="BW187"/>
          <cell r="BX187"/>
          <cell r="BY187"/>
          <cell r="BZ187"/>
          <cell r="CA187"/>
          <cell r="CB187"/>
          <cell r="CC187"/>
          <cell r="CD187"/>
          <cell r="CE187"/>
          <cell r="CF187"/>
          <cell r="CG187"/>
          <cell r="CH187"/>
          <cell r="CI187"/>
          <cell r="CJ187">
            <v>60540</v>
          </cell>
          <cell r="CK187"/>
          <cell r="CL187"/>
          <cell r="CM187"/>
          <cell r="CN187"/>
          <cell r="CO187">
            <v>38.75</v>
          </cell>
          <cell r="CP187">
            <v>38.75</v>
          </cell>
          <cell r="CQ187">
            <v>0</v>
          </cell>
          <cell r="CR187">
            <v>0.5</v>
          </cell>
          <cell r="CS187">
            <v>0.5</v>
          </cell>
          <cell r="CT187">
            <v>0</v>
          </cell>
          <cell r="CU187">
            <v>0</v>
          </cell>
          <cell r="CV187">
            <v>0</v>
          </cell>
          <cell r="CW187">
            <v>1</v>
          </cell>
          <cell r="CX187">
            <v>0</v>
          </cell>
          <cell r="CY187">
            <v>0</v>
          </cell>
          <cell r="DF187"/>
          <cell r="DN187">
            <v>0</v>
          </cell>
        </row>
        <row r="188">
          <cell r="A188" t="str">
            <v>AJ</v>
          </cell>
          <cell r="B188" t="str">
            <v>Levittown Station</v>
          </cell>
          <cell r="C188" t="str">
            <v>Intermodal facility enhancements</v>
          </cell>
          <cell r="D188" t="str">
            <v>X</v>
          </cell>
          <cell r="E188"/>
          <cell r="F188"/>
          <cell r="G188"/>
          <cell r="H188" t="str">
            <v>X</v>
          </cell>
          <cell r="I188"/>
          <cell r="J188"/>
          <cell r="K188"/>
          <cell r="L188"/>
          <cell r="M188"/>
          <cell r="O188">
            <v>30</v>
          </cell>
          <cell r="P188"/>
          <cell r="Q188"/>
          <cell r="R188"/>
          <cell r="S188">
            <v>30</v>
          </cell>
          <cell r="T188"/>
          <cell r="U188"/>
          <cell r="V188"/>
          <cell r="W188">
            <v>0</v>
          </cell>
          <cell r="X188">
            <v>0</v>
          </cell>
          <cell r="Y188">
            <v>30</v>
          </cell>
          <cell r="Z188"/>
          <cell r="AA188">
            <v>0</v>
          </cell>
          <cell r="AB188">
            <v>30</v>
          </cell>
          <cell r="AC188">
            <v>0</v>
          </cell>
          <cell r="AD188">
            <v>0</v>
          </cell>
          <cell r="AE188">
            <v>0</v>
          </cell>
          <cell r="AF188">
            <v>0</v>
          </cell>
          <cell r="AG188">
            <v>0</v>
          </cell>
          <cell r="AH188">
            <v>0</v>
          </cell>
          <cell r="AI188">
            <v>0</v>
          </cell>
          <cell r="AJ188">
            <v>0</v>
          </cell>
          <cell r="AK188">
            <v>0</v>
          </cell>
          <cell r="AL188">
            <v>0</v>
          </cell>
          <cell r="AM188">
            <v>30</v>
          </cell>
          <cell r="AN188">
            <v>0</v>
          </cell>
          <cell r="AO188">
            <v>0</v>
          </cell>
          <cell r="AP188">
            <v>0</v>
          </cell>
          <cell r="AQ188">
            <v>30</v>
          </cell>
          <cell r="AR188">
            <v>0</v>
          </cell>
          <cell r="AS188">
            <v>0</v>
          </cell>
          <cell r="AT188">
            <v>0</v>
          </cell>
          <cell r="AU188">
            <v>0</v>
          </cell>
          <cell r="AV188">
            <v>0</v>
          </cell>
          <cell r="AW188">
            <v>0</v>
          </cell>
          <cell r="AX188">
            <v>0</v>
          </cell>
          <cell r="AY188">
            <v>0</v>
          </cell>
          <cell r="AZ188">
            <v>0</v>
          </cell>
          <cell r="BA188">
            <v>0</v>
          </cell>
          <cell r="BB188">
            <v>30</v>
          </cell>
          <cell r="BC188">
            <v>0</v>
          </cell>
          <cell r="BD188">
            <v>0</v>
          </cell>
          <cell r="BE188">
            <v>0</v>
          </cell>
          <cell r="BF188">
            <v>30</v>
          </cell>
          <cell r="BG188" t="str">
            <v>AJ</v>
          </cell>
          <cell r="BH188">
            <v>1</v>
          </cell>
          <cell r="BI188" t="str">
            <v>Y</v>
          </cell>
          <cell r="BJ188" t="str">
            <v>N</v>
          </cell>
          <cell r="BK188"/>
          <cell r="BL188"/>
          <cell r="BM188">
            <v>60655</v>
          </cell>
          <cell r="BN188"/>
          <cell r="BO188"/>
          <cell r="BP188"/>
          <cell r="BQ188"/>
          <cell r="BR188"/>
          <cell r="BS188"/>
          <cell r="BT188"/>
          <cell r="BU188"/>
          <cell r="BV188"/>
          <cell r="BW188"/>
          <cell r="BX188"/>
          <cell r="BY188"/>
          <cell r="BZ188"/>
          <cell r="CA188"/>
          <cell r="CB188"/>
          <cell r="CC188"/>
          <cell r="CD188"/>
          <cell r="CE188"/>
          <cell r="CF188"/>
          <cell r="CG188"/>
          <cell r="CH188"/>
          <cell r="CI188"/>
          <cell r="CJ188">
            <v>60655</v>
          </cell>
          <cell r="CK188"/>
          <cell r="CL188"/>
          <cell r="CM188"/>
          <cell r="CN188">
            <v>30</v>
          </cell>
          <cell r="CO188"/>
          <cell r="CP188">
            <v>0</v>
          </cell>
          <cell r="CQ188">
            <v>1</v>
          </cell>
          <cell r="CR188">
            <v>0</v>
          </cell>
          <cell r="CS188">
            <v>0</v>
          </cell>
          <cell r="CT188">
            <v>0</v>
          </cell>
          <cell r="CU188">
            <v>0</v>
          </cell>
          <cell r="CV188">
            <v>0</v>
          </cell>
          <cell r="CW188">
            <v>1</v>
          </cell>
          <cell r="CX188">
            <v>0</v>
          </cell>
          <cell r="CY188">
            <v>0</v>
          </cell>
          <cell r="DF188"/>
          <cell r="DN188">
            <v>0</v>
          </cell>
        </row>
        <row r="189">
          <cell r="A189" t="str">
            <v>AK</v>
          </cell>
          <cell r="B189" t="str">
            <v>Villanova Station</v>
          </cell>
          <cell r="C189" t="str">
            <v>Rehabilitate</v>
          </cell>
          <cell r="D189" t="str">
            <v>X</v>
          </cell>
          <cell r="E189" t="str">
            <v>X</v>
          </cell>
          <cell r="F189"/>
          <cell r="G189"/>
          <cell r="H189"/>
          <cell r="I189"/>
          <cell r="J189"/>
          <cell r="K189" t="str">
            <v>X</v>
          </cell>
          <cell r="L189"/>
          <cell r="M189"/>
          <cell r="O189">
            <v>23.810000000000002</v>
          </cell>
          <cell r="P189"/>
          <cell r="Q189"/>
          <cell r="R189"/>
          <cell r="S189">
            <v>23.810000000000002</v>
          </cell>
          <cell r="T189"/>
          <cell r="U189"/>
          <cell r="V189"/>
          <cell r="W189">
            <v>0</v>
          </cell>
          <cell r="X189">
            <v>0</v>
          </cell>
          <cell r="Y189">
            <v>23.809999999999995</v>
          </cell>
          <cell r="Z189"/>
          <cell r="AA189">
            <v>0</v>
          </cell>
          <cell r="AB189">
            <v>23.809999999999995</v>
          </cell>
          <cell r="AC189">
            <v>0</v>
          </cell>
          <cell r="AD189">
            <v>0</v>
          </cell>
          <cell r="AE189">
            <v>0</v>
          </cell>
          <cell r="AF189">
            <v>0</v>
          </cell>
          <cell r="AG189">
            <v>0</v>
          </cell>
          <cell r="AH189">
            <v>0</v>
          </cell>
          <cell r="AI189">
            <v>0</v>
          </cell>
          <cell r="AJ189">
            <v>0</v>
          </cell>
          <cell r="AK189">
            <v>0</v>
          </cell>
          <cell r="AL189">
            <v>0</v>
          </cell>
          <cell r="AM189">
            <v>11.81</v>
          </cell>
          <cell r="AN189">
            <v>11.999999999999996</v>
          </cell>
          <cell r="AO189">
            <v>0</v>
          </cell>
          <cell r="AP189">
            <v>0</v>
          </cell>
          <cell r="AQ189">
            <v>23.809999999999995</v>
          </cell>
          <cell r="AR189">
            <v>0</v>
          </cell>
          <cell r="AS189">
            <v>0</v>
          </cell>
          <cell r="AT189">
            <v>0</v>
          </cell>
          <cell r="AU189">
            <v>0</v>
          </cell>
          <cell r="AV189">
            <v>0</v>
          </cell>
          <cell r="AW189">
            <v>0</v>
          </cell>
          <cell r="AX189">
            <v>0</v>
          </cell>
          <cell r="AY189">
            <v>0</v>
          </cell>
          <cell r="AZ189">
            <v>0</v>
          </cell>
          <cell r="BA189">
            <v>0</v>
          </cell>
          <cell r="BB189">
            <v>11.81</v>
          </cell>
          <cell r="BC189">
            <v>11.999999999999996</v>
          </cell>
          <cell r="BD189">
            <v>0</v>
          </cell>
          <cell r="BE189">
            <v>0</v>
          </cell>
          <cell r="BF189">
            <v>23.809999999999995</v>
          </cell>
          <cell r="BG189" t="str">
            <v>AK</v>
          </cell>
          <cell r="BH189">
            <v>1</v>
          </cell>
          <cell r="BI189" t="str">
            <v>Y</v>
          </cell>
          <cell r="BJ189"/>
          <cell r="BK189"/>
          <cell r="BL189"/>
          <cell r="BM189">
            <v>15407</v>
          </cell>
          <cell r="BN189"/>
          <cell r="BO189"/>
          <cell r="BP189"/>
          <cell r="BQ189"/>
          <cell r="BR189"/>
          <cell r="BS189"/>
          <cell r="BT189"/>
          <cell r="BU189"/>
          <cell r="BV189"/>
          <cell r="BW189"/>
          <cell r="BX189"/>
          <cell r="BY189"/>
          <cell r="BZ189"/>
          <cell r="CA189"/>
          <cell r="CB189"/>
          <cell r="CC189"/>
          <cell r="CD189"/>
          <cell r="CE189"/>
          <cell r="CF189"/>
          <cell r="CG189"/>
          <cell r="CH189"/>
          <cell r="CI189"/>
          <cell r="CJ189">
            <v>15407</v>
          </cell>
          <cell r="CK189"/>
          <cell r="CL189"/>
          <cell r="CM189">
            <v>0</v>
          </cell>
          <cell r="CN189">
            <v>11.81</v>
          </cell>
          <cell r="CO189">
            <v>12</v>
          </cell>
          <cell r="CP189">
            <v>0</v>
          </cell>
          <cell r="CQ189">
            <v>0.496010079798404</v>
          </cell>
          <cell r="CR189">
            <v>0.50398992020159594</v>
          </cell>
          <cell r="CS189">
            <v>0</v>
          </cell>
          <cell r="CT189">
            <v>0</v>
          </cell>
          <cell r="CU189">
            <v>0</v>
          </cell>
          <cell r="CV189">
            <v>0</v>
          </cell>
          <cell r="CW189">
            <v>1</v>
          </cell>
          <cell r="CX189">
            <v>0</v>
          </cell>
          <cell r="CY189">
            <v>0</v>
          </cell>
          <cell r="DF189"/>
          <cell r="DN189">
            <v>0</v>
          </cell>
        </row>
        <row r="190">
          <cell r="A190" t="str">
            <v>BN</v>
          </cell>
          <cell r="B190" t="str">
            <v>Regional Rail Station Enhancements</v>
          </cell>
          <cell r="C190" t="str">
            <v>At  Elkins Park, Roslyn, Hatboro, East Falls, Willow Grove, Conshohocken, Devon, Jenkintown, Lawndale, Marcus Hook, Secane, Wydmoor, Wynnewood, and Yardley</v>
          </cell>
          <cell r="D190" t="str">
            <v>X</v>
          </cell>
          <cell r="E190" t="str">
            <v>X</v>
          </cell>
          <cell r="F190" t="str">
            <v>X</v>
          </cell>
          <cell r="G190"/>
          <cell r="H190" t="str">
            <v>X</v>
          </cell>
          <cell r="I190"/>
          <cell r="J190"/>
          <cell r="K190" t="str">
            <v>X</v>
          </cell>
          <cell r="L190"/>
          <cell r="M190"/>
          <cell r="O190">
            <v>201.4</v>
          </cell>
          <cell r="P190"/>
          <cell r="Q190"/>
          <cell r="R190"/>
          <cell r="S190">
            <v>201.4</v>
          </cell>
          <cell r="T190"/>
          <cell r="U190"/>
          <cell r="V190"/>
          <cell r="W190">
            <v>0</v>
          </cell>
          <cell r="X190">
            <v>0</v>
          </cell>
          <cell r="Y190">
            <v>228.08065403219621</v>
          </cell>
          <cell r="Z190"/>
          <cell r="AA190">
            <v>0</v>
          </cell>
          <cell r="AB190">
            <v>228.08065403219621</v>
          </cell>
          <cell r="AC190">
            <v>0</v>
          </cell>
          <cell r="AD190">
            <v>0</v>
          </cell>
          <cell r="AE190">
            <v>0</v>
          </cell>
          <cell r="AF190">
            <v>0</v>
          </cell>
          <cell r="AG190">
            <v>0</v>
          </cell>
          <cell r="AH190">
            <v>0</v>
          </cell>
          <cell r="AI190">
            <v>0</v>
          </cell>
          <cell r="AJ190">
            <v>0</v>
          </cell>
          <cell r="AK190">
            <v>0</v>
          </cell>
          <cell r="AL190">
            <v>0</v>
          </cell>
          <cell r="AM190">
            <v>0</v>
          </cell>
          <cell r="AN190">
            <v>158.89999999999998</v>
          </cell>
          <cell r="AO190">
            <v>69.180654032196216</v>
          </cell>
          <cell r="AP190">
            <v>0</v>
          </cell>
          <cell r="AQ190">
            <v>228.08065403219621</v>
          </cell>
          <cell r="AR190">
            <v>0</v>
          </cell>
          <cell r="AS190">
            <v>0</v>
          </cell>
          <cell r="AT190">
            <v>0</v>
          </cell>
          <cell r="AU190">
            <v>0</v>
          </cell>
          <cell r="AV190">
            <v>0</v>
          </cell>
          <cell r="AW190">
            <v>0</v>
          </cell>
          <cell r="AX190">
            <v>0</v>
          </cell>
          <cell r="AY190">
            <v>0</v>
          </cell>
          <cell r="AZ190">
            <v>0</v>
          </cell>
          <cell r="BA190">
            <v>0</v>
          </cell>
          <cell r="BB190">
            <v>0</v>
          </cell>
          <cell r="BC190">
            <v>158.89999999999998</v>
          </cell>
          <cell r="BD190">
            <v>69.180654032196216</v>
          </cell>
          <cell r="BE190">
            <v>0</v>
          </cell>
          <cell r="BF190">
            <v>228.08065403219621</v>
          </cell>
          <cell r="BG190" t="str">
            <v>BN</v>
          </cell>
          <cell r="BH190">
            <v>1</v>
          </cell>
          <cell r="BI190" t="str">
            <v>Y</v>
          </cell>
          <cell r="BJ190" t="str">
            <v>N</v>
          </cell>
          <cell r="BK190"/>
          <cell r="BL190"/>
          <cell r="BM190">
            <v>77183</v>
          </cell>
          <cell r="BN190"/>
          <cell r="BO190"/>
          <cell r="BP190"/>
          <cell r="BQ190"/>
          <cell r="BR190"/>
          <cell r="BS190"/>
          <cell r="BT190"/>
          <cell r="BU190"/>
          <cell r="BV190"/>
          <cell r="BW190"/>
          <cell r="BX190"/>
          <cell r="BY190"/>
          <cell r="BZ190"/>
          <cell r="CA190"/>
          <cell r="CB190"/>
          <cell r="CC190"/>
          <cell r="CD190"/>
          <cell r="CE190"/>
          <cell r="CF190"/>
          <cell r="CG190"/>
          <cell r="CH190"/>
          <cell r="CI190"/>
          <cell r="CJ190">
            <v>77183</v>
          </cell>
          <cell r="CK190"/>
          <cell r="CL190"/>
          <cell r="CM190"/>
          <cell r="CN190"/>
          <cell r="CO190">
            <v>158.9</v>
          </cell>
          <cell r="CP190">
            <v>42.5</v>
          </cell>
          <cell r="CQ190">
            <v>0</v>
          </cell>
          <cell r="CR190">
            <v>0.78897715988083417</v>
          </cell>
          <cell r="CS190">
            <v>0.21102284011916583</v>
          </cell>
          <cell r="CT190">
            <v>0</v>
          </cell>
          <cell r="CU190">
            <v>0</v>
          </cell>
          <cell r="CV190">
            <v>0</v>
          </cell>
          <cell r="CW190">
            <v>1</v>
          </cell>
          <cell r="CX190">
            <v>0</v>
          </cell>
          <cell r="CY190">
            <v>0</v>
          </cell>
          <cell r="DF190"/>
          <cell r="DN190">
            <v>0</v>
          </cell>
        </row>
        <row r="191">
          <cell r="A191" t="str">
            <v>AL</v>
          </cell>
          <cell r="B191" t="str">
            <v>69th Street</v>
          </cell>
          <cell r="C191" t="str">
            <v>Rehabilitate parking structure, Transportation Center enhancements</v>
          </cell>
          <cell r="D191"/>
          <cell r="E191" t="str">
            <v>X</v>
          </cell>
          <cell r="F191"/>
          <cell r="G191"/>
          <cell r="H191"/>
          <cell r="I191"/>
          <cell r="J191" t="str">
            <v>X</v>
          </cell>
          <cell r="K191"/>
          <cell r="L191"/>
          <cell r="M191"/>
          <cell r="O191">
            <v>22.468425</v>
          </cell>
          <cell r="P191"/>
          <cell r="Q191"/>
          <cell r="R191"/>
          <cell r="S191">
            <v>22.468425</v>
          </cell>
          <cell r="T191"/>
          <cell r="U191"/>
          <cell r="V191"/>
          <cell r="W191">
            <v>0</v>
          </cell>
          <cell r="X191">
            <v>0</v>
          </cell>
          <cell r="Y191">
            <v>22.199999999999996</v>
          </cell>
          <cell r="Z191"/>
          <cell r="AA191">
            <v>0</v>
          </cell>
          <cell r="AB191">
            <v>22.199999999999996</v>
          </cell>
          <cell r="AC191">
            <v>0</v>
          </cell>
          <cell r="AD191">
            <v>0</v>
          </cell>
          <cell r="AE191">
            <v>0</v>
          </cell>
          <cell r="AF191">
            <v>0</v>
          </cell>
          <cell r="AG191">
            <v>0</v>
          </cell>
          <cell r="AH191">
            <v>0</v>
          </cell>
          <cell r="AI191">
            <v>0</v>
          </cell>
          <cell r="AJ191">
            <v>0</v>
          </cell>
          <cell r="AK191">
            <v>0</v>
          </cell>
          <cell r="AL191">
            <v>0</v>
          </cell>
          <cell r="AM191">
            <v>11.1</v>
          </cell>
          <cell r="AN191">
            <v>11.099999999999998</v>
          </cell>
          <cell r="AO191">
            <v>0</v>
          </cell>
          <cell r="AP191">
            <v>0</v>
          </cell>
          <cell r="AQ191">
            <v>22.199999999999996</v>
          </cell>
          <cell r="AR191">
            <v>0</v>
          </cell>
          <cell r="AS191">
            <v>0</v>
          </cell>
          <cell r="AT191">
            <v>0</v>
          </cell>
          <cell r="AU191">
            <v>0</v>
          </cell>
          <cell r="AV191">
            <v>0</v>
          </cell>
          <cell r="AW191">
            <v>0</v>
          </cell>
          <cell r="AX191">
            <v>0</v>
          </cell>
          <cell r="AY191">
            <v>0</v>
          </cell>
          <cell r="AZ191">
            <v>0</v>
          </cell>
          <cell r="BA191">
            <v>0</v>
          </cell>
          <cell r="BB191">
            <v>11.1</v>
          </cell>
          <cell r="BC191">
            <v>11.099999999999998</v>
          </cell>
          <cell r="BD191">
            <v>0</v>
          </cell>
          <cell r="BE191">
            <v>0</v>
          </cell>
          <cell r="BF191">
            <v>22.199999999999996</v>
          </cell>
          <cell r="BG191" t="str">
            <v>AL</v>
          </cell>
          <cell r="BH191">
            <v>1</v>
          </cell>
          <cell r="BI191" t="str">
            <v>Y</v>
          </cell>
          <cell r="BJ191" t="str">
            <v>Y</v>
          </cell>
          <cell r="BK191"/>
          <cell r="BL191"/>
          <cell r="BM191">
            <v>87176</v>
          </cell>
          <cell r="BN191">
            <v>60540</v>
          </cell>
          <cell r="BO191"/>
          <cell r="BP191"/>
          <cell r="BQ191"/>
          <cell r="BR191"/>
          <cell r="BS191"/>
          <cell r="BT191"/>
          <cell r="BU191"/>
          <cell r="BV191"/>
          <cell r="BW191"/>
          <cell r="BX191"/>
          <cell r="BY191"/>
          <cell r="BZ191"/>
          <cell r="CA191"/>
          <cell r="CB191"/>
          <cell r="CC191"/>
          <cell r="CD191"/>
          <cell r="CE191"/>
          <cell r="CF191"/>
          <cell r="CG191"/>
          <cell r="CH191"/>
          <cell r="CI191"/>
          <cell r="CJ191" t="str">
            <v>87176; 60540</v>
          </cell>
          <cell r="CK191"/>
          <cell r="CL191"/>
          <cell r="CM191">
            <v>0.3</v>
          </cell>
          <cell r="CN191">
            <v>11.1</v>
          </cell>
          <cell r="CO191">
            <v>11.1</v>
          </cell>
          <cell r="CP191">
            <v>0</v>
          </cell>
          <cell r="CQ191">
            <v>0.5</v>
          </cell>
          <cell r="CR191">
            <v>0.5</v>
          </cell>
          <cell r="CS191">
            <v>0</v>
          </cell>
          <cell r="CT191">
            <v>0</v>
          </cell>
          <cell r="CU191">
            <v>0</v>
          </cell>
          <cell r="CV191">
            <v>0</v>
          </cell>
          <cell r="CW191">
            <v>1</v>
          </cell>
          <cell r="CX191">
            <v>0</v>
          </cell>
          <cell r="CY191">
            <v>0</v>
          </cell>
          <cell r="DF191"/>
          <cell r="DN191">
            <v>0</v>
          </cell>
        </row>
        <row r="192">
          <cell r="A192" t="str">
            <v>AD</v>
          </cell>
          <cell r="B192" t="str">
            <v>City Hall and 15th Street stations</v>
          </cell>
          <cell r="C192" t="str">
            <v>Renovation</v>
          </cell>
          <cell r="D192" t="str">
            <v>X</v>
          </cell>
          <cell r="E192" t="str">
            <v>X</v>
          </cell>
          <cell r="F192"/>
          <cell r="G192"/>
          <cell r="H192"/>
          <cell r="I192"/>
          <cell r="J192"/>
          <cell r="K192"/>
          <cell r="L192" t="str">
            <v>X</v>
          </cell>
          <cell r="M192"/>
          <cell r="N192"/>
          <cell r="O192">
            <v>122.06</v>
          </cell>
          <cell r="P192"/>
          <cell r="Q192"/>
          <cell r="R192"/>
          <cell r="S192">
            <v>122.06</v>
          </cell>
          <cell r="T192"/>
          <cell r="U192"/>
          <cell r="V192"/>
          <cell r="W192">
            <v>0</v>
          </cell>
          <cell r="X192">
            <v>0</v>
          </cell>
          <cell r="Y192">
            <v>122.05999999999997</v>
          </cell>
          <cell r="Z192"/>
          <cell r="AA192">
            <v>0</v>
          </cell>
          <cell r="AB192">
            <v>122.05999999999997</v>
          </cell>
          <cell r="AC192">
            <v>0</v>
          </cell>
          <cell r="AD192">
            <v>0</v>
          </cell>
          <cell r="AE192">
            <v>0</v>
          </cell>
          <cell r="AF192">
            <v>0</v>
          </cell>
          <cell r="AG192">
            <v>0</v>
          </cell>
          <cell r="AH192">
            <v>0</v>
          </cell>
          <cell r="AI192">
            <v>0</v>
          </cell>
          <cell r="AJ192">
            <v>0</v>
          </cell>
          <cell r="AK192">
            <v>0</v>
          </cell>
          <cell r="AL192">
            <v>0</v>
          </cell>
          <cell r="AM192">
            <v>36.302</v>
          </cell>
          <cell r="AN192">
            <v>85.757999999999981</v>
          </cell>
          <cell r="AO192">
            <v>0</v>
          </cell>
          <cell r="AP192">
            <v>0</v>
          </cell>
          <cell r="AQ192">
            <v>122.05999999999997</v>
          </cell>
          <cell r="AR192">
            <v>0</v>
          </cell>
          <cell r="AS192">
            <v>0</v>
          </cell>
          <cell r="AT192">
            <v>0</v>
          </cell>
          <cell r="AU192">
            <v>0</v>
          </cell>
          <cell r="AV192">
            <v>0</v>
          </cell>
          <cell r="AW192">
            <v>0</v>
          </cell>
          <cell r="AX192">
            <v>0</v>
          </cell>
          <cell r="AY192">
            <v>0</v>
          </cell>
          <cell r="AZ192">
            <v>0</v>
          </cell>
          <cell r="BA192">
            <v>0</v>
          </cell>
          <cell r="BB192">
            <v>36.302</v>
          </cell>
          <cell r="BC192">
            <v>85.757999999999981</v>
          </cell>
          <cell r="BD192">
            <v>0</v>
          </cell>
          <cell r="BE192">
            <v>0</v>
          </cell>
          <cell r="BF192">
            <v>122.05999999999997</v>
          </cell>
          <cell r="BG192" t="str">
            <v>AD</v>
          </cell>
          <cell r="BH192">
            <v>1</v>
          </cell>
          <cell r="BI192" t="str">
            <v>Y</v>
          </cell>
          <cell r="BJ192" t="str">
            <v>N</v>
          </cell>
          <cell r="BK192"/>
          <cell r="BL192"/>
          <cell r="BM192">
            <v>60335</v>
          </cell>
          <cell r="BN192"/>
          <cell r="BO192"/>
          <cell r="BP192"/>
          <cell r="BQ192"/>
          <cell r="BR192"/>
          <cell r="BS192"/>
          <cell r="BT192"/>
          <cell r="BU192"/>
          <cell r="BV192"/>
          <cell r="BW192"/>
          <cell r="BX192"/>
          <cell r="BY192"/>
          <cell r="BZ192"/>
          <cell r="CA192"/>
          <cell r="CB192"/>
          <cell r="CC192"/>
          <cell r="CD192"/>
          <cell r="CE192"/>
          <cell r="CF192"/>
          <cell r="CG192"/>
          <cell r="CH192"/>
          <cell r="CI192"/>
          <cell r="CJ192">
            <v>60335</v>
          </cell>
          <cell r="CK192"/>
          <cell r="CL192"/>
          <cell r="CM192"/>
          <cell r="CN192">
            <v>36.302</v>
          </cell>
          <cell r="CO192">
            <v>85.757999999999996</v>
          </cell>
          <cell r="CP192">
            <v>0</v>
          </cell>
          <cell r="CQ192">
            <v>0.29741110929051284</v>
          </cell>
          <cell r="CR192">
            <v>0.70258889070948705</v>
          </cell>
          <cell r="CS192">
            <v>0</v>
          </cell>
          <cell r="CT192">
            <v>0</v>
          </cell>
          <cell r="CU192">
            <v>0</v>
          </cell>
          <cell r="CV192">
            <v>0</v>
          </cell>
          <cell r="CW192">
            <v>1</v>
          </cell>
          <cell r="CX192">
            <v>0</v>
          </cell>
          <cell r="CY192">
            <v>0</v>
          </cell>
          <cell r="DF192"/>
          <cell r="DN192">
            <v>0</v>
          </cell>
          <cell r="DO192" t="str">
            <v>http://www.septa.org/construction/projects/dilworth/</v>
          </cell>
        </row>
        <row r="193">
          <cell r="A193" t="str">
            <v>AG</v>
          </cell>
          <cell r="B193" t="str">
            <v>Exton Station</v>
          </cell>
          <cell r="C193" t="str">
            <v xml:space="preserve"> High-level platforms, station building, bus circulation loops, and a multi-level parking garage</v>
          </cell>
          <cell r="D193" t="str">
            <v>X</v>
          </cell>
          <cell r="E193" t="str">
            <v>X</v>
          </cell>
          <cell r="F193"/>
          <cell r="G193"/>
          <cell r="H193"/>
          <cell r="I193" t="str">
            <v>X</v>
          </cell>
          <cell r="J193"/>
          <cell r="K193"/>
          <cell r="L193"/>
          <cell r="M193"/>
          <cell r="N193"/>
          <cell r="O193">
            <v>56.3</v>
          </cell>
          <cell r="P193"/>
          <cell r="Q193"/>
          <cell r="R193"/>
          <cell r="S193">
            <v>56.3</v>
          </cell>
          <cell r="T193"/>
          <cell r="U193">
            <v>1.8149999999999999</v>
          </cell>
          <cell r="V193"/>
          <cell r="W193">
            <v>0</v>
          </cell>
          <cell r="X193">
            <v>0</v>
          </cell>
          <cell r="Y193">
            <v>56.301999999999992</v>
          </cell>
          <cell r="Z193"/>
          <cell r="AA193">
            <v>0</v>
          </cell>
          <cell r="AB193">
            <v>56.301999999999992</v>
          </cell>
          <cell r="AC193">
            <v>0</v>
          </cell>
          <cell r="AD193">
            <v>0</v>
          </cell>
          <cell r="AE193">
            <v>0</v>
          </cell>
          <cell r="AF193">
            <v>0</v>
          </cell>
          <cell r="AG193">
            <v>0</v>
          </cell>
          <cell r="AH193">
            <v>0</v>
          </cell>
          <cell r="AI193">
            <v>0</v>
          </cell>
          <cell r="AJ193">
            <v>0</v>
          </cell>
          <cell r="AK193">
            <v>0</v>
          </cell>
          <cell r="AL193">
            <v>0</v>
          </cell>
          <cell r="AM193">
            <v>18.802</v>
          </cell>
          <cell r="AN193">
            <v>37.499999999999993</v>
          </cell>
          <cell r="AO193">
            <v>0</v>
          </cell>
          <cell r="AP193">
            <v>0</v>
          </cell>
          <cell r="AQ193">
            <v>56.301999999999992</v>
          </cell>
          <cell r="AR193">
            <v>0</v>
          </cell>
          <cell r="AS193">
            <v>0</v>
          </cell>
          <cell r="AT193">
            <v>0</v>
          </cell>
          <cell r="AU193">
            <v>0</v>
          </cell>
          <cell r="AV193">
            <v>0</v>
          </cell>
          <cell r="AW193">
            <v>0</v>
          </cell>
          <cell r="AX193">
            <v>0</v>
          </cell>
          <cell r="AY193">
            <v>0</v>
          </cell>
          <cell r="AZ193">
            <v>0</v>
          </cell>
          <cell r="BA193">
            <v>0</v>
          </cell>
          <cell r="BB193">
            <v>18.802</v>
          </cell>
          <cell r="BC193">
            <v>37.499999999999993</v>
          </cell>
          <cell r="BD193">
            <v>0</v>
          </cell>
          <cell r="BE193">
            <v>0</v>
          </cell>
          <cell r="BF193">
            <v>56.301999999999992</v>
          </cell>
          <cell r="BG193" t="str">
            <v>AG</v>
          </cell>
          <cell r="BH193">
            <v>1</v>
          </cell>
          <cell r="BI193" t="str">
            <v>Y</v>
          </cell>
          <cell r="BJ193" t="str">
            <v>Y</v>
          </cell>
          <cell r="BK193"/>
          <cell r="BL193"/>
          <cell r="BM193">
            <v>93588</v>
          </cell>
          <cell r="BN193"/>
          <cell r="BO193"/>
          <cell r="BP193"/>
          <cell r="BQ193"/>
          <cell r="BR193"/>
          <cell r="BS193"/>
          <cell r="BT193"/>
          <cell r="BU193"/>
          <cell r="BV193"/>
          <cell r="BW193"/>
          <cell r="BX193"/>
          <cell r="BY193"/>
          <cell r="BZ193"/>
          <cell r="CA193"/>
          <cell r="CB193"/>
          <cell r="CC193"/>
          <cell r="CD193"/>
          <cell r="CE193"/>
          <cell r="CF193"/>
          <cell r="CG193"/>
          <cell r="CH193"/>
          <cell r="CI193"/>
          <cell r="CJ193">
            <v>93588</v>
          </cell>
          <cell r="CK193"/>
          <cell r="CL193"/>
          <cell r="CM193"/>
          <cell r="CN193">
            <v>18.802</v>
          </cell>
          <cell r="CO193">
            <v>37.5</v>
          </cell>
          <cell r="CP193">
            <v>0</v>
          </cell>
          <cell r="CQ193">
            <v>0.33394906042414124</v>
          </cell>
          <cell r="CR193">
            <v>0.66605093957585881</v>
          </cell>
          <cell r="CS193">
            <v>0</v>
          </cell>
          <cell r="CT193">
            <v>0</v>
          </cell>
          <cell r="CU193">
            <v>0</v>
          </cell>
          <cell r="CV193">
            <v>0</v>
          </cell>
          <cell r="CW193">
            <v>1</v>
          </cell>
          <cell r="CX193">
            <v>0</v>
          </cell>
          <cell r="CY193">
            <v>0</v>
          </cell>
          <cell r="DF193"/>
          <cell r="DN193">
            <v>0</v>
          </cell>
        </row>
        <row r="194">
          <cell r="A194" t="str">
            <v>BO</v>
          </cell>
          <cell r="B194" t="str">
            <v>Transit Stations</v>
          </cell>
          <cell r="C194" t="str">
            <v>5th Street, 19th Street, 69th Transportation Center, Fairmount, Hunting Park, Margaret-Orthodox, Wyoming Avenue</v>
          </cell>
          <cell r="D194" t="str">
            <v>X</v>
          </cell>
          <cell r="E194" t="str">
            <v>X</v>
          </cell>
          <cell r="F194" t="str">
            <v>X</v>
          </cell>
          <cell r="G194"/>
          <cell r="H194"/>
          <cell r="I194"/>
          <cell r="J194"/>
          <cell r="K194"/>
          <cell r="L194" t="str">
            <v>X</v>
          </cell>
          <cell r="M194"/>
          <cell r="N194"/>
          <cell r="O194">
            <v>96.3</v>
          </cell>
          <cell r="P194"/>
          <cell r="Q194"/>
          <cell r="R194"/>
          <cell r="S194">
            <v>96.3</v>
          </cell>
          <cell r="T194"/>
          <cell r="U194"/>
          <cell r="V194"/>
          <cell r="W194">
            <v>0</v>
          </cell>
          <cell r="X194">
            <v>0</v>
          </cell>
          <cell r="Y194">
            <v>107.60004170775368</v>
          </cell>
          <cell r="Z194"/>
          <cell r="AA194">
            <v>0</v>
          </cell>
          <cell r="AB194">
            <v>107.60004170775368</v>
          </cell>
          <cell r="AC194">
            <v>0</v>
          </cell>
          <cell r="AD194">
            <v>0</v>
          </cell>
          <cell r="AE194">
            <v>0</v>
          </cell>
          <cell r="AF194">
            <v>0</v>
          </cell>
          <cell r="AG194">
            <v>0</v>
          </cell>
          <cell r="AH194">
            <v>0</v>
          </cell>
          <cell r="AI194">
            <v>0</v>
          </cell>
          <cell r="AJ194">
            <v>0</v>
          </cell>
          <cell r="AK194">
            <v>0</v>
          </cell>
          <cell r="AL194">
            <v>0</v>
          </cell>
          <cell r="AM194">
            <v>45.3</v>
          </cell>
          <cell r="AN194">
            <v>32.999999999999993</v>
          </cell>
          <cell r="AO194">
            <v>29.300041707753692</v>
          </cell>
          <cell r="AP194">
            <v>0</v>
          </cell>
          <cell r="AQ194">
            <v>107.60004170775368</v>
          </cell>
          <cell r="AR194">
            <v>0</v>
          </cell>
          <cell r="AS194">
            <v>0</v>
          </cell>
          <cell r="AT194">
            <v>0</v>
          </cell>
          <cell r="AU194">
            <v>0</v>
          </cell>
          <cell r="AV194">
            <v>0</v>
          </cell>
          <cell r="AW194">
            <v>0</v>
          </cell>
          <cell r="AX194">
            <v>0</v>
          </cell>
          <cell r="AY194">
            <v>0</v>
          </cell>
          <cell r="AZ194">
            <v>0</v>
          </cell>
          <cell r="BA194">
            <v>0</v>
          </cell>
          <cell r="BB194">
            <v>45.3</v>
          </cell>
          <cell r="BC194">
            <v>32.999999999999993</v>
          </cell>
          <cell r="BD194">
            <v>29.300041707753692</v>
          </cell>
          <cell r="BE194">
            <v>0</v>
          </cell>
          <cell r="BF194">
            <v>107.60004170775368</v>
          </cell>
          <cell r="BG194" t="str">
            <v>BO</v>
          </cell>
          <cell r="BH194">
            <v>1</v>
          </cell>
          <cell r="BI194" t="str">
            <v>Y</v>
          </cell>
          <cell r="BJ194"/>
          <cell r="BK194"/>
          <cell r="BL194"/>
          <cell r="BM194">
            <v>77183</v>
          </cell>
          <cell r="BN194"/>
          <cell r="BO194"/>
          <cell r="BP194"/>
          <cell r="BQ194"/>
          <cell r="BR194"/>
          <cell r="BS194"/>
          <cell r="BT194"/>
          <cell r="BU194"/>
          <cell r="BV194"/>
          <cell r="BW194"/>
          <cell r="BX194"/>
          <cell r="BY194"/>
          <cell r="BZ194"/>
          <cell r="CA194"/>
          <cell r="CB194"/>
          <cell r="CC194"/>
          <cell r="CD194"/>
          <cell r="CE194"/>
          <cell r="CF194"/>
          <cell r="CG194"/>
          <cell r="CH194"/>
          <cell r="CI194"/>
          <cell r="CJ194">
            <v>77183</v>
          </cell>
          <cell r="CK194"/>
          <cell r="CL194"/>
          <cell r="CM194"/>
          <cell r="CN194">
            <v>45.3</v>
          </cell>
          <cell r="CO194">
            <v>33</v>
          </cell>
          <cell r="CP194">
            <v>18</v>
          </cell>
          <cell r="CQ194">
            <v>0.47040498442367601</v>
          </cell>
          <cell r="CR194">
            <v>0.34267912772585668</v>
          </cell>
          <cell r="CS194">
            <v>0.18691588785046728</v>
          </cell>
          <cell r="CT194">
            <v>0</v>
          </cell>
          <cell r="CU194">
            <v>0</v>
          </cell>
          <cell r="CV194">
            <v>0</v>
          </cell>
          <cell r="CW194">
            <v>1</v>
          </cell>
          <cell r="CX194">
            <v>0</v>
          </cell>
          <cell r="CY194">
            <v>0</v>
          </cell>
          <cell r="CZ194"/>
          <cell r="DA194"/>
          <cell r="DB194"/>
          <cell r="DC194"/>
          <cell r="DD194"/>
          <cell r="DE194"/>
          <cell r="DF194"/>
          <cell r="DG194"/>
          <cell r="DH194"/>
          <cell r="DN194">
            <v>0</v>
          </cell>
        </row>
        <row r="195">
          <cell r="A195" t="str">
            <v>BP</v>
          </cell>
          <cell r="B195" t="str">
            <v>Bus &amp; Trolley Loop Program</v>
          </cell>
          <cell r="C195" t="str">
            <v>Enhancements at Ridge &amp; Summit, 5th &amp; Godfrey, 61st &amp; Pine, and Wycombe</v>
          </cell>
          <cell r="D195" t="str">
            <v>X</v>
          </cell>
          <cell r="E195" t="str">
            <v>X</v>
          </cell>
          <cell r="F195"/>
          <cell r="G195"/>
          <cell r="H195"/>
          <cell r="I195"/>
          <cell r="J195" t="str">
            <v>X</v>
          </cell>
          <cell r="K195"/>
          <cell r="L195" t="str">
            <v>X</v>
          </cell>
          <cell r="M195"/>
          <cell r="N195"/>
          <cell r="O195">
            <v>7.33</v>
          </cell>
          <cell r="P195"/>
          <cell r="Q195"/>
          <cell r="R195"/>
          <cell r="S195">
            <v>7.33</v>
          </cell>
          <cell r="T195"/>
          <cell r="U195"/>
          <cell r="V195"/>
          <cell r="W195">
            <v>0</v>
          </cell>
          <cell r="X195">
            <v>0</v>
          </cell>
          <cell r="Y195">
            <v>7.3668318837613587</v>
          </cell>
          <cell r="Z195"/>
          <cell r="AA195">
            <v>0</v>
          </cell>
          <cell r="AB195">
            <v>7.3668318837613587</v>
          </cell>
          <cell r="AC195">
            <v>0</v>
          </cell>
          <cell r="AD195">
            <v>0</v>
          </cell>
          <cell r="AE195">
            <v>0</v>
          </cell>
          <cell r="AF195">
            <v>0</v>
          </cell>
          <cell r="AG195">
            <v>0</v>
          </cell>
          <cell r="AH195">
            <v>0</v>
          </cell>
          <cell r="AI195">
            <v>0</v>
          </cell>
          <cell r="AJ195">
            <v>0</v>
          </cell>
          <cell r="AK195">
            <v>0</v>
          </cell>
          <cell r="AL195">
            <v>0</v>
          </cell>
          <cell r="AM195">
            <v>7.3</v>
          </cell>
          <cell r="AN195">
            <v>0</v>
          </cell>
          <cell r="AO195">
            <v>0</v>
          </cell>
          <cell r="AP195">
            <v>6.6831883761358971E-2</v>
          </cell>
          <cell r="AQ195">
            <v>7.3668318837613587</v>
          </cell>
          <cell r="AR195">
            <v>0</v>
          </cell>
          <cell r="AS195">
            <v>0</v>
          </cell>
          <cell r="AT195">
            <v>0</v>
          </cell>
          <cell r="AU195">
            <v>0</v>
          </cell>
          <cell r="AV195">
            <v>0</v>
          </cell>
          <cell r="AW195">
            <v>0</v>
          </cell>
          <cell r="AX195">
            <v>0</v>
          </cell>
          <cell r="AY195">
            <v>0</v>
          </cell>
          <cell r="AZ195">
            <v>0</v>
          </cell>
          <cell r="BA195">
            <v>0</v>
          </cell>
          <cell r="BB195">
            <v>7.3</v>
          </cell>
          <cell r="BC195">
            <v>0</v>
          </cell>
          <cell r="BD195">
            <v>0</v>
          </cell>
          <cell r="BE195">
            <v>6.6831883761358971E-2</v>
          </cell>
          <cell r="BF195">
            <v>7.3668318837613587</v>
          </cell>
          <cell r="BG195" t="str">
            <v>BP</v>
          </cell>
          <cell r="BH195">
            <v>1</v>
          </cell>
          <cell r="BI195" t="str">
            <v>Y</v>
          </cell>
          <cell r="BJ195"/>
          <cell r="BK195"/>
          <cell r="BL195"/>
          <cell r="BM195">
            <v>77183</v>
          </cell>
          <cell r="BN195"/>
          <cell r="BO195"/>
          <cell r="BP195"/>
          <cell r="BQ195"/>
          <cell r="BR195"/>
          <cell r="BS195"/>
          <cell r="BT195"/>
          <cell r="BU195"/>
          <cell r="BV195"/>
          <cell r="BW195"/>
          <cell r="BX195"/>
          <cell r="BY195"/>
          <cell r="BZ195"/>
          <cell r="CA195"/>
          <cell r="CB195"/>
          <cell r="CC195"/>
          <cell r="CD195"/>
          <cell r="CE195"/>
          <cell r="CF195"/>
          <cell r="CG195"/>
          <cell r="CH195"/>
          <cell r="CI195"/>
          <cell r="CJ195">
            <v>77183</v>
          </cell>
          <cell r="CK195"/>
          <cell r="CL195"/>
          <cell r="CM195"/>
          <cell r="CN195">
            <v>7.3</v>
          </cell>
          <cell r="CO195"/>
          <cell r="CP195">
            <v>3.0000000000000249E-2</v>
          </cell>
          <cell r="CQ195">
            <v>0.99590723055934516</v>
          </cell>
          <cell r="CR195">
            <v>0</v>
          </cell>
          <cell r="CS195">
            <v>0</v>
          </cell>
          <cell r="CT195">
            <v>4.0927694406548421E-3</v>
          </cell>
          <cell r="CU195">
            <v>0</v>
          </cell>
          <cell r="CV195">
            <v>0</v>
          </cell>
          <cell r="CW195">
            <v>1</v>
          </cell>
          <cell r="CX195">
            <v>0</v>
          </cell>
          <cell r="CY195">
            <v>0</v>
          </cell>
          <cell r="CZ195"/>
          <cell r="DA195"/>
          <cell r="DB195"/>
          <cell r="DC195"/>
          <cell r="DD195"/>
          <cell r="DE195"/>
          <cell r="DF195"/>
          <cell r="DG195"/>
          <cell r="DH195"/>
          <cell r="DN195">
            <v>0</v>
          </cell>
        </row>
        <row r="196">
          <cell r="A196" t="str">
            <v>BQ</v>
          </cell>
          <cell r="B196" t="str">
            <v>Station Accessibility Improvements</v>
          </cell>
          <cell r="C196" t="str">
            <v>At Erie, Snyder, Cecil B. Moore Elevators, Susqehana/Dauphin, and South Street on Broad Street Subway; 40th Street, and 69th Street TC Elevators on Market-Frankford Line; and 33rd and 36th Street trolley stations.</v>
          </cell>
          <cell r="D196" t="str">
            <v>X</v>
          </cell>
          <cell r="E196" t="str">
            <v>X</v>
          </cell>
          <cell r="F196" t="str">
            <v>X</v>
          </cell>
          <cell r="G196" t="str">
            <v>X</v>
          </cell>
          <cell r="H196" t="str">
            <v>X</v>
          </cell>
          <cell r="I196" t="str">
            <v>X</v>
          </cell>
          <cell r="J196" t="str">
            <v>X</v>
          </cell>
          <cell r="K196" t="str">
            <v>X</v>
          </cell>
          <cell r="L196" t="str">
            <v>X</v>
          </cell>
          <cell r="M196"/>
          <cell r="N196"/>
          <cell r="O196">
            <v>147.17000000000002</v>
          </cell>
          <cell r="P196"/>
          <cell r="Q196"/>
          <cell r="R196"/>
          <cell r="S196">
            <v>147.17000000000002</v>
          </cell>
          <cell r="T196"/>
          <cell r="U196"/>
          <cell r="V196"/>
          <cell r="W196">
            <v>0</v>
          </cell>
          <cell r="X196">
            <v>0</v>
          </cell>
          <cell r="Y196">
            <v>228.50092106143316</v>
          </cell>
          <cell r="Z196"/>
          <cell r="AA196">
            <v>0</v>
          </cell>
          <cell r="AB196">
            <v>228.50092106143316</v>
          </cell>
          <cell r="AC196">
            <v>0</v>
          </cell>
          <cell r="AD196">
            <v>0</v>
          </cell>
          <cell r="AE196">
            <v>0</v>
          </cell>
          <cell r="AF196">
            <v>0</v>
          </cell>
          <cell r="AG196">
            <v>0</v>
          </cell>
          <cell r="AH196">
            <v>0</v>
          </cell>
          <cell r="AI196">
            <v>0</v>
          </cell>
          <cell r="AJ196">
            <v>0</v>
          </cell>
          <cell r="AK196">
            <v>0</v>
          </cell>
          <cell r="AL196">
            <v>0</v>
          </cell>
          <cell r="AM196">
            <v>14.202</v>
          </cell>
          <cell r="AN196">
            <v>51.859999999999992</v>
          </cell>
          <cell r="AO196">
            <v>49.509745475676816</v>
          </cell>
          <cell r="AP196">
            <v>112.92917558575635</v>
          </cell>
          <cell r="AQ196">
            <v>228.50092106143316</v>
          </cell>
          <cell r="AR196">
            <v>0</v>
          </cell>
          <cell r="AS196">
            <v>0</v>
          </cell>
          <cell r="AT196">
            <v>0</v>
          </cell>
          <cell r="AU196">
            <v>0</v>
          </cell>
          <cell r="AV196">
            <v>0</v>
          </cell>
          <cell r="AW196">
            <v>0</v>
          </cell>
          <cell r="AX196">
            <v>0</v>
          </cell>
          <cell r="AY196">
            <v>0</v>
          </cell>
          <cell r="AZ196">
            <v>0</v>
          </cell>
          <cell r="BA196">
            <v>0</v>
          </cell>
          <cell r="BB196">
            <v>14.202</v>
          </cell>
          <cell r="BC196">
            <v>51.859999999999992</v>
          </cell>
          <cell r="BD196">
            <v>49.509745475676816</v>
          </cell>
          <cell r="BE196">
            <v>112.92917558575635</v>
          </cell>
          <cell r="BF196">
            <v>228.50092106143316</v>
          </cell>
          <cell r="BG196" t="str">
            <v>BQ</v>
          </cell>
          <cell r="BH196">
            <v>1</v>
          </cell>
          <cell r="BI196" t="str">
            <v>Y</v>
          </cell>
          <cell r="BJ196"/>
          <cell r="BK196"/>
          <cell r="BL196"/>
          <cell r="BM196">
            <v>60271</v>
          </cell>
          <cell r="BN196"/>
          <cell r="BO196"/>
          <cell r="BP196"/>
          <cell r="BQ196"/>
          <cell r="BR196"/>
          <cell r="BS196"/>
          <cell r="BT196"/>
          <cell r="BU196"/>
          <cell r="BV196"/>
          <cell r="BW196"/>
          <cell r="BX196"/>
          <cell r="BY196"/>
          <cell r="BZ196"/>
          <cell r="CA196"/>
          <cell r="CB196"/>
          <cell r="CC196"/>
          <cell r="CD196"/>
          <cell r="CE196"/>
          <cell r="CF196"/>
          <cell r="CG196"/>
          <cell r="CH196"/>
          <cell r="CI196"/>
          <cell r="CJ196">
            <v>60271</v>
          </cell>
          <cell r="CK196"/>
          <cell r="CL196"/>
          <cell r="CM196"/>
          <cell r="CN196">
            <v>14.202</v>
          </cell>
          <cell r="CO196">
            <v>51.86</v>
          </cell>
          <cell r="CP196">
            <v>81.108000000000018</v>
          </cell>
          <cell r="CQ196">
            <v>9.6500645511992916E-2</v>
          </cell>
          <cell r="CR196">
            <v>0.35238159951076981</v>
          </cell>
          <cell r="CS196">
            <v>0.206669158116464</v>
          </cell>
          <cell r="CT196">
            <v>0.34444859686077323</v>
          </cell>
          <cell r="CU196">
            <v>0</v>
          </cell>
          <cell r="CV196">
            <v>0</v>
          </cell>
          <cell r="CW196">
            <v>1</v>
          </cell>
          <cell r="CX196">
            <v>0</v>
          </cell>
          <cell r="CY196">
            <v>0</v>
          </cell>
          <cell r="CZ196"/>
          <cell r="DA196"/>
          <cell r="DB196"/>
          <cell r="DC196"/>
          <cell r="DD196"/>
          <cell r="DE196"/>
          <cell r="DF196"/>
          <cell r="DG196"/>
          <cell r="DH196"/>
          <cell r="DN196">
            <v>0</v>
          </cell>
        </row>
        <row r="197">
          <cell r="A197" t="str">
            <v>BR</v>
          </cell>
          <cell r="B197" t="str">
            <v>Center City Concourse Improvements</v>
          </cell>
          <cell r="C197" t="str">
            <v>Renovation</v>
          </cell>
          <cell r="D197" t="str">
            <v>X</v>
          </cell>
          <cell r="E197" t="str">
            <v>X</v>
          </cell>
          <cell r="F197"/>
          <cell r="G197"/>
          <cell r="H197"/>
          <cell r="I197"/>
          <cell r="J197"/>
          <cell r="K197"/>
          <cell r="L197" t="str">
            <v>X</v>
          </cell>
          <cell r="M197"/>
          <cell r="N197"/>
          <cell r="O197">
            <v>53.3</v>
          </cell>
          <cell r="P197"/>
          <cell r="Q197"/>
          <cell r="R197"/>
          <cell r="S197">
            <v>53.3</v>
          </cell>
          <cell r="T197"/>
          <cell r="U197"/>
          <cell r="V197"/>
          <cell r="W197">
            <v>0</v>
          </cell>
          <cell r="X197">
            <v>0</v>
          </cell>
          <cell r="Y197">
            <v>53.29999999999999</v>
          </cell>
          <cell r="Z197"/>
          <cell r="AA197">
            <v>0</v>
          </cell>
          <cell r="AB197">
            <v>53.29999999999999</v>
          </cell>
          <cell r="AC197">
            <v>0</v>
          </cell>
          <cell r="AD197">
            <v>0</v>
          </cell>
          <cell r="AE197">
            <v>0</v>
          </cell>
          <cell r="AF197">
            <v>0</v>
          </cell>
          <cell r="AG197">
            <v>0</v>
          </cell>
          <cell r="AH197">
            <v>0</v>
          </cell>
          <cell r="AI197">
            <v>0</v>
          </cell>
          <cell r="AJ197">
            <v>0</v>
          </cell>
          <cell r="AK197">
            <v>0</v>
          </cell>
          <cell r="AL197">
            <v>0</v>
          </cell>
          <cell r="AM197">
            <v>17.766666666666666</v>
          </cell>
          <cell r="AN197">
            <v>35.533333333333324</v>
          </cell>
          <cell r="AO197">
            <v>0</v>
          </cell>
          <cell r="AP197">
            <v>0</v>
          </cell>
          <cell r="AQ197">
            <v>53.29999999999999</v>
          </cell>
          <cell r="AR197">
            <v>0</v>
          </cell>
          <cell r="AS197">
            <v>0</v>
          </cell>
          <cell r="AT197">
            <v>0</v>
          </cell>
          <cell r="AU197">
            <v>0</v>
          </cell>
          <cell r="AV197">
            <v>0</v>
          </cell>
          <cell r="AW197">
            <v>0</v>
          </cell>
          <cell r="AX197">
            <v>0</v>
          </cell>
          <cell r="AY197">
            <v>0</v>
          </cell>
          <cell r="AZ197">
            <v>0</v>
          </cell>
          <cell r="BA197">
            <v>0</v>
          </cell>
          <cell r="BB197">
            <v>17.766666666666666</v>
          </cell>
          <cell r="BC197">
            <v>35.533333333333324</v>
          </cell>
          <cell r="BD197">
            <v>0</v>
          </cell>
          <cell r="BE197">
            <v>0</v>
          </cell>
          <cell r="BF197">
            <v>53.29999999999999</v>
          </cell>
          <cell r="BG197" t="str">
            <v>BR</v>
          </cell>
          <cell r="BH197">
            <v>1</v>
          </cell>
          <cell r="BI197" t="str">
            <v>Y</v>
          </cell>
          <cell r="BJ197" t="str">
            <v>Y</v>
          </cell>
          <cell r="BK197"/>
          <cell r="BL197"/>
          <cell r="BM197">
            <v>77183</v>
          </cell>
          <cell r="BN197"/>
          <cell r="BO197"/>
          <cell r="BP197"/>
          <cell r="BQ197"/>
          <cell r="BR197"/>
          <cell r="BS197"/>
          <cell r="BT197"/>
          <cell r="BU197"/>
          <cell r="BV197"/>
          <cell r="BW197"/>
          <cell r="BX197"/>
          <cell r="BY197"/>
          <cell r="BZ197"/>
          <cell r="CA197"/>
          <cell r="CB197"/>
          <cell r="CC197"/>
          <cell r="CD197"/>
          <cell r="CE197"/>
          <cell r="CF197"/>
          <cell r="CG197"/>
          <cell r="CH197"/>
          <cell r="CI197"/>
          <cell r="CJ197">
            <v>77183</v>
          </cell>
          <cell r="CK197"/>
          <cell r="CL197"/>
          <cell r="CM197"/>
          <cell r="CN197">
            <v>17.766666666666666</v>
          </cell>
          <cell r="CO197">
            <v>35.533333333333331</v>
          </cell>
          <cell r="CP197">
            <v>0</v>
          </cell>
          <cell r="CQ197">
            <v>0.33333333333333331</v>
          </cell>
          <cell r="CR197">
            <v>0.66666666666666663</v>
          </cell>
          <cell r="CS197">
            <v>0</v>
          </cell>
          <cell r="CT197">
            <v>0</v>
          </cell>
          <cell r="CU197">
            <v>0</v>
          </cell>
          <cell r="CV197">
            <v>0</v>
          </cell>
          <cell r="CW197">
            <v>1</v>
          </cell>
          <cell r="CX197">
            <v>0</v>
          </cell>
          <cell r="CY197">
            <v>0</v>
          </cell>
          <cell r="CZ197"/>
          <cell r="DA197"/>
          <cell r="DB197"/>
          <cell r="DC197"/>
          <cell r="DD197"/>
          <cell r="DE197"/>
          <cell r="DF197"/>
          <cell r="DG197"/>
          <cell r="DH197"/>
          <cell r="DN197">
            <v>0</v>
          </cell>
        </row>
        <row r="198">
          <cell r="A198" t="str">
            <v>BS</v>
          </cell>
          <cell r="B198" t="str">
            <v>Regional Rail Parking Expansion</v>
          </cell>
          <cell r="C198" t="str">
            <v>At Gwynedd Valley, North Wales, Lansdale, Philmont, and along the Norristown Line</v>
          </cell>
          <cell r="D198" t="str">
            <v>X</v>
          </cell>
          <cell r="E198" t="str">
            <v>X</v>
          </cell>
          <cell r="F198"/>
          <cell r="G198"/>
          <cell r="H198" t="str">
            <v>X</v>
          </cell>
          <cell r="I198"/>
          <cell r="J198" t="str">
            <v>X</v>
          </cell>
          <cell r="K198" t="str">
            <v>X</v>
          </cell>
          <cell r="L198" t="str">
            <v>X</v>
          </cell>
          <cell r="M198"/>
          <cell r="N198"/>
          <cell r="O198">
            <v>109.5</v>
          </cell>
          <cell r="P198"/>
          <cell r="Q198"/>
          <cell r="R198"/>
          <cell r="S198">
            <v>109.5</v>
          </cell>
          <cell r="T198"/>
          <cell r="U198"/>
          <cell r="V198"/>
          <cell r="W198">
            <v>0</v>
          </cell>
          <cell r="X198">
            <v>0</v>
          </cell>
          <cell r="Y198">
            <v>109.49999999999999</v>
          </cell>
          <cell r="Z198"/>
          <cell r="AA198">
            <v>0</v>
          </cell>
          <cell r="AB198">
            <v>109.49999999999999</v>
          </cell>
          <cell r="AC198">
            <v>0</v>
          </cell>
          <cell r="AD198">
            <v>0</v>
          </cell>
          <cell r="AE198">
            <v>0</v>
          </cell>
          <cell r="AF198">
            <v>0</v>
          </cell>
          <cell r="AG198">
            <v>0</v>
          </cell>
          <cell r="AH198">
            <v>0</v>
          </cell>
          <cell r="AI198">
            <v>0</v>
          </cell>
          <cell r="AJ198">
            <v>0</v>
          </cell>
          <cell r="AK198">
            <v>0</v>
          </cell>
          <cell r="AL198">
            <v>0</v>
          </cell>
          <cell r="AM198">
            <v>29</v>
          </cell>
          <cell r="AN198">
            <v>80.499999999999986</v>
          </cell>
          <cell r="AO198">
            <v>0</v>
          </cell>
          <cell r="AP198">
            <v>0</v>
          </cell>
          <cell r="AQ198">
            <v>109.49999999999999</v>
          </cell>
          <cell r="AR198">
            <v>0</v>
          </cell>
          <cell r="AS198">
            <v>0</v>
          </cell>
          <cell r="AT198">
            <v>0</v>
          </cell>
          <cell r="AU198">
            <v>0</v>
          </cell>
          <cell r="AV198">
            <v>0</v>
          </cell>
          <cell r="AW198">
            <v>0</v>
          </cell>
          <cell r="AX198">
            <v>0</v>
          </cell>
          <cell r="AY198">
            <v>0</v>
          </cell>
          <cell r="AZ198">
            <v>0</v>
          </cell>
          <cell r="BA198">
            <v>0</v>
          </cell>
          <cell r="BB198">
            <v>29</v>
          </cell>
          <cell r="BC198">
            <v>80.499999999999986</v>
          </cell>
          <cell r="BD198">
            <v>0</v>
          </cell>
          <cell r="BE198">
            <v>0</v>
          </cell>
          <cell r="BF198">
            <v>109.49999999999999</v>
          </cell>
          <cell r="BG198" t="str">
            <v>BS</v>
          </cell>
          <cell r="BH198">
            <v>1</v>
          </cell>
          <cell r="BI198" t="str">
            <v>Y</v>
          </cell>
          <cell r="BJ198" t="str">
            <v>Y</v>
          </cell>
          <cell r="BK198"/>
          <cell r="BL198"/>
          <cell r="BM198">
            <v>99993</v>
          </cell>
          <cell r="BN198">
            <v>60540</v>
          </cell>
          <cell r="BO198"/>
          <cell r="BP198"/>
          <cell r="BQ198"/>
          <cell r="BR198"/>
          <cell r="BS198"/>
          <cell r="BT198"/>
          <cell r="BU198"/>
          <cell r="BV198"/>
          <cell r="BW198"/>
          <cell r="BX198"/>
          <cell r="BY198"/>
          <cell r="BZ198"/>
          <cell r="CA198"/>
          <cell r="CB198"/>
          <cell r="CC198"/>
          <cell r="CD198"/>
          <cell r="CE198"/>
          <cell r="CF198"/>
          <cell r="CG198"/>
          <cell r="CH198"/>
          <cell r="CI198"/>
          <cell r="CJ198" t="str">
            <v>99993; 60540</v>
          </cell>
          <cell r="CK198"/>
          <cell r="CL198"/>
          <cell r="CM198"/>
          <cell r="CN198">
            <v>29</v>
          </cell>
          <cell r="CO198">
            <v>80.5</v>
          </cell>
          <cell r="CP198">
            <v>0</v>
          </cell>
          <cell r="CQ198">
            <v>0.26484018264840181</v>
          </cell>
          <cell r="CR198">
            <v>0.73515981735159819</v>
          </cell>
          <cell r="CS198">
            <v>0</v>
          </cell>
          <cell r="CT198">
            <v>0</v>
          </cell>
          <cell r="CU198">
            <v>0</v>
          </cell>
          <cell r="CV198">
            <v>0</v>
          </cell>
          <cell r="CW198">
            <v>1</v>
          </cell>
          <cell r="CX198">
            <v>0</v>
          </cell>
          <cell r="CY198">
            <v>0</v>
          </cell>
          <cell r="CZ198"/>
          <cell r="DA198"/>
          <cell r="DB198"/>
          <cell r="DC198"/>
          <cell r="DD198"/>
          <cell r="DE198"/>
          <cell r="DF198"/>
          <cell r="DG198"/>
          <cell r="DH198"/>
          <cell r="DN198">
            <v>0</v>
          </cell>
        </row>
        <row r="199">
          <cell r="A199" t="str">
            <v>AF</v>
          </cell>
          <cell r="B199" t="str">
            <v>Amtrak Keystone Corridor Stations</v>
          </cell>
          <cell r="C199" t="str">
            <v>Station enhancements at Parkesburg and Coatesville</v>
          </cell>
          <cell r="D199" t="str">
            <v>X</v>
          </cell>
          <cell r="E199" t="str">
            <v>X</v>
          </cell>
          <cell r="F199"/>
          <cell r="G199"/>
          <cell r="H199"/>
          <cell r="I199" t="str">
            <v>X</v>
          </cell>
          <cell r="J199"/>
          <cell r="K199"/>
          <cell r="L199"/>
          <cell r="M199"/>
          <cell r="N199"/>
          <cell r="O199">
            <v>20.300322999999999</v>
          </cell>
          <cell r="P199"/>
          <cell r="Q199"/>
          <cell r="R199"/>
          <cell r="S199">
            <v>20.300322999999999</v>
          </cell>
          <cell r="T199"/>
          <cell r="U199"/>
          <cell r="V199"/>
          <cell r="W199">
            <v>0</v>
          </cell>
          <cell r="X199">
            <v>0</v>
          </cell>
          <cell r="Y199">
            <v>21.300322999999999</v>
          </cell>
          <cell r="Z199"/>
          <cell r="AA199">
            <v>0</v>
          </cell>
          <cell r="AB199">
            <v>21.300322999999999</v>
          </cell>
          <cell r="AC199">
            <v>0</v>
          </cell>
          <cell r="AD199">
            <v>0</v>
          </cell>
          <cell r="AE199">
            <v>0</v>
          </cell>
          <cell r="AF199">
            <v>0</v>
          </cell>
          <cell r="AG199">
            <v>0</v>
          </cell>
          <cell r="AH199">
            <v>0</v>
          </cell>
          <cell r="AI199">
            <v>0</v>
          </cell>
          <cell r="AJ199">
            <v>0</v>
          </cell>
          <cell r="AK199">
            <v>0</v>
          </cell>
          <cell r="AL199">
            <v>0</v>
          </cell>
          <cell r="AM199">
            <v>21.300322999999999</v>
          </cell>
          <cell r="AN199">
            <v>0</v>
          </cell>
          <cell r="AO199">
            <v>0</v>
          </cell>
          <cell r="AP199">
            <v>0</v>
          </cell>
          <cell r="AQ199">
            <v>21.300322999999999</v>
          </cell>
          <cell r="AR199">
            <v>0</v>
          </cell>
          <cell r="AS199">
            <v>0</v>
          </cell>
          <cell r="AT199">
            <v>0</v>
          </cell>
          <cell r="AU199">
            <v>0</v>
          </cell>
          <cell r="AV199">
            <v>0</v>
          </cell>
          <cell r="AW199">
            <v>0</v>
          </cell>
          <cell r="AX199">
            <v>0</v>
          </cell>
          <cell r="AY199">
            <v>0</v>
          </cell>
          <cell r="AZ199">
            <v>0</v>
          </cell>
          <cell r="BA199">
            <v>0</v>
          </cell>
          <cell r="BB199">
            <v>21.300322999999999</v>
          </cell>
          <cell r="BC199">
            <v>0</v>
          </cell>
          <cell r="BD199">
            <v>0</v>
          </cell>
          <cell r="BE199">
            <v>0</v>
          </cell>
          <cell r="BF199">
            <v>21.300322999999999</v>
          </cell>
          <cell r="BG199" t="str">
            <v>AF</v>
          </cell>
          <cell r="BH199">
            <v>1</v>
          </cell>
          <cell r="BI199" t="str">
            <v>Y</v>
          </cell>
          <cell r="BJ199" t="str">
            <v>Y</v>
          </cell>
          <cell r="BK199"/>
          <cell r="BL199"/>
          <cell r="BM199">
            <v>87534</v>
          </cell>
          <cell r="BN199">
            <v>71195</v>
          </cell>
          <cell r="BO199"/>
          <cell r="BP199"/>
          <cell r="BQ199"/>
          <cell r="BR199"/>
          <cell r="BS199"/>
          <cell r="BT199"/>
          <cell r="BU199"/>
          <cell r="BV199"/>
          <cell r="BW199"/>
          <cell r="BX199"/>
          <cell r="BY199"/>
          <cell r="BZ199"/>
          <cell r="CA199"/>
          <cell r="CB199"/>
          <cell r="CC199"/>
          <cell r="CD199"/>
          <cell r="CE199"/>
          <cell r="CF199"/>
          <cell r="CG199"/>
          <cell r="CH199"/>
          <cell r="CI199"/>
          <cell r="CJ199" t="str">
            <v>87534; 71195</v>
          </cell>
          <cell r="CK199"/>
          <cell r="CL199"/>
          <cell r="CM199">
            <v>5</v>
          </cell>
          <cell r="CN199">
            <v>16.300322999999999</v>
          </cell>
          <cell r="CO199">
            <v>0</v>
          </cell>
          <cell r="CP199">
            <v>0</v>
          </cell>
          <cell r="CQ199">
            <v>1</v>
          </cell>
          <cell r="CR199">
            <v>0</v>
          </cell>
          <cell r="CS199">
            <v>0</v>
          </cell>
          <cell r="CT199">
            <v>0</v>
          </cell>
          <cell r="CU199">
            <v>0</v>
          </cell>
          <cell r="CV199">
            <v>0</v>
          </cell>
          <cell r="CW199">
            <v>1</v>
          </cell>
          <cell r="CX199">
            <v>0</v>
          </cell>
          <cell r="CY199">
            <v>0</v>
          </cell>
          <cell r="CZ199"/>
          <cell r="DA199"/>
          <cell r="DB199"/>
          <cell r="DC199"/>
          <cell r="DD199"/>
          <cell r="DE199"/>
          <cell r="DF199"/>
          <cell r="DG199"/>
          <cell r="DH199"/>
          <cell r="DN199">
            <v>0</v>
          </cell>
          <cell r="DO199" t="str">
            <v>http://www.planthekeystone.com/</v>
          </cell>
        </row>
        <row r="200">
          <cell r="A200" t="str">
            <v>CB</v>
          </cell>
          <cell r="B200" t="str">
            <v>Noble Station</v>
          </cell>
          <cell r="C200" t="str">
            <v>Station improvements, new parking garage, and storage track</v>
          </cell>
          <cell r="D200" t="str">
            <v>X</v>
          </cell>
          <cell r="E200" t="str">
            <v>X</v>
          </cell>
          <cell r="F200"/>
          <cell r="G200"/>
          <cell r="H200"/>
          <cell r="I200" t="str">
            <v>X</v>
          </cell>
          <cell r="J200"/>
          <cell r="K200"/>
          <cell r="L200"/>
          <cell r="M200"/>
          <cell r="N200"/>
          <cell r="O200">
            <v>20.300322999999999</v>
          </cell>
          <cell r="P200"/>
          <cell r="Q200"/>
          <cell r="R200"/>
          <cell r="S200">
            <v>20.300322999999999</v>
          </cell>
          <cell r="T200"/>
          <cell r="U200"/>
          <cell r="V200"/>
          <cell r="W200">
            <v>0</v>
          </cell>
          <cell r="X200">
            <v>0</v>
          </cell>
          <cell r="Y200">
            <v>21.300322999999999</v>
          </cell>
          <cell r="Z200"/>
          <cell r="AA200">
            <v>0</v>
          </cell>
          <cell r="AB200">
            <v>21.300322999999999</v>
          </cell>
          <cell r="AC200">
            <v>0</v>
          </cell>
          <cell r="AD200">
            <v>0</v>
          </cell>
          <cell r="AE200">
            <v>0</v>
          </cell>
          <cell r="AF200">
            <v>0</v>
          </cell>
          <cell r="AG200">
            <v>0</v>
          </cell>
          <cell r="AH200">
            <v>0</v>
          </cell>
          <cell r="AI200">
            <v>0</v>
          </cell>
          <cell r="AJ200">
            <v>0</v>
          </cell>
          <cell r="AK200">
            <v>0</v>
          </cell>
          <cell r="AL200">
            <v>0</v>
          </cell>
          <cell r="AM200">
            <v>21.300322999999999</v>
          </cell>
          <cell r="AN200">
            <v>0</v>
          </cell>
          <cell r="AO200">
            <v>0</v>
          </cell>
          <cell r="AP200">
            <v>0</v>
          </cell>
          <cell r="AQ200">
            <v>21.300322999999999</v>
          </cell>
          <cell r="AR200">
            <v>0</v>
          </cell>
          <cell r="AS200">
            <v>0</v>
          </cell>
          <cell r="AT200">
            <v>0</v>
          </cell>
          <cell r="AU200">
            <v>0</v>
          </cell>
          <cell r="AV200">
            <v>0</v>
          </cell>
          <cell r="AW200">
            <v>0</v>
          </cell>
          <cell r="AX200">
            <v>0</v>
          </cell>
          <cell r="AY200">
            <v>0</v>
          </cell>
          <cell r="AZ200">
            <v>0</v>
          </cell>
          <cell r="BA200">
            <v>0</v>
          </cell>
          <cell r="BB200">
            <v>21.300322999999999</v>
          </cell>
          <cell r="BC200">
            <v>0</v>
          </cell>
          <cell r="BD200">
            <v>0</v>
          </cell>
          <cell r="BE200">
            <v>0</v>
          </cell>
          <cell r="BF200">
            <v>21.300322999999999</v>
          </cell>
          <cell r="BG200" t="str">
            <v>CB</v>
          </cell>
          <cell r="BH200">
            <v>1</v>
          </cell>
          <cell r="BI200" t="str">
            <v>Y</v>
          </cell>
          <cell r="BJ200" t="str">
            <v>Y</v>
          </cell>
          <cell r="BK200"/>
          <cell r="BL200"/>
          <cell r="BM200">
            <v>87534</v>
          </cell>
          <cell r="BN200">
            <v>71195</v>
          </cell>
          <cell r="BO200">
            <v>60540</v>
          </cell>
          <cell r="BP200"/>
          <cell r="BQ200"/>
          <cell r="BR200"/>
          <cell r="BS200"/>
          <cell r="BT200"/>
          <cell r="BU200"/>
          <cell r="BV200"/>
          <cell r="BW200"/>
          <cell r="BX200"/>
          <cell r="BY200"/>
          <cell r="BZ200"/>
          <cell r="CA200"/>
          <cell r="CB200"/>
          <cell r="CC200"/>
          <cell r="CD200"/>
          <cell r="CE200"/>
          <cell r="CF200"/>
          <cell r="CG200"/>
          <cell r="CH200"/>
          <cell r="CI200"/>
          <cell r="CJ200" t="str">
            <v>87534; 71195; 60540</v>
          </cell>
          <cell r="CK200"/>
          <cell r="CL200"/>
          <cell r="CM200">
            <v>5</v>
          </cell>
          <cell r="CN200">
            <v>16.300322999999999</v>
          </cell>
          <cell r="CO200">
            <v>0</v>
          </cell>
          <cell r="CP200">
            <v>0</v>
          </cell>
          <cell r="CQ200">
            <v>1</v>
          </cell>
          <cell r="CR200">
            <v>0</v>
          </cell>
          <cell r="CS200">
            <v>0</v>
          </cell>
          <cell r="CT200">
            <v>0</v>
          </cell>
          <cell r="CU200">
            <v>0</v>
          </cell>
          <cell r="CV200">
            <v>0</v>
          </cell>
          <cell r="CW200">
            <v>1</v>
          </cell>
          <cell r="CX200">
            <v>0</v>
          </cell>
          <cell r="CY200">
            <v>0</v>
          </cell>
          <cell r="CZ200"/>
          <cell r="DA200"/>
          <cell r="DB200"/>
          <cell r="DC200"/>
          <cell r="DD200"/>
          <cell r="DE200"/>
          <cell r="DF200"/>
          <cell r="DG200"/>
          <cell r="DH200"/>
          <cell r="DN200">
            <v>0</v>
          </cell>
        </row>
        <row r="201">
          <cell r="A201"/>
          <cell r="B201"/>
          <cell r="C201"/>
          <cell r="D201"/>
          <cell r="E201"/>
          <cell r="F201"/>
          <cell r="G201"/>
          <cell r="H201"/>
          <cell r="I201"/>
          <cell r="J201"/>
          <cell r="K201"/>
          <cell r="L201"/>
          <cell r="M201"/>
          <cell r="N201"/>
          <cell r="O201"/>
          <cell r="P201"/>
          <cell r="Q201"/>
          <cell r="R201"/>
          <cell r="S201"/>
          <cell r="T201"/>
          <cell r="U201"/>
          <cell r="V201"/>
          <cell r="W201"/>
          <cell r="X201"/>
          <cell r="Y201"/>
          <cell r="Z201"/>
          <cell r="AA201"/>
          <cell r="AB201"/>
          <cell r="AC201"/>
          <cell r="AD201"/>
          <cell r="AE201"/>
          <cell r="AF201"/>
          <cell r="AG201"/>
          <cell r="AH201"/>
          <cell r="AI201"/>
          <cell r="AJ201"/>
          <cell r="AK201"/>
          <cell r="AL201"/>
          <cell r="AM201"/>
          <cell r="AN201"/>
          <cell r="AO201"/>
          <cell r="AP201"/>
          <cell r="AQ201"/>
          <cell r="AR201"/>
          <cell r="AS201"/>
          <cell r="AT201"/>
          <cell r="AU201"/>
          <cell r="AV201"/>
          <cell r="AW201"/>
          <cell r="AX201"/>
          <cell r="AY201"/>
          <cell r="AZ201"/>
          <cell r="BA201"/>
          <cell r="BB201"/>
          <cell r="BC201"/>
          <cell r="BD201"/>
          <cell r="BE201"/>
          <cell r="BF201"/>
          <cell r="BG201"/>
          <cell r="BH201"/>
          <cell r="BI201"/>
          <cell r="BJ201"/>
          <cell r="BK201"/>
          <cell r="BL201"/>
          <cell r="BM201"/>
          <cell r="BN201"/>
          <cell r="BO201"/>
          <cell r="BP201"/>
          <cell r="BQ201"/>
          <cell r="BR201"/>
          <cell r="BS201"/>
          <cell r="BT201"/>
          <cell r="BU201"/>
          <cell r="BV201"/>
          <cell r="BW201"/>
          <cell r="BX201"/>
          <cell r="BY201"/>
          <cell r="BZ201"/>
          <cell r="CA201"/>
          <cell r="CB201"/>
          <cell r="CC201"/>
          <cell r="CD201"/>
          <cell r="CE201"/>
          <cell r="CF201"/>
          <cell r="CG201"/>
          <cell r="CH201"/>
          <cell r="CI201"/>
          <cell r="CJ201"/>
          <cell r="CK201"/>
          <cell r="CL201"/>
          <cell r="CM201"/>
          <cell r="CN201"/>
          <cell r="CO201"/>
          <cell r="CP201"/>
          <cell r="CQ201"/>
          <cell r="CR201"/>
          <cell r="CS201"/>
          <cell r="CT201"/>
          <cell r="CU201"/>
          <cell r="CV201"/>
          <cell r="CW201"/>
          <cell r="CX201"/>
          <cell r="CY201"/>
          <cell r="CZ201"/>
          <cell r="DA201"/>
          <cell r="DB201"/>
          <cell r="DC201"/>
          <cell r="DD201"/>
          <cell r="DE201"/>
          <cell r="DF201"/>
          <cell r="DG201"/>
          <cell r="DH201"/>
          <cell r="DN201"/>
        </row>
        <row r="202">
          <cell r="A202"/>
          <cell r="B202"/>
          <cell r="C202"/>
          <cell r="D202"/>
          <cell r="E202"/>
          <cell r="F202"/>
          <cell r="G202"/>
          <cell r="H202"/>
          <cell r="I202"/>
          <cell r="J202"/>
          <cell r="K202"/>
          <cell r="L202"/>
          <cell r="M202"/>
          <cell r="N202"/>
          <cell r="O202"/>
          <cell r="P202"/>
          <cell r="Q202"/>
          <cell r="R202"/>
          <cell r="S202"/>
          <cell r="T202"/>
          <cell r="U202"/>
          <cell r="V202"/>
          <cell r="W202"/>
          <cell r="X202"/>
          <cell r="Y202"/>
          <cell r="Z202"/>
          <cell r="AA202"/>
          <cell r="AB202"/>
          <cell r="AC202"/>
          <cell r="AD202"/>
          <cell r="AE202"/>
          <cell r="AF202"/>
          <cell r="AG202"/>
          <cell r="AH202"/>
          <cell r="AI202"/>
          <cell r="AJ202"/>
          <cell r="AK202"/>
          <cell r="AL202"/>
          <cell r="AM202"/>
          <cell r="AN202"/>
          <cell r="AO202"/>
          <cell r="AP202"/>
          <cell r="AQ202"/>
          <cell r="AR202"/>
          <cell r="AS202"/>
          <cell r="AT202"/>
          <cell r="AU202"/>
          <cell r="AV202"/>
          <cell r="AW202"/>
          <cell r="AX202"/>
          <cell r="AY202"/>
          <cell r="AZ202"/>
          <cell r="BA202"/>
          <cell r="BB202"/>
          <cell r="BC202"/>
          <cell r="BD202"/>
          <cell r="BE202"/>
          <cell r="BF202"/>
          <cell r="BG202"/>
          <cell r="BH202"/>
          <cell r="BI202"/>
          <cell r="BJ202"/>
          <cell r="BK202"/>
          <cell r="BL202"/>
          <cell r="BM202"/>
          <cell r="BN202"/>
          <cell r="BO202"/>
          <cell r="BP202"/>
          <cell r="BQ202"/>
          <cell r="BR202"/>
          <cell r="BS202"/>
          <cell r="BT202"/>
          <cell r="BU202"/>
          <cell r="BV202"/>
          <cell r="BW202"/>
          <cell r="BX202"/>
          <cell r="BY202"/>
          <cell r="BZ202"/>
          <cell r="CA202"/>
          <cell r="CB202"/>
          <cell r="CC202"/>
          <cell r="CD202"/>
          <cell r="CE202"/>
          <cell r="CF202"/>
          <cell r="CG202"/>
          <cell r="CH202"/>
          <cell r="CI202"/>
          <cell r="CJ202"/>
          <cell r="CK202"/>
          <cell r="CL202"/>
          <cell r="CM202"/>
          <cell r="CN202"/>
          <cell r="CO202"/>
          <cell r="CP202"/>
          <cell r="CQ202"/>
          <cell r="CR202"/>
          <cell r="CS202"/>
          <cell r="CT202"/>
          <cell r="CU202"/>
          <cell r="CV202"/>
          <cell r="CW202"/>
          <cell r="CX202"/>
          <cell r="CY202"/>
          <cell r="CZ202"/>
          <cell r="DA202"/>
          <cell r="DB202"/>
          <cell r="DC202"/>
          <cell r="DD202"/>
          <cell r="DE202"/>
          <cell r="DF202"/>
          <cell r="DG202"/>
          <cell r="DH202"/>
          <cell r="DN202"/>
        </row>
        <row r="203">
          <cell r="A203" t="str">
            <v>T4</v>
          </cell>
          <cell r="B203" t="str">
            <v>System/Operational Improvements</v>
          </cell>
          <cell r="C203" t="str">
            <v>Region-wide</v>
          </cell>
          <cell r="D203"/>
          <cell r="E203"/>
          <cell r="F203"/>
          <cell r="G203"/>
          <cell r="H203"/>
          <cell r="I203"/>
          <cell r="J203"/>
          <cell r="K203"/>
          <cell r="L203"/>
          <cell r="M203">
            <v>189</v>
          </cell>
          <cell r="N203">
            <v>130</v>
          </cell>
          <cell r="O203">
            <v>0</v>
          </cell>
          <cell r="P203">
            <v>956.84199999999998</v>
          </cell>
          <cell r="Q203">
            <v>0</v>
          </cell>
          <cell r="R203">
            <v>0</v>
          </cell>
          <cell r="S203">
            <v>1275.8420000000001</v>
          </cell>
          <cell r="T203">
            <v>0</v>
          </cell>
          <cell r="U203">
            <v>0</v>
          </cell>
          <cell r="V203">
            <v>0</v>
          </cell>
          <cell r="W203">
            <v>0</v>
          </cell>
          <cell r="X203">
            <v>0</v>
          </cell>
          <cell r="Y203">
            <v>0</v>
          </cell>
          <cell r="Z203">
            <v>2321.8692531582201</v>
          </cell>
          <cell r="AA203">
            <v>0</v>
          </cell>
          <cell r="AB203">
            <v>2321.8692531582201</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209.10000000000002</v>
          </cell>
          <cell r="AS203">
            <v>16.149999999999999</v>
          </cell>
          <cell r="AT203">
            <v>460.84489211035651</v>
          </cell>
          <cell r="AU203">
            <v>991.20037603565561</v>
          </cell>
          <cell r="AV203">
            <v>1677.2952681460122</v>
          </cell>
          <cell r="AW203">
            <v>0</v>
          </cell>
          <cell r="AX203">
            <v>0</v>
          </cell>
          <cell r="AY203">
            <v>0</v>
          </cell>
          <cell r="AZ203">
            <v>0</v>
          </cell>
          <cell r="BA203">
            <v>0</v>
          </cell>
          <cell r="BB203">
            <v>209.10000000000002</v>
          </cell>
          <cell r="BC203">
            <v>16.149999999999999</v>
          </cell>
          <cell r="BD203">
            <v>460.84489211035651</v>
          </cell>
          <cell r="BE203">
            <v>991.20037603565561</v>
          </cell>
          <cell r="BF203">
            <v>1677.2952681460122</v>
          </cell>
          <cell r="BG203" t="str">
            <v>T4</v>
          </cell>
          <cell r="BH203"/>
          <cell r="BI203"/>
          <cell r="BJ203"/>
          <cell r="BK203"/>
          <cell r="BL203"/>
          <cell r="BM203"/>
          <cell r="BN203"/>
          <cell r="BO203"/>
          <cell r="BP203"/>
          <cell r="BQ203"/>
          <cell r="BR203"/>
          <cell r="BS203"/>
          <cell r="BT203"/>
          <cell r="BU203"/>
          <cell r="BV203"/>
          <cell r="BW203"/>
          <cell r="BX203"/>
          <cell r="BY203"/>
          <cell r="BZ203"/>
          <cell r="CA203"/>
          <cell r="CB203"/>
          <cell r="CC203"/>
          <cell r="CD203"/>
          <cell r="CE203"/>
          <cell r="CF203"/>
          <cell r="CG203"/>
          <cell r="CH203"/>
          <cell r="CI203"/>
          <cell r="CJ203" t="str">
            <v>-</v>
          </cell>
          <cell r="CK203"/>
          <cell r="CL203"/>
          <cell r="CM203">
            <v>0</v>
          </cell>
          <cell r="CN203"/>
          <cell r="CO203">
            <v>0</v>
          </cell>
          <cell r="CP203">
            <v>1275.8420000000001</v>
          </cell>
          <cell r="CQ203"/>
          <cell r="CR203"/>
          <cell r="CS203"/>
          <cell r="CT203"/>
          <cell r="CU203"/>
          <cell r="CV203"/>
          <cell r="CW203"/>
          <cell r="CX203"/>
          <cell r="CY203"/>
          <cell r="CZ203"/>
          <cell r="DA203"/>
          <cell r="DB203"/>
          <cell r="DC203"/>
          <cell r="DD203"/>
          <cell r="DE203"/>
          <cell r="DF203"/>
          <cell r="DG203"/>
          <cell r="DH203"/>
          <cell r="DN203">
            <v>320.5</v>
          </cell>
        </row>
        <row r="204">
          <cell r="A204" t="str">
            <v>B</v>
          </cell>
          <cell r="B204" t="str">
            <v>Fare Payment Modernization</v>
          </cell>
          <cell r="C204" t="str">
            <v>Updated Fare Collection System Systemwide</v>
          </cell>
          <cell r="D204" t="str">
            <v>X</v>
          </cell>
          <cell r="E204"/>
          <cell r="F204"/>
          <cell r="G204"/>
          <cell r="H204" t="str">
            <v>X</v>
          </cell>
          <cell r="I204" t="str">
            <v>X</v>
          </cell>
          <cell r="J204" t="str">
            <v>X</v>
          </cell>
          <cell r="K204" t="str">
            <v>X</v>
          </cell>
          <cell r="L204" t="str">
            <v>X</v>
          </cell>
          <cell r="M204">
            <v>0</v>
          </cell>
          <cell r="N204">
            <v>0</v>
          </cell>
          <cell r="O204">
            <v>0</v>
          </cell>
          <cell r="P204">
            <v>203.34200000000001</v>
          </cell>
          <cell r="Q204">
            <v>0</v>
          </cell>
          <cell r="R204">
            <v>0</v>
          </cell>
          <cell r="S204">
            <v>203.34200000000001</v>
          </cell>
          <cell r="T204"/>
          <cell r="U204"/>
          <cell r="V204">
            <v>0</v>
          </cell>
          <cell r="W204">
            <v>0</v>
          </cell>
          <cell r="X204">
            <v>0</v>
          </cell>
          <cell r="Y204">
            <v>0</v>
          </cell>
          <cell r="Z204">
            <v>203.3</v>
          </cell>
          <cell r="AA204">
            <v>0</v>
          </cell>
          <cell r="AB204">
            <v>203.3</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203.3</v>
          </cell>
          <cell r="AS204">
            <v>0</v>
          </cell>
          <cell r="AT204">
            <v>0</v>
          </cell>
          <cell r="AU204">
            <v>0</v>
          </cell>
          <cell r="AV204">
            <v>203.3</v>
          </cell>
          <cell r="AW204">
            <v>0</v>
          </cell>
          <cell r="AX204">
            <v>0</v>
          </cell>
          <cell r="AY204">
            <v>0</v>
          </cell>
          <cell r="AZ204">
            <v>0</v>
          </cell>
          <cell r="BA204">
            <v>0</v>
          </cell>
          <cell r="BB204">
            <v>203.3</v>
          </cell>
          <cell r="BC204">
            <v>0</v>
          </cell>
          <cell r="BD204">
            <v>0</v>
          </cell>
          <cell r="BE204">
            <v>0</v>
          </cell>
          <cell r="BF204">
            <v>203.3</v>
          </cell>
          <cell r="BG204" t="str">
            <v>B</v>
          </cell>
          <cell r="BH204">
            <v>1</v>
          </cell>
          <cell r="BI204" t="str">
            <v>Y</v>
          </cell>
          <cell r="BJ204"/>
          <cell r="BK204" t="str">
            <v>A</v>
          </cell>
          <cell r="BL204" t="str">
            <v>B</v>
          </cell>
          <cell r="BM204">
            <v>60611</v>
          </cell>
          <cell r="BN204"/>
          <cell r="BO204"/>
          <cell r="BP204"/>
          <cell r="BQ204"/>
          <cell r="BR204"/>
          <cell r="BS204"/>
          <cell r="BT204"/>
          <cell r="BU204"/>
          <cell r="BV204"/>
          <cell r="BW204"/>
          <cell r="BX204"/>
          <cell r="BY204"/>
          <cell r="BZ204"/>
          <cell r="CA204"/>
          <cell r="CB204"/>
          <cell r="CC204"/>
          <cell r="CD204"/>
          <cell r="CE204"/>
          <cell r="CF204"/>
          <cell r="CG204"/>
          <cell r="CH204"/>
          <cell r="CI204"/>
          <cell r="CJ204">
            <v>60611</v>
          </cell>
          <cell r="CK204"/>
          <cell r="CL204"/>
          <cell r="CM204"/>
          <cell r="CN204">
            <v>203.3</v>
          </cell>
          <cell r="CO204"/>
          <cell r="CP204">
            <v>4.2000000000001592E-2</v>
          </cell>
          <cell r="CQ204">
            <v>1</v>
          </cell>
          <cell r="CR204">
            <v>0</v>
          </cell>
          <cell r="CS204">
            <v>0</v>
          </cell>
          <cell r="CT204">
            <v>0</v>
          </cell>
          <cell r="CU204">
            <v>0</v>
          </cell>
          <cell r="CV204">
            <v>0</v>
          </cell>
          <cell r="CW204">
            <v>0</v>
          </cell>
          <cell r="CX204">
            <v>1</v>
          </cell>
          <cell r="CY204">
            <v>0</v>
          </cell>
          <cell r="CZ204"/>
          <cell r="DA204"/>
          <cell r="DB204"/>
          <cell r="DC204"/>
          <cell r="DD204"/>
          <cell r="DE204"/>
          <cell r="DF204"/>
          <cell r="DG204"/>
          <cell r="DH204"/>
          <cell r="DN204">
            <v>0</v>
          </cell>
          <cell r="DO204" t="str">
            <v>http://www.septa.org/fares/npt/</v>
          </cell>
        </row>
        <row r="205">
          <cell r="A205" t="str">
            <v>F</v>
          </cell>
          <cell r="B205" t="str">
            <v>West Chester Pike Busway/Bus Service Improvements</v>
          </cell>
          <cell r="C205" t="str">
            <v>Signal Prioritization and Transit Amenities from West Chester Transportation Center to 69th St Transportation Center</v>
          </cell>
          <cell r="D205"/>
          <cell r="E205"/>
          <cell r="F205" t="str">
            <v>X</v>
          </cell>
          <cell r="G205"/>
          <cell r="H205"/>
          <cell r="I205" t="str">
            <v>X</v>
          </cell>
          <cell r="J205" t="str">
            <v>X</v>
          </cell>
          <cell r="K205"/>
          <cell r="L205"/>
          <cell r="M205">
            <v>0</v>
          </cell>
          <cell r="N205">
            <v>0</v>
          </cell>
          <cell r="O205">
            <v>0</v>
          </cell>
          <cell r="P205">
            <v>1.5</v>
          </cell>
          <cell r="Q205">
            <v>0</v>
          </cell>
          <cell r="R205">
            <v>0</v>
          </cell>
          <cell r="S205">
            <v>1.5</v>
          </cell>
          <cell r="T205"/>
          <cell r="U205"/>
          <cell r="V205">
            <v>0</v>
          </cell>
          <cell r="W205">
            <v>0</v>
          </cell>
          <cell r="X205">
            <v>0</v>
          </cell>
          <cell r="Y205">
            <v>0</v>
          </cell>
          <cell r="Z205">
            <v>2.4416701423128075</v>
          </cell>
          <cell r="AA205">
            <v>0</v>
          </cell>
          <cell r="AB205">
            <v>2.4416701423128075</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2.4416701423128075</v>
          </cell>
          <cell r="AU205">
            <v>0</v>
          </cell>
          <cell r="AV205">
            <v>2.4416701423128075</v>
          </cell>
          <cell r="AW205">
            <v>0</v>
          </cell>
          <cell r="AX205">
            <v>0</v>
          </cell>
          <cell r="AY205">
            <v>0</v>
          </cell>
          <cell r="AZ205">
            <v>0</v>
          </cell>
          <cell r="BA205">
            <v>0</v>
          </cell>
          <cell r="BB205">
            <v>0</v>
          </cell>
          <cell r="BC205">
            <v>0</v>
          </cell>
          <cell r="BD205">
            <v>2.4416701423128075</v>
          </cell>
          <cell r="BE205">
            <v>0</v>
          </cell>
          <cell r="BF205">
            <v>2.4416701423128075</v>
          </cell>
          <cell r="BG205" t="str">
            <v>F</v>
          </cell>
          <cell r="BH205">
            <v>0</v>
          </cell>
          <cell r="BI205" t="str">
            <v>N</v>
          </cell>
          <cell r="BJ205"/>
          <cell r="BK205" t="str">
            <v>C</v>
          </cell>
          <cell r="BL205" t="str">
            <v>B</v>
          </cell>
          <cell r="BM205"/>
          <cell r="BN205"/>
          <cell r="BO205"/>
          <cell r="BP205"/>
          <cell r="BQ205"/>
          <cell r="BR205"/>
          <cell r="BS205"/>
          <cell r="BT205"/>
          <cell r="BU205"/>
          <cell r="BV205"/>
          <cell r="BW205"/>
          <cell r="BX205"/>
          <cell r="BY205"/>
          <cell r="BZ205"/>
          <cell r="CA205"/>
          <cell r="CB205"/>
          <cell r="CC205"/>
          <cell r="CD205"/>
          <cell r="CE205"/>
          <cell r="CF205"/>
          <cell r="CG205"/>
          <cell r="CH205"/>
          <cell r="CI205"/>
          <cell r="CJ205" t="str">
            <v>-</v>
          </cell>
          <cell r="CK205"/>
          <cell r="CL205" t="str">
            <v>Route 104</v>
          </cell>
          <cell r="CM205"/>
          <cell r="CN205"/>
          <cell r="CO205"/>
          <cell r="CP205">
            <v>1.5</v>
          </cell>
          <cell r="CQ205">
            <v>0</v>
          </cell>
          <cell r="CR205">
            <v>0</v>
          </cell>
          <cell r="CS205">
            <v>1</v>
          </cell>
          <cell r="CT205">
            <v>0</v>
          </cell>
          <cell r="CU205">
            <v>0</v>
          </cell>
          <cell r="CV205">
            <v>0</v>
          </cell>
          <cell r="CW205">
            <v>0</v>
          </cell>
          <cell r="CX205">
            <v>1</v>
          </cell>
          <cell r="CY205">
            <v>0</v>
          </cell>
          <cell r="DF205"/>
          <cell r="DN205">
            <v>1.5</v>
          </cell>
        </row>
        <row r="206">
          <cell r="A206" t="str">
            <v>AE</v>
          </cell>
          <cell r="B206" t="str">
            <v>PA 611 Busway Improvements</v>
          </cell>
          <cell r="C206" t="str">
            <v>Signal Prioritization and Transit Amenities from Ogontz Station to Doylestown</v>
          </cell>
          <cell r="D206"/>
          <cell r="E206"/>
          <cell r="F206" t="str">
            <v>X</v>
          </cell>
          <cell r="G206"/>
          <cell r="H206" t="str">
            <v>X</v>
          </cell>
          <cell r="I206"/>
          <cell r="J206"/>
          <cell r="K206" t="str">
            <v>X</v>
          </cell>
          <cell r="L206"/>
          <cell r="M206">
            <v>0</v>
          </cell>
          <cell r="N206">
            <v>0</v>
          </cell>
          <cell r="O206">
            <v>0</v>
          </cell>
          <cell r="P206">
            <v>2</v>
          </cell>
          <cell r="Q206">
            <v>0</v>
          </cell>
          <cell r="R206">
            <v>0</v>
          </cell>
          <cell r="S206">
            <v>2</v>
          </cell>
          <cell r="T206"/>
          <cell r="U206"/>
          <cell r="V206">
            <v>0</v>
          </cell>
          <cell r="W206">
            <v>0</v>
          </cell>
          <cell r="X206">
            <v>0</v>
          </cell>
          <cell r="Y206">
            <v>0</v>
          </cell>
          <cell r="Z206">
            <v>3.2555601897504101</v>
          </cell>
          <cell r="AA206">
            <v>0</v>
          </cell>
          <cell r="AB206">
            <v>3.2555601897504101</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3.2555601897504101</v>
          </cell>
          <cell r="AU206">
            <v>0</v>
          </cell>
          <cell r="AV206">
            <v>3.2555601897504101</v>
          </cell>
          <cell r="AW206">
            <v>0</v>
          </cell>
          <cell r="AX206">
            <v>0</v>
          </cell>
          <cell r="AY206">
            <v>0</v>
          </cell>
          <cell r="AZ206">
            <v>0</v>
          </cell>
          <cell r="BA206">
            <v>0</v>
          </cell>
          <cell r="BB206">
            <v>0</v>
          </cell>
          <cell r="BC206">
            <v>0</v>
          </cell>
          <cell r="BD206">
            <v>3.2555601897504101</v>
          </cell>
          <cell r="BE206">
            <v>0</v>
          </cell>
          <cell r="BF206">
            <v>3.2555601897504101</v>
          </cell>
          <cell r="BG206" t="str">
            <v>AE</v>
          </cell>
          <cell r="BH206">
            <v>0</v>
          </cell>
          <cell r="BI206" t="str">
            <v>N</v>
          </cell>
          <cell r="BJ206"/>
          <cell r="BK206" t="str">
            <v>C</v>
          </cell>
          <cell r="BL206" t="str">
            <v>B</v>
          </cell>
          <cell r="BM206"/>
          <cell r="BN206"/>
          <cell r="BO206"/>
          <cell r="BP206"/>
          <cell r="BQ206"/>
          <cell r="BR206"/>
          <cell r="BS206"/>
          <cell r="BT206"/>
          <cell r="BU206"/>
          <cell r="BV206"/>
          <cell r="BW206"/>
          <cell r="BX206"/>
          <cell r="BY206"/>
          <cell r="BZ206"/>
          <cell r="CA206"/>
          <cell r="CB206"/>
          <cell r="CC206"/>
          <cell r="CD206"/>
          <cell r="CE206"/>
          <cell r="CF206"/>
          <cell r="CG206"/>
          <cell r="CH206"/>
          <cell r="CI206"/>
          <cell r="CJ206" t="str">
            <v>-</v>
          </cell>
          <cell r="CK206"/>
          <cell r="CL206" t="str">
            <v>Route 55</v>
          </cell>
          <cell r="CM206"/>
          <cell r="CN206"/>
          <cell r="CO206"/>
          <cell r="CP206">
            <v>2</v>
          </cell>
          <cell r="CQ206">
            <v>0</v>
          </cell>
          <cell r="CR206">
            <v>0</v>
          </cell>
          <cell r="CS206">
            <v>1</v>
          </cell>
          <cell r="CT206">
            <v>0</v>
          </cell>
          <cell r="CU206">
            <v>0</v>
          </cell>
          <cell r="CV206">
            <v>0</v>
          </cell>
          <cell r="CW206">
            <v>0</v>
          </cell>
          <cell r="CX206">
            <v>1</v>
          </cell>
          <cell r="CY206">
            <v>0</v>
          </cell>
          <cell r="DF206"/>
          <cell r="DN206"/>
        </row>
        <row r="207">
          <cell r="A207" t="str">
            <v>BT</v>
          </cell>
          <cell r="B207" t="str">
            <v>Regional Rail System - Core Capacity Program</v>
          </cell>
          <cell r="C207" t="str">
            <v>Interlockings, sidings, flyovers, and freight separation projects to increase service frequency on regional rail lines</v>
          </cell>
          <cell r="D207"/>
          <cell r="E207"/>
          <cell r="F207" t="str">
            <v>X</v>
          </cell>
          <cell r="G207" t="str">
            <v>X</v>
          </cell>
          <cell r="H207" t="str">
            <v>X</v>
          </cell>
          <cell r="I207"/>
          <cell r="J207" t="str">
            <v>X</v>
          </cell>
          <cell r="K207" t="str">
            <v>X</v>
          </cell>
          <cell r="L207" t="str">
            <v>X</v>
          </cell>
          <cell r="M207">
            <v>0</v>
          </cell>
          <cell r="N207">
            <v>0</v>
          </cell>
          <cell r="O207">
            <v>0</v>
          </cell>
          <cell r="P207">
            <v>671.90000000000009</v>
          </cell>
          <cell r="Q207">
            <v>0</v>
          </cell>
          <cell r="R207">
            <v>0</v>
          </cell>
          <cell r="S207">
            <v>671.90000000000009</v>
          </cell>
          <cell r="T207"/>
          <cell r="U207"/>
          <cell r="V207">
            <v>0</v>
          </cell>
          <cell r="W207">
            <v>0</v>
          </cell>
          <cell r="X207">
            <v>0</v>
          </cell>
          <cell r="Y207">
            <v>0</v>
          </cell>
          <cell r="Z207">
            <v>1345.6466817228504</v>
          </cell>
          <cell r="AA207">
            <v>0</v>
          </cell>
          <cell r="AB207">
            <v>1345.6466817228504</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410.13954215499388</v>
          </cell>
          <cell r="AU207">
            <v>935.50713956785648</v>
          </cell>
          <cell r="AV207">
            <v>1345.6466817228504</v>
          </cell>
          <cell r="AW207">
            <v>0</v>
          </cell>
          <cell r="AX207">
            <v>0</v>
          </cell>
          <cell r="AY207">
            <v>0</v>
          </cell>
          <cell r="AZ207">
            <v>0</v>
          </cell>
          <cell r="BA207">
            <v>0</v>
          </cell>
          <cell r="BB207">
            <v>0</v>
          </cell>
          <cell r="BC207">
            <v>0</v>
          </cell>
          <cell r="BD207">
            <v>410.13954215499388</v>
          </cell>
          <cell r="BE207">
            <v>935.50713956785648</v>
          </cell>
          <cell r="BF207">
            <v>1345.6466817228504</v>
          </cell>
          <cell r="BG207" t="str">
            <v>BT</v>
          </cell>
          <cell r="BH207">
            <v>1</v>
          </cell>
          <cell r="BI207"/>
          <cell r="BJ207"/>
          <cell r="BK207" t="str">
            <v>E</v>
          </cell>
          <cell r="BL207" t="str">
            <v>B</v>
          </cell>
          <cell r="BM207"/>
          <cell r="BN207"/>
          <cell r="BO207"/>
          <cell r="BP207"/>
          <cell r="BQ207"/>
          <cell r="BR207"/>
          <cell r="BS207"/>
          <cell r="BT207"/>
          <cell r="BU207"/>
          <cell r="BV207"/>
          <cell r="BW207"/>
          <cell r="BX207"/>
          <cell r="BY207"/>
          <cell r="BZ207"/>
          <cell r="CA207"/>
          <cell r="CB207"/>
          <cell r="CC207"/>
          <cell r="CD207"/>
          <cell r="CE207"/>
          <cell r="CF207"/>
          <cell r="CG207">
            <v>0</v>
          </cell>
          <cell r="CH207">
            <v>0</v>
          </cell>
          <cell r="CI207">
            <v>0</v>
          </cell>
          <cell r="CJ207" t="str">
            <v>-</v>
          </cell>
          <cell r="CK207"/>
          <cell r="CL207" t="str">
            <v>Warminister Line (3.5 miles), trailing point crossover between Hunt and Wayne, Phil flyover, and other regional rail frequency projects</v>
          </cell>
          <cell r="CM207"/>
          <cell r="CN207"/>
          <cell r="CO207"/>
          <cell r="CP207">
            <v>671.90000000000009</v>
          </cell>
          <cell r="CQ207">
            <v>0</v>
          </cell>
          <cell r="CR207">
            <v>0</v>
          </cell>
          <cell r="CS207">
            <v>0.375</v>
          </cell>
          <cell r="CT207">
            <v>0.625</v>
          </cell>
          <cell r="CU207">
            <v>0</v>
          </cell>
          <cell r="CV207">
            <v>0</v>
          </cell>
          <cell r="CW207">
            <v>0</v>
          </cell>
          <cell r="CX207">
            <v>1</v>
          </cell>
          <cell r="CY207">
            <v>0</v>
          </cell>
          <cell r="DF207"/>
          <cell r="DN207">
            <v>0</v>
          </cell>
        </row>
        <row r="208">
          <cell r="A208" t="str">
            <v>AM</v>
          </cell>
          <cell r="B208" t="str">
            <v>Norristown Line</v>
          </cell>
          <cell r="C208" t="str">
            <v>3rd Track</v>
          </cell>
          <cell r="D208"/>
          <cell r="E208" t="str">
            <v>X</v>
          </cell>
          <cell r="F208" t="str">
            <v>X</v>
          </cell>
          <cell r="G208"/>
          <cell r="H208"/>
          <cell r="I208"/>
          <cell r="J208"/>
          <cell r="K208" t="str">
            <v>X</v>
          </cell>
          <cell r="L208"/>
          <cell r="M208">
            <v>0</v>
          </cell>
          <cell r="N208">
            <v>0</v>
          </cell>
          <cell r="O208">
            <v>0</v>
          </cell>
          <cell r="P208">
            <v>32.299999999999997</v>
          </cell>
          <cell r="Q208">
            <v>0</v>
          </cell>
          <cell r="R208">
            <v>0</v>
          </cell>
          <cell r="S208">
            <v>32.299999999999997</v>
          </cell>
          <cell r="T208"/>
          <cell r="U208"/>
          <cell r="V208">
            <v>0</v>
          </cell>
          <cell r="W208">
            <v>0</v>
          </cell>
          <cell r="X208">
            <v>0</v>
          </cell>
          <cell r="Y208">
            <v>0</v>
          </cell>
          <cell r="Z208">
            <v>42.438648532234559</v>
          </cell>
          <cell r="AA208">
            <v>0</v>
          </cell>
          <cell r="AB208">
            <v>42.438648532234559</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cell r="AS208">
            <v>16.149999999999999</v>
          </cell>
          <cell r="AT208">
            <v>26.288648532234561</v>
          </cell>
          <cell r="AU208">
            <v>0</v>
          </cell>
          <cell r="AV208">
            <v>42.438648532234559</v>
          </cell>
          <cell r="AW208">
            <v>0</v>
          </cell>
          <cell r="AX208">
            <v>0</v>
          </cell>
          <cell r="AY208">
            <v>0</v>
          </cell>
          <cell r="AZ208">
            <v>0</v>
          </cell>
          <cell r="BA208">
            <v>0</v>
          </cell>
          <cell r="BB208">
            <v>0</v>
          </cell>
          <cell r="BC208">
            <v>16.149999999999999</v>
          </cell>
          <cell r="BD208">
            <v>26.288648532234561</v>
          </cell>
          <cell r="BE208">
            <v>0</v>
          </cell>
          <cell r="BF208">
            <v>42.438648532234559</v>
          </cell>
          <cell r="BG208" t="str">
            <v>AM</v>
          </cell>
          <cell r="BH208">
            <v>1</v>
          </cell>
          <cell r="BI208" t="str">
            <v>Y</v>
          </cell>
          <cell r="BJ208"/>
          <cell r="BK208" t="str">
            <v>E</v>
          </cell>
          <cell r="BL208" t="str">
            <v>B</v>
          </cell>
          <cell r="BM208">
            <v>102565</v>
          </cell>
          <cell r="BN208"/>
          <cell r="BO208"/>
          <cell r="BP208"/>
          <cell r="BQ208"/>
          <cell r="BR208"/>
          <cell r="BS208"/>
          <cell r="BT208"/>
          <cell r="BU208"/>
          <cell r="BV208"/>
          <cell r="BW208"/>
          <cell r="BX208"/>
          <cell r="BY208"/>
          <cell r="BZ208"/>
          <cell r="CA208"/>
          <cell r="CB208"/>
          <cell r="CC208"/>
          <cell r="CD208"/>
          <cell r="CE208"/>
          <cell r="CF208"/>
          <cell r="CG208"/>
          <cell r="CH208"/>
          <cell r="CI208"/>
          <cell r="CJ208">
            <v>102565</v>
          </cell>
          <cell r="CK208"/>
          <cell r="CL208"/>
          <cell r="CM208"/>
          <cell r="CN208"/>
          <cell r="CO208">
            <v>16.149999999999999</v>
          </cell>
          <cell r="CP208">
            <v>16.149999999999999</v>
          </cell>
          <cell r="CQ208">
            <v>0</v>
          </cell>
          <cell r="CR208">
            <v>0.5</v>
          </cell>
          <cell r="CS208">
            <v>0.5</v>
          </cell>
          <cell r="CT208">
            <v>0</v>
          </cell>
          <cell r="CU208">
            <v>0</v>
          </cell>
          <cell r="CV208">
            <v>0</v>
          </cell>
          <cell r="CW208">
            <v>0</v>
          </cell>
          <cell r="CX208">
            <v>1</v>
          </cell>
          <cell r="CY208">
            <v>0</v>
          </cell>
          <cell r="DF208"/>
          <cell r="DN208">
            <v>0</v>
          </cell>
        </row>
        <row r="209">
          <cell r="A209" t="str">
            <v>AN</v>
          </cell>
          <cell r="B209" t="str">
            <v>West Trenton Line Grade Separation</v>
          </cell>
          <cell r="C209" t="str">
            <v>Grade separation between freight rail and transit.</v>
          </cell>
          <cell r="D209" t="str">
            <v>X</v>
          </cell>
          <cell r="E209"/>
          <cell r="F209"/>
          <cell r="G209"/>
          <cell r="H209" t="str">
            <v>X</v>
          </cell>
          <cell r="I209"/>
          <cell r="J209"/>
          <cell r="K209"/>
          <cell r="L209"/>
          <cell r="M209">
            <v>0</v>
          </cell>
          <cell r="N209">
            <v>0</v>
          </cell>
          <cell r="O209">
            <v>0</v>
          </cell>
          <cell r="P209">
            <v>5.8</v>
          </cell>
          <cell r="Q209">
            <v>0</v>
          </cell>
          <cell r="R209">
            <v>0</v>
          </cell>
          <cell r="S209">
            <v>5.8</v>
          </cell>
          <cell r="T209"/>
          <cell r="U209"/>
          <cell r="V209">
            <v>0</v>
          </cell>
          <cell r="W209">
            <v>0</v>
          </cell>
          <cell r="X209">
            <v>0</v>
          </cell>
          <cell r="Y209">
            <v>0</v>
          </cell>
          <cell r="Z209">
            <v>5.8</v>
          </cell>
          <cell r="AA209">
            <v>0</v>
          </cell>
          <cell r="AB209">
            <v>5.8</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5.8</v>
          </cell>
          <cell r="AS209">
            <v>0</v>
          </cell>
          <cell r="AT209">
            <v>0</v>
          </cell>
          <cell r="AU209">
            <v>0</v>
          </cell>
          <cell r="AV209">
            <v>5.8</v>
          </cell>
          <cell r="AW209">
            <v>0</v>
          </cell>
          <cell r="AX209">
            <v>0</v>
          </cell>
          <cell r="AY209">
            <v>0</v>
          </cell>
          <cell r="AZ209">
            <v>0</v>
          </cell>
          <cell r="BA209">
            <v>0</v>
          </cell>
          <cell r="BB209">
            <v>5.8</v>
          </cell>
          <cell r="BC209">
            <v>0</v>
          </cell>
          <cell r="BD209">
            <v>0</v>
          </cell>
          <cell r="BE209">
            <v>0</v>
          </cell>
          <cell r="BF209">
            <v>5.8</v>
          </cell>
          <cell r="BG209" t="str">
            <v>AN</v>
          </cell>
          <cell r="BH209">
            <v>1</v>
          </cell>
          <cell r="BI209"/>
          <cell r="BJ209"/>
          <cell r="BK209" t="str">
            <v>A</v>
          </cell>
          <cell r="BL209" t="str">
            <v>B</v>
          </cell>
          <cell r="BM209">
            <v>98235</v>
          </cell>
          <cell r="BN209"/>
          <cell r="BO209"/>
          <cell r="BP209"/>
          <cell r="BQ209"/>
          <cell r="BR209"/>
          <cell r="BS209"/>
          <cell r="BT209"/>
          <cell r="BU209"/>
          <cell r="BV209"/>
          <cell r="BW209"/>
          <cell r="BX209"/>
          <cell r="BY209"/>
          <cell r="BZ209"/>
          <cell r="CA209"/>
          <cell r="CB209"/>
          <cell r="CC209"/>
          <cell r="CD209"/>
          <cell r="CE209"/>
          <cell r="CF209"/>
          <cell r="CG209"/>
          <cell r="CH209"/>
          <cell r="CI209"/>
          <cell r="CJ209">
            <v>98235</v>
          </cell>
          <cell r="CK209"/>
          <cell r="CL209"/>
          <cell r="CM209"/>
          <cell r="CN209">
            <v>5.8</v>
          </cell>
          <cell r="CO209"/>
          <cell r="CP209">
            <v>0</v>
          </cell>
          <cell r="CQ209">
            <v>1</v>
          </cell>
          <cell r="CR209">
            <v>0</v>
          </cell>
          <cell r="CS209">
            <v>0</v>
          </cell>
          <cell r="CT209">
            <v>0</v>
          </cell>
          <cell r="CU209">
            <v>0</v>
          </cell>
          <cell r="CV209">
            <v>0</v>
          </cell>
          <cell r="CW209">
            <v>0</v>
          </cell>
          <cell r="CX209">
            <v>1</v>
          </cell>
          <cell r="CY209">
            <v>0</v>
          </cell>
          <cell r="DF209"/>
          <cell r="DN209">
            <v>0</v>
          </cell>
        </row>
        <row r="210">
          <cell r="A210" t="str">
            <v>G</v>
          </cell>
          <cell r="B210" t="str">
            <v>Route 23/Route 56</v>
          </cell>
          <cell r="C210" t="str">
            <v>Improvements and LVR Purchase for Entire Routes</v>
          </cell>
          <cell r="D210"/>
          <cell r="E210"/>
          <cell r="F210" t="str">
            <v>X</v>
          </cell>
          <cell r="G210" t="str">
            <v>X</v>
          </cell>
          <cell r="H210"/>
          <cell r="I210"/>
          <cell r="J210"/>
          <cell r="K210"/>
          <cell r="L210" t="str">
            <v>X</v>
          </cell>
          <cell r="M210">
            <v>189</v>
          </cell>
          <cell r="N210">
            <v>130</v>
          </cell>
          <cell r="O210">
            <v>0</v>
          </cell>
          <cell r="P210">
            <v>0</v>
          </cell>
          <cell r="Q210">
            <v>0</v>
          </cell>
          <cell r="R210">
            <v>0</v>
          </cell>
          <cell r="S210">
            <v>319</v>
          </cell>
          <cell r="T210"/>
          <cell r="U210"/>
          <cell r="V210">
            <v>0</v>
          </cell>
          <cell r="W210">
            <v>0</v>
          </cell>
          <cell r="X210">
            <v>0</v>
          </cell>
          <cell r="Y210">
            <v>0</v>
          </cell>
          <cell r="Z210">
            <v>638.8767546801447</v>
          </cell>
          <cell r="AA210">
            <v>0</v>
          </cell>
          <cell r="AB210">
            <v>638.8767546801447</v>
          </cell>
          <cell r="AC210">
            <v>0</v>
          </cell>
          <cell r="AD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194.7231938494464</v>
          </cell>
          <cell r="AU210">
            <v>444.15356083069827</v>
          </cell>
          <cell r="AV210">
            <v>638.8767546801447</v>
          </cell>
          <cell r="AW210">
            <v>0</v>
          </cell>
          <cell r="AX210">
            <v>0</v>
          </cell>
          <cell r="AY210">
            <v>0</v>
          </cell>
          <cell r="AZ210">
            <v>0</v>
          </cell>
          <cell r="BA210">
            <v>0</v>
          </cell>
          <cell r="BB210">
            <v>0</v>
          </cell>
          <cell r="BC210">
            <v>0</v>
          </cell>
          <cell r="BD210">
            <v>194.7231938494464</v>
          </cell>
          <cell r="BE210">
            <v>444.15356083069827</v>
          </cell>
          <cell r="BF210">
            <v>638.8767546801447</v>
          </cell>
          <cell r="BG210" t="str">
            <v>G</v>
          </cell>
          <cell r="BH210">
            <v>0</v>
          </cell>
          <cell r="BI210"/>
          <cell r="BJ210"/>
          <cell r="BK210" t="str">
            <v>E</v>
          </cell>
          <cell r="BL210" t="str">
            <v>B</v>
          </cell>
          <cell r="BM210">
            <v>102566</v>
          </cell>
          <cell r="BN210"/>
          <cell r="BO210"/>
          <cell r="BP210"/>
          <cell r="BQ210"/>
          <cell r="BR210"/>
          <cell r="BS210"/>
          <cell r="BT210"/>
          <cell r="BU210"/>
          <cell r="BV210"/>
          <cell r="BW210"/>
          <cell r="BX210"/>
          <cell r="BY210"/>
          <cell r="BZ210"/>
          <cell r="CA210"/>
          <cell r="CB210"/>
          <cell r="CC210"/>
          <cell r="CD210"/>
          <cell r="CE210"/>
          <cell r="CF210"/>
          <cell r="CG210">
            <v>0</v>
          </cell>
          <cell r="CH210">
            <v>0</v>
          </cell>
          <cell r="CI210">
            <v>0</v>
          </cell>
          <cell r="CJ210">
            <v>102566</v>
          </cell>
          <cell r="CK210"/>
          <cell r="CL210"/>
          <cell r="CM210"/>
          <cell r="CN210"/>
          <cell r="CO210"/>
          <cell r="CP210">
            <v>319</v>
          </cell>
          <cell r="CQ210">
            <v>0</v>
          </cell>
          <cell r="CR210">
            <v>0</v>
          </cell>
          <cell r="CS210">
            <v>0.375</v>
          </cell>
          <cell r="CT210">
            <v>0.625</v>
          </cell>
          <cell r="CU210">
            <v>0</v>
          </cell>
          <cell r="CV210">
            <v>0</v>
          </cell>
          <cell r="CW210">
            <v>0</v>
          </cell>
          <cell r="CX210">
            <v>1</v>
          </cell>
          <cell r="CY210">
            <v>0</v>
          </cell>
          <cell r="DF210"/>
          <cell r="DN210">
            <v>319</v>
          </cell>
        </row>
        <row r="211">
          <cell r="A211" t="str">
            <v>AO</v>
          </cell>
          <cell r="B211" t="str">
            <v>Roosevelt Boulevard Better Bus</v>
          </cell>
          <cell r="C211" t="str">
            <v>Stations, signal prioritization, and painted bus only lane along Roosevelt Boulevard between Neshaminy Mall and both Hunting Park Station and Frankford Transportation Center</v>
          </cell>
          <cell r="D211"/>
          <cell r="E211"/>
          <cell r="F211" t="str">
            <v>X</v>
          </cell>
          <cell r="G211" t="str">
            <v>X</v>
          </cell>
          <cell r="H211" t="str">
            <v>X</v>
          </cell>
          <cell r="I211"/>
          <cell r="J211"/>
          <cell r="K211"/>
          <cell r="L211" t="str">
            <v>X</v>
          </cell>
          <cell r="M211">
            <v>0</v>
          </cell>
          <cell r="N211">
            <v>0</v>
          </cell>
          <cell r="O211">
            <v>0</v>
          </cell>
          <cell r="P211">
            <v>40</v>
          </cell>
          <cell r="Q211">
            <v>0</v>
          </cell>
          <cell r="R211">
            <v>0</v>
          </cell>
          <cell r="S211">
            <v>40</v>
          </cell>
          <cell r="T211"/>
          <cell r="U211"/>
          <cell r="V211">
            <v>0</v>
          </cell>
          <cell r="W211">
            <v>0</v>
          </cell>
          <cell r="X211">
            <v>0</v>
          </cell>
          <cell r="Y211">
            <v>0</v>
          </cell>
          <cell r="Z211">
            <v>80.109937890927227</v>
          </cell>
          <cell r="AA211">
            <v>0</v>
          </cell>
          <cell r="AB211">
            <v>80.109937890927227</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24.416701423128075</v>
          </cell>
          <cell r="AU211">
            <v>55.693236467799153</v>
          </cell>
          <cell r="AV211">
            <v>80.109937890927227</v>
          </cell>
          <cell r="AW211">
            <v>0</v>
          </cell>
          <cell r="AX211">
            <v>0</v>
          </cell>
          <cell r="AY211">
            <v>0</v>
          </cell>
          <cell r="AZ211">
            <v>0</v>
          </cell>
          <cell r="BA211">
            <v>0</v>
          </cell>
          <cell r="BB211">
            <v>0</v>
          </cell>
          <cell r="BC211">
            <v>0</v>
          </cell>
          <cell r="BD211">
            <v>24.416701423128075</v>
          </cell>
          <cell r="BE211">
            <v>55.693236467799153</v>
          </cell>
          <cell r="BF211">
            <v>80.109937890927227</v>
          </cell>
          <cell r="BG211" t="str">
            <v>AO</v>
          </cell>
          <cell r="BH211">
            <v>1</v>
          </cell>
          <cell r="BI211"/>
          <cell r="BJ211"/>
          <cell r="BK211" t="str">
            <v>E</v>
          </cell>
          <cell r="BL211" t="str">
            <v>B</v>
          </cell>
          <cell r="BM211"/>
          <cell r="BN211"/>
          <cell r="BO211"/>
          <cell r="BP211"/>
          <cell r="BQ211"/>
          <cell r="BR211"/>
          <cell r="BS211"/>
          <cell r="BT211"/>
          <cell r="BU211"/>
          <cell r="BV211"/>
          <cell r="BW211"/>
          <cell r="BX211"/>
          <cell r="BY211"/>
          <cell r="BZ211"/>
          <cell r="CA211"/>
          <cell r="CB211"/>
          <cell r="CC211"/>
          <cell r="CD211"/>
          <cell r="CE211"/>
          <cell r="CF211"/>
          <cell r="CG211">
            <v>0</v>
          </cell>
          <cell r="CH211">
            <v>0</v>
          </cell>
          <cell r="CI211">
            <v>0</v>
          </cell>
          <cell r="CJ211" t="str">
            <v>-</v>
          </cell>
          <cell r="CK211"/>
          <cell r="CL211"/>
          <cell r="CM211"/>
          <cell r="CN211"/>
          <cell r="CO211"/>
          <cell r="CP211">
            <v>40</v>
          </cell>
          <cell r="CQ211">
            <v>0</v>
          </cell>
          <cell r="CR211">
            <v>0</v>
          </cell>
          <cell r="CS211">
            <v>0.375</v>
          </cell>
          <cell r="CT211">
            <v>0.625</v>
          </cell>
          <cell r="CU211">
            <v>0</v>
          </cell>
          <cell r="CV211">
            <v>0</v>
          </cell>
          <cell r="CW211">
            <v>0</v>
          </cell>
          <cell r="CX211">
            <v>1</v>
          </cell>
          <cell r="CY211">
            <v>0</v>
          </cell>
          <cell r="DF211"/>
          <cell r="DN211">
            <v>0</v>
          </cell>
        </row>
        <row r="212">
          <cell r="A212" t="str">
            <v>CD</v>
          </cell>
          <cell r="B212" t="str">
            <v>Real Time Information</v>
          </cell>
          <cell r="C212" t="str">
            <v>New passenger information at rail and transit stations</v>
          </cell>
          <cell r="D212"/>
          <cell r="E212"/>
          <cell r="F212"/>
          <cell r="G212"/>
          <cell r="H212"/>
          <cell r="I212"/>
          <cell r="J212"/>
          <cell r="K212"/>
          <cell r="L212"/>
          <cell r="M212"/>
          <cell r="N212"/>
          <cell r="O212"/>
          <cell r="P212"/>
          <cell r="Q212"/>
          <cell r="R212"/>
          <cell r="S212"/>
          <cell r="T212"/>
          <cell r="U212"/>
          <cell r="V212"/>
          <cell r="W212"/>
          <cell r="X212"/>
          <cell r="Y212"/>
          <cell r="Z212"/>
          <cell r="AA212"/>
          <cell r="AB212"/>
          <cell r="AC212"/>
          <cell r="AD212"/>
          <cell r="AE212"/>
          <cell r="AF212"/>
          <cell r="AG212"/>
          <cell r="AH212"/>
          <cell r="AI212"/>
          <cell r="AJ212"/>
          <cell r="AK212"/>
          <cell r="AL212"/>
          <cell r="AM212"/>
          <cell r="AN212"/>
          <cell r="AO212"/>
          <cell r="AP212"/>
          <cell r="AQ212"/>
          <cell r="AR212"/>
          <cell r="AS212"/>
          <cell r="AT212"/>
          <cell r="AU212"/>
          <cell r="AV212"/>
          <cell r="AW212"/>
          <cell r="AX212"/>
          <cell r="AY212"/>
          <cell r="AZ212"/>
          <cell r="BA212"/>
          <cell r="BB212"/>
          <cell r="BC212"/>
          <cell r="BD212"/>
          <cell r="BE212"/>
          <cell r="BF212"/>
          <cell r="BG212" t="str">
            <v>CD</v>
          </cell>
          <cell r="BH212">
            <v>1</v>
          </cell>
          <cell r="BI212"/>
          <cell r="BJ212"/>
          <cell r="BK212" t="str">
            <v>-</v>
          </cell>
          <cell r="BL212" t="str">
            <v>-</v>
          </cell>
          <cell r="BM212">
            <v>102571</v>
          </cell>
          <cell r="BN212"/>
          <cell r="BO212"/>
          <cell r="BP212"/>
          <cell r="BQ212"/>
          <cell r="BR212"/>
          <cell r="BS212"/>
          <cell r="BT212"/>
          <cell r="BU212"/>
          <cell r="BV212"/>
          <cell r="BW212"/>
          <cell r="BX212"/>
          <cell r="BY212"/>
          <cell r="BZ212"/>
          <cell r="CA212"/>
          <cell r="CB212"/>
          <cell r="CC212"/>
          <cell r="CD212"/>
          <cell r="CE212"/>
          <cell r="CF212"/>
          <cell r="CG212">
            <v>0</v>
          </cell>
          <cell r="CH212">
            <v>0</v>
          </cell>
          <cell r="CI212">
            <v>0</v>
          </cell>
          <cell r="CJ212">
            <v>102571</v>
          </cell>
          <cell r="CK212"/>
          <cell r="CL212"/>
          <cell r="CM212"/>
          <cell r="CN212"/>
          <cell r="CO212"/>
          <cell r="CP212">
            <v>0</v>
          </cell>
          <cell r="CQ212">
            <v>0</v>
          </cell>
          <cell r="CR212">
            <v>0</v>
          </cell>
          <cell r="CS212">
            <v>0</v>
          </cell>
          <cell r="CT212">
            <v>0</v>
          </cell>
          <cell r="CU212">
            <v>0</v>
          </cell>
          <cell r="CV212">
            <v>0</v>
          </cell>
          <cell r="CW212">
            <v>0</v>
          </cell>
          <cell r="CX212">
            <v>1</v>
          </cell>
          <cell r="CY212">
            <v>0</v>
          </cell>
          <cell r="CZ212"/>
          <cell r="DA212"/>
          <cell r="DB212"/>
          <cell r="DC212"/>
          <cell r="DD212"/>
          <cell r="DE212"/>
          <cell r="DF212"/>
          <cell r="DG212"/>
          <cell r="DH212"/>
          <cell r="DI212"/>
          <cell r="DJ212"/>
          <cell r="DK212"/>
          <cell r="DL212"/>
          <cell r="DM212"/>
          <cell r="DN212">
            <v>0</v>
          </cell>
        </row>
        <row r="213">
          <cell r="A213" t="str">
            <v>T5</v>
          </cell>
          <cell r="B213" t="str">
            <v>Transit New Capacity</v>
          </cell>
          <cell r="C213" t="str">
            <v>New Station on Existing Line (Including New Parking), Extension of Existing Line; New Bus or Rail Route</v>
          </cell>
          <cell r="D213"/>
          <cell r="E213"/>
          <cell r="F213"/>
          <cell r="G213"/>
          <cell r="H213"/>
          <cell r="I213"/>
          <cell r="J213"/>
          <cell r="K213"/>
          <cell r="L213"/>
          <cell r="M213">
            <v>0</v>
          </cell>
          <cell r="N213">
            <v>0</v>
          </cell>
          <cell r="O213">
            <v>0</v>
          </cell>
          <cell r="P213">
            <v>0</v>
          </cell>
          <cell r="Q213">
            <v>2850.7</v>
          </cell>
          <cell r="R213">
            <v>0</v>
          </cell>
          <cell r="S213">
            <v>2875.9</v>
          </cell>
          <cell r="T213">
            <v>300</v>
          </cell>
          <cell r="U213">
            <v>94.197000000000003</v>
          </cell>
          <cell r="V213">
            <v>0</v>
          </cell>
          <cell r="W213">
            <v>0</v>
          </cell>
          <cell r="X213">
            <v>0</v>
          </cell>
          <cell r="Y213">
            <v>0</v>
          </cell>
          <cell r="Z213">
            <v>0</v>
          </cell>
          <cell r="AA213">
            <v>5541.0226932273181</v>
          </cell>
          <cell r="AB213">
            <v>5541.0226932273181</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7.5</v>
          </cell>
          <cell r="AX213">
            <v>98.399999999999991</v>
          </cell>
          <cell r="AY213">
            <v>488.33402846256149</v>
          </cell>
          <cell r="AZ213">
            <v>0</v>
          </cell>
          <cell r="BA213">
            <v>594.23402846256147</v>
          </cell>
          <cell r="BB213">
            <v>7.5</v>
          </cell>
          <cell r="BC213">
            <v>98.399999999999991</v>
          </cell>
          <cell r="BD213">
            <v>488.33402846256149</v>
          </cell>
          <cell r="BE213">
            <v>0</v>
          </cell>
          <cell r="BF213">
            <v>594.23402846256147</v>
          </cell>
          <cell r="BG213" t="str">
            <v>T5</v>
          </cell>
          <cell r="BH213"/>
          <cell r="BI213"/>
          <cell r="BJ213"/>
          <cell r="BK213"/>
          <cell r="BL213"/>
          <cell r="BM213"/>
          <cell r="BN213"/>
          <cell r="BO213"/>
          <cell r="BP213"/>
          <cell r="BQ213"/>
          <cell r="BR213"/>
          <cell r="BS213"/>
          <cell r="BT213"/>
          <cell r="BU213"/>
          <cell r="BV213"/>
          <cell r="BW213"/>
          <cell r="BX213"/>
          <cell r="BY213"/>
          <cell r="BZ213"/>
          <cell r="CA213"/>
          <cell r="CB213"/>
          <cell r="CC213"/>
          <cell r="CD213"/>
          <cell r="CE213"/>
          <cell r="CF213"/>
          <cell r="CG213"/>
          <cell r="CH213"/>
          <cell r="CI213"/>
          <cell r="CJ213" t="str">
            <v>-</v>
          </cell>
          <cell r="CK213"/>
          <cell r="CL213"/>
          <cell r="CM213"/>
          <cell r="CN213"/>
          <cell r="CO213"/>
          <cell r="CP213"/>
          <cell r="CQ213"/>
          <cell r="CR213"/>
          <cell r="CS213"/>
          <cell r="CT213"/>
          <cell r="CU213"/>
          <cell r="CV213"/>
          <cell r="CW213"/>
          <cell r="CX213"/>
          <cell r="CY213"/>
          <cell r="CZ213"/>
          <cell r="DA213"/>
          <cell r="DB213"/>
          <cell r="DC213"/>
          <cell r="DD213"/>
          <cell r="DE213"/>
          <cell r="DF213"/>
          <cell r="DG213"/>
          <cell r="DH213"/>
          <cell r="DN213">
            <v>2470</v>
          </cell>
        </row>
        <row r="214">
          <cell r="A214" t="str">
            <v>H</v>
          </cell>
          <cell r="B214" t="str">
            <v>Airport Line/Route 36</v>
          </cell>
          <cell r="C214" t="str">
            <v>New Airport Line Station at Eastwick and Extension of Route 36 to Island Avenue</v>
          </cell>
          <cell r="D214"/>
          <cell r="E214"/>
          <cell r="F214" t="str">
            <v>X</v>
          </cell>
          <cell r="G214" t="str">
            <v>X</v>
          </cell>
          <cell r="H214"/>
          <cell r="I214"/>
          <cell r="J214"/>
          <cell r="K214"/>
          <cell r="L214" t="str">
            <v>X</v>
          </cell>
          <cell r="M214">
            <v>0</v>
          </cell>
          <cell r="N214">
            <v>0</v>
          </cell>
          <cell r="O214">
            <v>0</v>
          </cell>
          <cell r="P214">
            <v>0</v>
          </cell>
          <cell r="Q214">
            <v>10.8</v>
          </cell>
          <cell r="R214">
            <v>0</v>
          </cell>
          <cell r="S214">
            <v>36</v>
          </cell>
          <cell r="T214">
            <v>0</v>
          </cell>
          <cell r="U214">
            <v>0</v>
          </cell>
          <cell r="V214">
            <v>0</v>
          </cell>
          <cell r="W214">
            <v>0</v>
          </cell>
          <cell r="X214">
            <v>0</v>
          </cell>
          <cell r="Y214">
            <v>0</v>
          </cell>
          <cell r="Z214"/>
          <cell r="AA214">
            <v>72.098944101834505</v>
          </cell>
          <cell r="AB214">
            <v>72.098944101834505</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21.975031280815269</v>
          </cell>
          <cell r="AZ214">
            <v>50.123912821019239</v>
          </cell>
          <cell r="BA214">
            <v>72.098944101834505</v>
          </cell>
          <cell r="BB214">
            <v>0</v>
          </cell>
          <cell r="BC214">
            <v>0</v>
          </cell>
          <cell r="BD214">
            <v>21.975031280815269</v>
          </cell>
          <cell r="BE214">
            <v>50.123912821019239</v>
          </cell>
          <cell r="BF214">
            <v>72.098944101834505</v>
          </cell>
          <cell r="BG214" t="str">
            <v>H</v>
          </cell>
          <cell r="BH214">
            <v>0</v>
          </cell>
          <cell r="BI214" t="str">
            <v>N</v>
          </cell>
          <cell r="BJ214"/>
          <cell r="BK214" t="str">
            <v>E</v>
          </cell>
          <cell r="BL214" t="str">
            <v>B</v>
          </cell>
          <cell r="BM214">
            <v>60556</v>
          </cell>
          <cell r="BN214"/>
          <cell r="BO214"/>
          <cell r="BP214"/>
          <cell r="BQ214"/>
          <cell r="BR214"/>
          <cell r="BS214"/>
          <cell r="BT214"/>
          <cell r="BU214"/>
          <cell r="BV214"/>
          <cell r="BW214"/>
          <cell r="BX214"/>
          <cell r="BY214"/>
          <cell r="BZ214"/>
          <cell r="CA214"/>
          <cell r="CB214"/>
          <cell r="CC214"/>
          <cell r="CD214"/>
          <cell r="CE214"/>
          <cell r="CF214"/>
          <cell r="CG214"/>
          <cell r="CH214"/>
          <cell r="CI214"/>
          <cell r="CJ214">
            <v>60556</v>
          </cell>
          <cell r="CK214">
            <v>36</v>
          </cell>
          <cell r="CL214" t="str">
            <v>Improved Airport Access for Delco &amp; Del State</v>
          </cell>
          <cell r="CM214"/>
          <cell r="CN214"/>
          <cell r="CO214"/>
          <cell r="CP214">
            <v>36</v>
          </cell>
          <cell r="CQ214">
            <v>0</v>
          </cell>
          <cell r="CR214">
            <v>0</v>
          </cell>
          <cell r="CS214">
            <v>0.375</v>
          </cell>
          <cell r="CT214">
            <v>0.625</v>
          </cell>
          <cell r="CU214">
            <v>0</v>
          </cell>
          <cell r="CV214">
            <v>0</v>
          </cell>
          <cell r="CW214">
            <v>0</v>
          </cell>
          <cell r="CX214">
            <v>0</v>
          </cell>
          <cell r="CY214">
            <v>1</v>
          </cell>
          <cell r="CZ214"/>
          <cell r="DA214"/>
          <cell r="DB214"/>
          <cell r="DC214"/>
          <cell r="DD214"/>
          <cell r="DE214"/>
          <cell r="DF214"/>
          <cell r="DG214"/>
          <cell r="DH214"/>
          <cell r="DN214">
            <v>36</v>
          </cell>
        </row>
        <row r="215">
          <cell r="A215" t="str">
            <v>N</v>
          </cell>
          <cell r="B215" t="str">
            <v>Pennridge Line</v>
          </cell>
          <cell r="C215" t="str">
            <v>Extend Lansdale Line to Pennridge, PA</v>
          </cell>
          <cell r="D215"/>
          <cell r="E215"/>
          <cell r="F215" t="str">
            <v>X</v>
          </cell>
          <cell r="G215" t="str">
            <v>X</v>
          </cell>
          <cell r="H215"/>
          <cell r="I215" t="str">
            <v/>
          </cell>
          <cell r="J215" t="str">
            <v/>
          </cell>
          <cell r="K215" t="str">
            <v>X</v>
          </cell>
          <cell r="L215" t="str">
            <v/>
          </cell>
          <cell r="M215">
            <v>0</v>
          </cell>
          <cell r="N215">
            <v>0</v>
          </cell>
          <cell r="O215">
            <v>0</v>
          </cell>
          <cell r="P215">
            <v>0</v>
          </cell>
          <cell r="Q215">
            <v>182</v>
          </cell>
          <cell r="R215">
            <v>0</v>
          </cell>
          <cell r="S215">
            <v>182</v>
          </cell>
          <cell r="T215">
            <v>0</v>
          </cell>
          <cell r="U215">
            <v>5.46</v>
          </cell>
          <cell r="V215">
            <v>0</v>
          </cell>
          <cell r="W215">
            <v>0</v>
          </cell>
          <cell r="X215">
            <v>0</v>
          </cell>
          <cell r="Y215">
            <v>0</v>
          </cell>
          <cell r="Z215"/>
          <cell r="AA215">
            <v>364.50021740371892</v>
          </cell>
          <cell r="AB215">
            <v>364.50021740371892</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111.09599147523274</v>
          </cell>
          <cell r="AZ215">
            <v>253.40422592848617</v>
          </cell>
          <cell r="BA215">
            <v>364.50021740371892</v>
          </cell>
          <cell r="BB215">
            <v>0</v>
          </cell>
          <cell r="BC215">
            <v>0</v>
          </cell>
          <cell r="BD215">
            <v>111.09599147523274</v>
          </cell>
          <cell r="BE215">
            <v>253.40422592848617</v>
          </cell>
          <cell r="BF215">
            <v>364.50021740371892</v>
          </cell>
          <cell r="BG215" t="str">
            <v>N</v>
          </cell>
          <cell r="BH215">
            <v>0</v>
          </cell>
          <cell r="BI215" t="str">
            <v>N</v>
          </cell>
          <cell r="BJ215"/>
          <cell r="BK215" t="str">
            <v>E</v>
          </cell>
          <cell r="BL215" t="str">
            <v>B</v>
          </cell>
          <cell r="BM215"/>
          <cell r="BN215"/>
          <cell r="BO215"/>
          <cell r="BP215"/>
          <cell r="BQ215"/>
          <cell r="BR215"/>
          <cell r="BS215"/>
          <cell r="BT215"/>
          <cell r="BU215"/>
          <cell r="BV215"/>
          <cell r="BW215"/>
          <cell r="BX215"/>
          <cell r="BY215"/>
          <cell r="BZ215"/>
          <cell r="CA215"/>
          <cell r="CB215"/>
          <cell r="CC215"/>
          <cell r="CD215"/>
          <cell r="CE215"/>
          <cell r="CF215"/>
          <cell r="CG215"/>
          <cell r="CH215"/>
          <cell r="CI215"/>
          <cell r="CJ215" t="str">
            <v>-</v>
          </cell>
          <cell r="CK215">
            <v>182</v>
          </cell>
          <cell r="CL215">
            <v>0</v>
          </cell>
          <cell r="CM215"/>
          <cell r="CN215"/>
          <cell r="CO215"/>
          <cell r="CP215">
            <v>182</v>
          </cell>
          <cell r="CQ215">
            <v>0</v>
          </cell>
          <cell r="CR215">
            <v>0</v>
          </cell>
          <cell r="CS215">
            <v>0.375</v>
          </cell>
          <cell r="CT215">
            <v>0.625</v>
          </cell>
          <cell r="CU215">
            <v>0</v>
          </cell>
          <cell r="CV215">
            <v>0</v>
          </cell>
          <cell r="CW215">
            <v>0</v>
          </cell>
          <cell r="CX215">
            <v>0</v>
          </cell>
          <cell r="CY215">
            <v>1</v>
          </cell>
          <cell r="DF215"/>
          <cell r="DN215">
            <v>182</v>
          </cell>
        </row>
        <row r="216">
          <cell r="A216" t="str">
            <v>O</v>
          </cell>
          <cell r="B216" t="str">
            <v>Pottstown Rail Extension</v>
          </cell>
          <cell r="C216" t="str">
            <v>Extend Norristown Line to Pottstown, PA</v>
          </cell>
          <cell r="D216"/>
          <cell r="E216"/>
          <cell r="F216" t="str">
            <v>X</v>
          </cell>
          <cell r="G216" t="str">
            <v>X</v>
          </cell>
          <cell r="H216" t="str">
            <v/>
          </cell>
          <cell r="I216" t="str">
            <v>X</v>
          </cell>
          <cell r="J216" t="str">
            <v/>
          </cell>
          <cell r="K216" t="str">
            <v>X</v>
          </cell>
          <cell r="L216"/>
          <cell r="M216">
            <v>0</v>
          </cell>
          <cell r="N216">
            <v>0</v>
          </cell>
          <cell r="O216">
            <v>0</v>
          </cell>
          <cell r="P216">
            <v>0</v>
          </cell>
          <cell r="Q216">
            <v>500</v>
          </cell>
          <cell r="R216">
            <v>0</v>
          </cell>
          <cell r="S216">
            <v>500</v>
          </cell>
          <cell r="T216">
            <v>0</v>
          </cell>
          <cell r="U216">
            <v>15</v>
          </cell>
          <cell r="V216">
            <v>0</v>
          </cell>
          <cell r="W216">
            <v>0</v>
          </cell>
          <cell r="X216">
            <v>0</v>
          </cell>
          <cell r="Y216">
            <v>0</v>
          </cell>
          <cell r="Z216"/>
          <cell r="AA216">
            <v>1001.3742236365904</v>
          </cell>
          <cell r="AB216">
            <v>1001.3742236365904</v>
          </cell>
          <cell r="AC216">
            <v>0</v>
          </cell>
          <cell r="AD216">
            <v>0</v>
          </cell>
          <cell r="AE216">
            <v>0</v>
          </cell>
          <cell r="AF216">
            <v>0</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0</v>
          </cell>
          <cell r="AU216">
            <v>0</v>
          </cell>
          <cell r="AV216">
            <v>0</v>
          </cell>
          <cell r="AW216">
            <v>0</v>
          </cell>
          <cell r="AX216">
            <v>0</v>
          </cell>
          <cell r="AY216">
            <v>305.20876778910093</v>
          </cell>
          <cell r="AZ216">
            <v>696.16545584748951</v>
          </cell>
          <cell r="BA216">
            <v>1001.3742236365904</v>
          </cell>
          <cell r="BB216">
            <v>0</v>
          </cell>
          <cell r="BC216">
            <v>0</v>
          </cell>
          <cell r="BD216">
            <v>305.20876778910093</v>
          </cell>
          <cell r="BE216">
            <v>696.16545584748951</v>
          </cell>
          <cell r="BF216">
            <v>1001.3742236365904</v>
          </cell>
          <cell r="BG216" t="str">
            <v>O</v>
          </cell>
          <cell r="BH216">
            <v>0</v>
          </cell>
          <cell r="BI216" t="str">
            <v>N</v>
          </cell>
          <cell r="BJ216"/>
          <cell r="BK216" t="str">
            <v>E</v>
          </cell>
          <cell r="BL216" t="str">
            <v>B</v>
          </cell>
          <cell r="BM216"/>
          <cell r="BN216"/>
          <cell r="BO216"/>
          <cell r="BP216"/>
          <cell r="BQ216"/>
          <cell r="BR216"/>
          <cell r="BS216"/>
          <cell r="BT216"/>
          <cell r="BU216"/>
          <cell r="BV216"/>
          <cell r="BW216"/>
          <cell r="BX216"/>
          <cell r="BY216"/>
          <cell r="BZ216"/>
          <cell r="CA216"/>
          <cell r="CB216"/>
          <cell r="CC216"/>
          <cell r="CD216"/>
          <cell r="CE216"/>
          <cell r="CF216"/>
          <cell r="CG216"/>
          <cell r="CH216"/>
          <cell r="CI216"/>
          <cell r="CJ216" t="str">
            <v>-</v>
          </cell>
          <cell r="CK216">
            <v>500</v>
          </cell>
          <cell r="CL216">
            <v>0</v>
          </cell>
          <cell r="CM216"/>
          <cell r="CN216"/>
          <cell r="CO216"/>
          <cell r="CP216">
            <v>500</v>
          </cell>
          <cell r="CQ216">
            <v>0</v>
          </cell>
          <cell r="CR216">
            <v>0</v>
          </cell>
          <cell r="CS216">
            <v>0.375</v>
          </cell>
          <cell r="CT216">
            <v>0.625</v>
          </cell>
          <cell r="CU216">
            <v>0</v>
          </cell>
          <cell r="CV216">
            <v>0</v>
          </cell>
          <cell r="CW216">
            <v>0</v>
          </cell>
          <cell r="CX216">
            <v>0</v>
          </cell>
          <cell r="CY216">
            <v>1</v>
          </cell>
          <cell r="DF216"/>
          <cell r="DN216">
            <v>500</v>
          </cell>
        </row>
        <row r="217">
          <cell r="A217" t="str">
            <v>P</v>
          </cell>
          <cell r="B217" t="str">
            <v>Media-Elwyn Line Rail Extension</v>
          </cell>
          <cell r="C217" t="str">
            <v>Extend from Elwyn to Wawa, PA</v>
          </cell>
          <cell r="D217" t="str">
            <v>X</v>
          </cell>
          <cell r="E217" t="str">
            <v>X</v>
          </cell>
          <cell r="F217"/>
          <cell r="G217"/>
          <cell r="H217"/>
          <cell r="I217" t="str">
            <v/>
          </cell>
          <cell r="J217" t="str">
            <v>X</v>
          </cell>
          <cell r="K217" t="str">
            <v/>
          </cell>
          <cell r="L217" t="str">
            <v/>
          </cell>
          <cell r="M217">
            <v>0</v>
          </cell>
          <cell r="N217">
            <v>0</v>
          </cell>
          <cell r="O217">
            <v>0</v>
          </cell>
          <cell r="P217">
            <v>0</v>
          </cell>
          <cell r="Q217">
            <v>105.9</v>
          </cell>
          <cell r="R217">
            <v>0</v>
          </cell>
          <cell r="S217">
            <v>105.9</v>
          </cell>
          <cell r="T217">
            <v>0</v>
          </cell>
          <cell r="U217">
            <v>3.177</v>
          </cell>
          <cell r="V217">
            <v>0</v>
          </cell>
          <cell r="W217">
            <v>0</v>
          </cell>
          <cell r="X217">
            <v>0</v>
          </cell>
          <cell r="Y217">
            <v>0</v>
          </cell>
          <cell r="Z217"/>
          <cell r="AA217">
            <v>105.89999999999999</v>
          </cell>
          <cell r="AB217">
            <v>105.89999999999999</v>
          </cell>
          <cell r="AC217">
            <v>0</v>
          </cell>
          <cell r="AD217">
            <v>0</v>
          </cell>
          <cell r="AE217">
            <v>0</v>
          </cell>
          <cell r="AF217">
            <v>0</v>
          </cell>
          <cell r="AG217">
            <v>0</v>
          </cell>
          <cell r="AH217">
            <v>0</v>
          </cell>
          <cell r="AI217">
            <v>0</v>
          </cell>
          <cell r="AJ217">
            <v>0</v>
          </cell>
          <cell r="AK217">
            <v>0</v>
          </cell>
          <cell r="AL217">
            <v>0</v>
          </cell>
          <cell r="AM217">
            <v>0</v>
          </cell>
          <cell r="AN217">
            <v>0</v>
          </cell>
          <cell r="AO217">
            <v>0</v>
          </cell>
          <cell r="AP217">
            <v>0</v>
          </cell>
          <cell r="AQ217">
            <v>0</v>
          </cell>
          <cell r="AR217">
            <v>0</v>
          </cell>
          <cell r="AS217">
            <v>0</v>
          </cell>
          <cell r="AT217">
            <v>0</v>
          </cell>
          <cell r="AU217">
            <v>0</v>
          </cell>
          <cell r="AV217">
            <v>0</v>
          </cell>
          <cell r="AW217">
            <v>7.5</v>
          </cell>
          <cell r="AX217">
            <v>98.399999999999991</v>
          </cell>
          <cell r="AY217">
            <v>0</v>
          </cell>
          <cell r="AZ217">
            <v>0</v>
          </cell>
          <cell r="BA217">
            <v>105.89999999999999</v>
          </cell>
          <cell r="BB217">
            <v>7.5</v>
          </cell>
          <cell r="BC217">
            <v>98.399999999999991</v>
          </cell>
          <cell r="BD217">
            <v>0</v>
          </cell>
          <cell r="BE217">
            <v>0</v>
          </cell>
          <cell r="BF217">
            <v>105.89999999999999</v>
          </cell>
          <cell r="BG217" t="str">
            <v>P</v>
          </cell>
          <cell r="BH217">
            <v>1</v>
          </cell>
          <cell r="BI217" t="str">
            <v>Y</v>
          </cell>
          <cell r="BJ217" t="str">
            <v>Y</v>
          </cell>
          <cell r="BK217" t="str">
            <v>D</v>
          </cell>
          <cell r="BL217" t="str">
            <v>B</v>
          </cell>
          <cell r="BM217">
            <v>60636</v>
          </cell>
          <cell r="BN217"/>
          <cell r="BO217"/>
          <cell r="BP217"/>
          <cell r="BQ217"/>
          <cell r="BR217"/>
          <cell r="BS217"/>
          <cell r="BT217"/>
          <cell r="BU217"/>
          <cell r="BV217"/>
          <cell r="BW217"/>
          <cell r="BX217"/>
          <cell r="BY217"/>
          <cell r="BZ217"/>
          <cell r="CA217"/>
          <cell r="CB217"/>
          <cell r="CC217"/>
          <cell r="CD217"/>
          <cell r="CE217"/>
          <cell r="CF217"/>
          <cell r="CG217"/>
          <cell r="CH217"/>
          <cell r="CI217"/>
          <cell r="CJ217">
            <v>60636</v>
          </cell>
          <cell r="CK217">
            <v>0</v>
          </cell>
          <cell r="CL217">
            <v>0</v>
          </cell>
          <cell r="CM217"/>
          <cell r="CN217">
            <v>7.5</v>
          </cell>
          <cell r="CO217">
            <v>98.4</v>
          </cell>
          <cell r="CP217">
            <v>0</v>
          </cell>
          <cell r="CQ217">
            <v>7.0821529745042494E-2</v>
          </cell>
          <cell r="CR217">
            <v>0.92917847025495748</v>
          </cell>
          <cell r="CS217">
            <v>0</v>
          </cell>
          <cell r="CT217">
            <v>0</v>
          </cell>
          <cell r="CU217">
            <v>0</v>
          </cell>
          <cell r="CV217">
            <v>0</v>
          </cell>
          <cell r="CW217">
            <v>0</v>
          </cell>
          <cell r="CX217">
            <v>0</v>
          </cell>
          <cell r="CY217">
            <v>1</v>
          </cell>
          <cell r="DF217"/>
          <cell r="DN217">
            <v>0</v>
          </cell>
        </row>
        <row r="218">
          <cell r="A218" t="str">
            <v>Q</v>
          </cell>
          <cell r="B218" t="str">
            <v>Norristown High Speed Line</v>
          </cell>
          <cell r="C218" t="str">
            <v>Rail Line Extension from Hughes Park to King of Prussia Mall</v>
          </cell>
          <cell r="D218"/>
          <cell r="E218"/>
          <cell r="F218" t="str">
            <v>X</v>
          </cell>
          <cell r="G218"/>
          <cell r="H218"/>
          <cell r="I218"/>
          <cell r="J218"/>
          <cell r="K218" t="str">
            <v>X</v>
          </cell>
          <cell r="L218"/>
          <cell r="M218">
            <v>0</v>
          </cell>
          <cell r="N218">
            <v>0</v>
          </cell>
          <cell r="O218">
            <v>0</v>
          </cell>
          <cell r="P218">
            <v>0</v>
          </cell>
          <cell r="Q218">
            <v>300</v>
          </cell>
          <cell r="R218">
            <v>0</v>
          </cell>
          <cell r="S218">
            <v>300</v>
          </cell>
          <cell r="T218">
            <v>300</v>
          </cell>
          <cell r="U218">
            <v>18</v>
          </cell>
          <cell r="V218">
            <v>0</v>
          </cell>
          <cell r="W218">
            <v>0</v>
          </cell>
          <cell r="X218">
            <v>0</v>
          </cell>
          <cell r="Y218">
            <v>0</v>
          </cell>
          <cell r="Z218"/>
          <cell r="AA218">
            <v>488.33402846256149</v>
          </cell>
          <cell r="AB218">
            <v>488.33402846256149</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488.33402846256149</v>
          </cell>
          <cell r="AZ218">
            <v>0</v>
          </cell>
          <cell r="BA218">
            <v>488.33402846256149</v>
          </cell>
          <cell r="BB218">
            <v>0</v>
          </cell>
          <cell r="BC218">
            <v>0</v>
          </cell>
          <cell r="BD218">
            <v>488.33402846256149</v>
          </cell>
          <cell r="BE218">
            <v>0</v>
          </cell>
          <cell r="BF218">
            <v>488.33402846256149</v>
          </cell>
          <cell r="BG218" t="str">
            <v>Q</v>
          </cell>
          <cell r="BH218">
            <v>1</v>
          </cell>
          <cell r="BI218" t="str">
            <v>N</v>
          </cell>
          <cell r="BJ218" t="str">
            <v>N</v>
          </cell>
          <cell r="BK218" t="str">
            <v>C</v>
          </cell>
          <cell r="BL218" t="str">
            <v>B</v>
          </cell>
          <cell r="BM218"/>
          <cell r="BN218"/>
          <cell r="BO218"/>
          <cell r="BP218"/>
          <cell r="BQ218"/>
          <cell r="BR218"/>
          <cell r="BS218"/>
          <cell r="BT218"/>
          <cell r="BU218"/>
          <cell r="BV218"/>
          <cell r="BW218"/>
          <cell r="BX218"/>
          <cell r="BY218"/>
          <cell r="BZ218"/>
          <cell r="CA218"/>
          <cell r="CB218"/>
          <cell r="CC218"/>
          <cell r="CD218"/>
          <cell r="CE218"/>
          <cell r="CF218"/>
          <cell r="CG218"/>
          <cell r="CH218"/>
          <cell r="CI218"/>
          <cell r="CJ218" t="str">
            <v>-</v>
          </cell>
          <cell r="CK218">
            <v>300</v>
          </cell>
          <cell r="CL218">
            <v>0</v>
          </cell>
          <cell r="CM218"/>
          <cell r="CN218"/>
          <cell r="CO218"/>
          <cell r="CP218">
            <v>300</v>
          </cell>
          <cell r="CQ218">
            <v>0</v>
          </cell>
          <cell r="CR218">
            <v>0</v>
          </cell>
          <cell r="CS218">
            <v>1</v>
          </cell>
          <cell r="CT218">
            <v>0</v>
          </cell>
          <cell r="CU218">
            <v>0</v>
          </cell>
          <cell r="CV218">
            <v>0</v>
          </cell>
          <cell r="CW218">
            <v>0</v>
          </cell>
          <cell r="CX218">
            <v>0</v>
          </cell>
          <cell r="CY218">
            <v>1</v>
          </cell>
          <cell r="DF218"/>
          <cell r="DN218">
            <v>0</v>
          </cell>
          <cell r="DO218" t="str">
            <v>http://www.kingofprussiarail.com/</v>
          </cell>
        </row>
        <row r="219">
          <cell r="A219" t="str">
            <v>R</v>
          </cell>
          <cell r="B219" t="str">
            <v>Broad St. Subway</v>
          </cell>
          <cell r="C219" t="str">
            <v>Rail Line Extension from AT&amp;T Station to Navy Yard</v>
          </cell>
          <cell r="D219"/>
          <cell r="E219"/>
          <cell r="F219" t="str">
            <v>X</v>
          </cell>
          <cell r="G219" t="str">
            <v>X</v>
          </cell>
          <cell r="H219" t="str">
            <v/>
          </cell>
          <cell r="I219" t="str">
            <v/>
          </cell>
          <cell r="J219" t="str">
            <v/>
          </cell>
          <cell r="K219"/>
          <cell r="L219" t="str">
            <v>X</v>
          </cell>
          <cell r="M219">
            <v>0</v>
          </cell>
          <cell r="N219">
            <v>0</v>
          </cell>
          <cell r="O219">
            <v>0</v>
          </cell>
          <cell r="P219">
            <v>0</v>
          </cell>
          <cell r="Q219">
            <v>429</v>
          </cell>
          <cell r="R219">
            <v>0</v>
          </cell>
          <cell r="S219">
            <v>429</v>
          </cell>
          <cell r="T219"/>
          <cell r="U219">
            <v>12.87</v>
          </cell>
          <cell r="V219"/>
          <cell r="W219">
            <v>0</v>
          </cell>
          <cell r="X219">
            <v>0</v>
          </cell>
          <cell r="Y219">
            <v>0</v>
          </cell>
          <cell r="Z219"/>
          <cell r="AA219">
            <v>859.17908388019453</v>
          </cell>
          <cell r="AB219">
            <v>859.17908388019453</v>
          </cell>
          <cell r="AC219">
            <v>0</v>
          </cell>
          <cell r="AD219">
            <v>0</v>
          </cell>
          <cell r="AE219">
            <v>0</v>
          </cell>
          <cell r="AF219">
            <v>0</v>
          </cell>
          <cell r="AG219">
            <v>0</v>
          </cell>
          <cell r="AH219">
            <v>0</v>
          </cell>
          <cell r="AI219">
            <v>0</v>
          </cell>
          <cell r="AJ219">
            <v>0</v>
          </cell>
          <cell r="AK219">
            <v>0</v>
          </cell>
          <cell r="AL219">
            <v>0</v>
          </cell>
          <cell r="AM219">
            <v>0</v>
          </cell>
          <cell r="AN219">
            <v>0</v>
          </cell>
          <cell r="AO219">
            <v>0</v>
          </cell>
          <cell r="AP219">
            <v>0</v>
          </cell>
          <cell r="AQ219">
            <v>0</v>
          </cell>
          <cell r="AR219">
            <v>0</v>
          </cell>
          <cell r="AS219">
            <v>0</v>
          </cell>
          <cell r="AT219">
            <v>0</v>
          </cell>
          <cell r="AU219">
            <v>0</v>
          </cell>
          <cell r="AV219">
            <v>0</v>
          </cell>
          <cell r="AW219">
            <v>0</v>
          </cell>
          <cell r="AX219">
            <v>0</v>
          </cell>
          <cell r="AY219">
            <v>261.86912276304861</v>
          </cell>
          <cell r="AZ219">
            <v>597.30996111714592</v>
          </cell>
          <cell r="BA219">
            <v>859.17908388019453</v>
          </cell>
          <cell r="BB219">
            <v>0</v>
          </cell>
          <cell r="BC219">
            <v>0</v>
          </cell>
          <cell r="BD219">
            <v>261.86912276304861</v>
          </cell>
          <cell r="BE219">
            <v>597.30996111714592</v>
          </cell>
          <cell r="BF219">
            <v>859.17908388019453</v>
          </cell>
          <cell r="BG219" t="str">
            <v>R</v>
          </cell>
          <cell r="BH219">
            <v>0</v>
          </cell>
          <cell r="BI219" t="str">
            <v>N</v>
          </cell>
          <cell r="BJ219"/>
          <cell r="BK219"/>
          <cell r="BL219"/>
          <cell r="BM219"/>
          <cell r="BN219"/>
          <cell r="BO219"/>
          <cell r="BP219"/>
          <cell r="BQ219"/>
          <cell r="BR219"/>
          <cell r="BS219"/>
          <cell r="BT219"/>
          <cell r="BU219"/>
          <cell r="BV219"/>
          <cell r="BW219"/>
          <cell r="BX219"/>
          <cell r="BY219"/>
          <cell r="BZ219"/>
          <cell r="CA219"/>
          <cell r="CB219"/>
          <cell r="CC219"/>
          <cell r="CD219"/>
          <cell r="CE219"/>
          <cell r="CF219"/>
          <cell r="CG219"/>
          <cell r="CH219"/>
          <cell r="CI219"/>
          <cell r="CJ219" t="str">
            <v>-</v>
          </cell>
          <cell r="CK219">
            <v>429</v>
          </cell>
          <cell r="CL219">
            <v>0</v>
          </cell>
          <cell r="CM219"/>
          <cell r="CN219"/>
          <cell r="CO219"/>
          <cell r="CP219">
            <v>429</v>
          </cell>
          <cell r="CQ219">
            <v>0</v>
          </cell>
          <cell r="CR219">
            <v>0</v>
          </cell>
          <cell r="CS219">
            <v>0.375</v>
          </cell>
          <cell r="CT219">
            <v>0.625</v>
          </cell>
          <cell r="CU219">
            <v>0</v>
          </cell>
          <cell r="CV219">
            <v>0</v>
          </cell>
          <cell r="CW219">
            <v>0</v>
          </cell>
          <cell r="CX219">
            <v>0</v>
          </cell>
          <cell r="CY219">
            <v>1</v>
          </cell>
          <cell r="DF219"/>
          <cell r="DN219">
            <v>429</v>
          </cell>
        </row>
        <row r="220">
          <cell r="A220" t="str">
            <v>V</v>
          </cell>
          <cell r="B220" t="str">
            <v>Delaware Avenue Rail Line</v>
          </cell>
          <cell r="C220" t="str">
            <v>New LRT Line within Philadelphia</v>
          </cell>
          <cell r="D220"/>
          <cell r="E220"/>
          <cell r="F220" t="str">
            <v>X</v>
          </cell>
          <cell r="G220" t="str">
            <v>X</v>
          </cell>
          <cell r="H220"/>
          <cell r="I220"/>
          <cell r="J220"/>
          <cell r="K220"/>
          <cell r="L220" t="str">
            <v>X</v>
          </cell>
          <cell r="M220">
            <v>0</v>
          </cell>
          <cell r="N220">
            <v>0</v>
          </cell>
          <cell r="O220">
            <v>0</v>
          </cell>
          <cell r="P220">
            <v>0</v>
          </cell>
          <cell r="Q220">
            <v>850</v>
          </cell>
          <cell r="R220">
            <v>0</v>
          </cell>
          <cell r="S220">
            <v>850</v>
          </cell>
          <cell r="T220">
            <v>0</v>
          </cell>
          <cell r="U220">
            <v>25.5</v>
          </cell>
          <cell r="V220">
            <v>0</v>
          </cell>
          <cell r="W220">
            <v>0</v>
          </cell>
          <cell r="X220">
            <v>0</v>
          </cell>
          <cell r="Y220">
            <v>0</v>
          </cell>
          <cell r="Z220"/>
          <cell r="AA220">
            <v>1702.3361801822034</v>
          </cell>
          <cell r="AB220">
            <v>1702.3361801822034</v>
          </cell>
          <cell r="AC220">
            <v>0</v>
          </cell>
          <cell r="AD220">
            <v>0</v>
          </cell>
          <cell r="AE220">
            <v>0</v>
          </cell>
          <cell r="AF220">
            <v>0</v>
          </cell>
          <cell r="AG220">
            <v>0</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518.85490524147156</v>
          </cell>
          <cell r="AZ220">
            <v>1183.481274940732</v>
          </cell>
          <cell r="BA220">
            <v>1702.3361801822034</v>
          </cell>
          <cell r="BB220">
            <v>0</v>
          </cell>
          <cell r="BC220">
            <v>0</v>
          </cell>
          <cell r="BD220">
            <v>518.85490524147156</v>
          </cell>
          <cell r="BE220">
            <v>1183.481274940732</v>
          </cell>
          <cell r="BF220">
            <v>1702.3361801822034</v>
          </cell>
          <cell r="BG220" t="str">
            <v>V</v>
          </cell>
          <cell r="BH220">
            <v>0</v>
          </cell>
          <cell r="BI220" t="str">
            <v>N</v>
          </cell>
          <cell r="BJ220"/>
          <cell r="BK220" t="str">
            <v>E</v>
          </cell>
          <cell r="BL220" t="str">
            <v>B</v>
          </cell>
          <cell r="BM220"/>
          <cell r="BN220"/>
          <cell r="BO220"/>
          <cell r="BP220"/>
          <cell r="BQ220"/>
          <cell r="BR220"/>
          <cell r="BS220"/>
          <cell r="BT220"/>
          <cell r="BU220"/>
          <cell r="BV220"/>
          <cell r="BW220"/>
          <cell r="BX220"/>
          <cell r="BY220"/>
          <cell r="BZ220"/>
          <cell r="CA220"/>
          <cell r="CB220"/>
          <cell r="CC220"/>
          <cell r="CD220"/>
          <cell r="CE220"/>
          <cell r="CF220"/>
          <cell r="CG220"/>
          <cell r="CH220"/>
          <cell r="CI220"/>
          <cell r="CJ220" t="str">
            <v>-</v>
          </cell>
          <cell r="CK220">
            <v>850</v>
          </cell>
          <cell r="CL220">
            <v>0</v>
          </cell>
          <cell r="CM220"/>
          <cell r="CN220"/>
          <cell r="CO220"/>
          <cell r="CP220">
            <v>850</v>
          </cell>
          <cell r="CQ220">
            <v>0</v>
          </cell>
          <cell r="CR220">
            <v>0</v>
          </cell>
          <cell r="CS220">
            <v>0.375</v>
          </cell>
          <cell r="CT220">
            <v>0.625</v>
          </cell>
          <cell r="CU220">
            <v>0</v>
          </cell>
          <cell r="CV220">
            <v>0</v>
          </cell>
          <cell r="CW220">
            <v>0</v>
          </cell>
          <cell r="CX220">
            <v>0</v>
          </cell>
          <cell r="CY220">
            <v>1</v>
          </cell>
          <cell r="DF220"/>
          <cell r="DN220">
            <v>850</v>
          </cell>
        </row>
        <row r="221">
          <cell r="A221" t="str">
            <v>W</v>
          </cell>
          <cell r="B221" t="str">
            <v>Atglen Regional Rail Extension</v>
          </cell>
          <cell r="C221" t="str">
            <v>Rail Line Extension from Thorndale to Atglen</v>
          </cell>
          <cell r="D221"/>
          <cell r="E221"/>
          <cell r="F221" t="str">
            <v>X</v>
          </cell>
          <cell r="G221" t="str">
            <v>X</v>
          </cell>
          <cell r="H221"/>
          <cell r="I221" t="str">
            <v>X</v>
          </cell>
          <cell r="J221"/>
          <cell r="K221"/>
          <cell r="L221"/>
          <cell r="M221">
            <v>0</v>
          </cell>
          <cell r="N221">
            <v>0</v>
          </cell>
          <cell r="O221">
            <v>0</v>
          </cell>
          <cell r="P221">
            <v>0</v>
          </cell>
          <cell r="Q221">
            <v>15</v>
          </cell>
          <cell r="R221">
            <v>0</v>
          </cell>
          <cell r="S221">
            <v>15</v>
          </cell>
          <cell r="T221">
            <v>0</v>
          </cell>
          <cell r="U221">
            <v>0.44999999999999996</v>
          </cell>
          <cell r="V221">
            <v>0</v>
          </cell>
          <cell r="W221">
            <v>0</v>
          </cell>
          <cell r="X221">
            <v>0</v>
          </cell>
          <cell r="Y221">
            <v>0</v>
          </cell>
          <cell r="Z221"/>
          <cell r="AA221">
            <v>30.04122670909771</v>
          </cell>
          <cell r="AB221">
            <v>30.04122670909771</v>
          </cell>
          <cell r="AC221">
            <v>0</v>
          </cell>
          <cell r="AD221">
            <v>0</v>
          </cell>
          <cell r="AE221">
            <v>0</v>
          </cell>
          <cell r="AF221">
            <v>0</v>
          </cell>
          <cell r="AG221">
            <v>0</v>
          </cell>
          <cell r="AH221">
            <v>0</v>
          </cell>
          <cell r="AI221">
            <v>0</v>
          </cell>
          <cell r="AJ221">
            <v>0</v>
          </cell>
          <cell r="AK221">
            <v>0</v>
          </cell>
          <cell r="AL221">
            <v>0</v>
          </cell>
          <cell r="AM221">
            <v>0</v>
          </cell>
          <cell r="AN221">
            <v>0</v>
          </cell>
          <cell r="AO221">
            <v>0</v>
          </cell>
          <cell r="AP221">
            <v>0</v>
          </cell>
          <cell r="AQ221">
            <v>0</v>
          </cell>
          <cell r="AR221">
            <v>0</v>
          </cell>
          <cell r="AS221">
            <v>0</v>
          </cell>
          <cell r="AT221">
            <v>0</v>
          </cell>
          <cell r="AU221">
            <v>0</v>
          </cell>
          <cell r="AV221">
            <v>0</v>
          </cell>
          <cell r="AW221">
            <v>0</v>
          </cell>
          <cell r="AX221">
            <v>0</v>
          </cell>
          <cell r="AY221">
            <v>9.156263033673028</v>
          </cell>
          <cell r="AZ221">
            <v>20.884963675424682</v>
          </cell>
          <cell r="BA221">
            <v>30.04122670909771</v>
          </cell>
          <cell r="BB221">
            <v>0</v>
          </cell>
          <cell r="BC221">
            <v>0</v>
          </cell>
          <cell r="BD221">
            <v>9.156263033673028</v>
          </cell>
          <cell r="BE221">
            <v>20.884963675424682</v>
          </cell>
          <cell r="BF221">
            <v>30.04122670909771</v>
          </cell>
          <cell r="BG221" t="str">
            <v>W</v>
          </cell>
          <cell r="BH221">
            <v>0</v>
          </cell>
          <cell r="BI221" t="str">
            <v>N</v>
          </cell>
          <cell r="BJ221"/>
          <cell r="BK221" t="str">
            <v>E</v>
          </cell>
          <cell r="BL221" t="str">
            <v>B</v>
          </cell>
          <cell r="BM221"/>
          <cell r="BN221"/>
          <cell r="BO221"/>
          <cell r="BP221"/>
          <cell r="BQ221"/>
          <cell r="BR221"/>
          <cell r="BS221"/>
          <cell r="BT221"/>
          <cell r="BU221"/>
          <cell r="BV221"/>
          <cell r="BW221"/>
          <cell r="BX221"/>
          <cell r="BY221"/>
          <cell r="BZ221"/>
          <cell r="CA221"/>
          <cell r="CB221"/>
          <cell r="CC221"/>
          <cell r="CD221"/>
          <cell r="CE221"/>
          <cell r="CF221"/>
          <cell r="CG221"/>
          <cell r="CH221"/>
          <cell r="CI221"/>
          <cell r="CJ221" t="str">
            <v>-</v>
          </cell>
          <cell r="CK221">
            <v>15</v>
          </cell>
          <cell r="CL221">
            <v>0</v>
          </cell>
          <cell r="CM221"/>
          <cell r="CN221"/>
          <cell r="CO221"/>
          <cell r="CP221">
            <v>15</v>
          </cell>
          <cell r="CQ221">
            <v>0</v>
          </cell>
          <cell r="CR221">
            <v>0</v>
          </cell>
          <cell r="CS221">
            <v>0.375</v>
          </cell>
          <cell r="CT221">
            <v>0.625</v>
          </cell>
          <cell r="CU221">
            <v>0</v>
          </cell>
          <cell r="CV221">
            <v>0</v>
          </cell>
          <cell r="CW221">
            <v>0</v>
          </cell>
          <cell r="CX221">
            <v>0</v>
          </cell>
          <cell r="CY221">
            <v>1</v>
          </cell>
          <cell r="DF221"/>
          <cell r="DN221">
            <v>15</v>
          </cell>
        </row>
        <row r="222">
          <cell r="A222" t="str">
            <v>Z</v>
          </cell>
          <cell r="B222" t="str">
            <v>Roosevelt Boulevard Line</v>
          </cell>
          <cell r="C222" t="str">
            <v>New Transit Line along Roosevelt Boulevard from Southhampton Road to Frankford Transportation Center and  Erie Station</v>
          </cell>
          <cell r="D222"/>
          <cell r="E222"/>
          <cell r="F222" t="str">
            <v>X</v>
          </cell>
          <cell r="G222" t="str">
            <v>X</v>
          </cell>
          <cell r="H222"/>
          <cell r="I222"/>
          <cell r="J222"/>
          <cell r="K222"/>
          <cell r="L222" t="str">
            <v>X</v>
          </cell>
          <cell r="M222">
            <v>0</v>
          </cell>
          <cell r="N222">
            <v>0</v>
          </cell>
          <cell r="O222">
            <v>0</v>
          </cell>
          <cell r="P222">
            <v>0</v>
          </cell>
          <cell r="Q222">
            <v>200</v>
          </cell>
          <cell r="R222">
            <v>0</v>
          </cell>
          <cell r="S222">
            <v>200</v>
          </cell>
          <cell r="T222">
            <v>0</v>
          </cell>
          <cell r="U222">
            <v>6</v>
          </cell>
          <cell r="V222">
            <v>0</v>
          </cell>
          <cell r="W222">
            <v>0</v>
          </cell>
          <cell r="X222">
            <v>0</v>
          </cell>
          <cell r="Y222">
            <v>0</v>
          </cell>
          <cell r="Z222"/>
          <cell r="AA222">
            <v>400.54968945463617</v>
          </cell>
          <cell r="AB222">
            <v>400.54968945463617</v>
          </cell>
          <cell r="AC222">
            <v>0</v>
          </cell>
          <cell r="AD222">
            <v>0</v>
          </cell>
          <cell r="AE222">
            <v>0</v>
          </cell>
          <cell r="AF222">
            <v>0</v>
          </cell>
          <cell r="AG222">
            <v>0</v>
          </cell>
          <cell r="AH222">
            <v>0</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122.08350711564037</v>
          </cell>
          <cell r="AZ222">
            <v>278.46618233899579</v>
          </cell>
          <cell r="BA222">
            <v>400.54968945463617</v>
          </cell>
          <cell r="BB222">
            <v>0</v>
          </cell>
          <cell r="BC222">
            <v>0</v>
          </cell>
          <cell r="BD222">
            <v>122.08350711564037</v>
          </cell>
          <cell r="BE222">
            <v>278.46618233899579</v>
          </cell>
          <cell r="BF222">
            <v>400.54968945463617</v>
          </cell>
          <cell r="BG222" t="str">
            <v>Z</v>
          </cell>
          <cell r="BH222">
            <v>0</v>
          </cell>
          <cell r="BI222" t="str">
            <v>N</v>
          </cell>
          <cell r="BJ222"/>
          <cell r="BK222" t="str">
            <v>E</v>
          </cell>
          <cell r="BL222" t="str">
            <v>B</v>
          </cell>
          <cell r="BM222"/>
          <cell r="BN222"/>
          <cell r="BO222"/>
          <cell r="BP222"/>
          <cell r="BQ222"/>
          <cell r="BR222"/>
          <cell r="BS222"/>
          <cell r="BT222"/>
          <cell r="BU222"/>
          <cell r="BV222"/>
          <cell r="BW222"/>
          <cell r="BX222"/>
          <cell r="BY222"/>
          <cell r="BZ222"/>
          <cell r="CA222"/>
          <cell r="CB222"/>
          <cell r="CC222"/>
          <cell r="CD222"/>
          <cell r="CE222"/>
          <cell r="CF222"/>
          <cell r="CG222"/>
          <cell r="CH222"/>
          <cell r="CI222"/>
          <cell r="CJ222" t="str">
            <v>-</v>
          </cell>
          <cell r="CK222">
            <v>200</v>
          </cell>
          <cell r="CL222">
            <v>0</v>
          </cell>
          <cell r="CM222"/>
          <cell r="CN222"/>
          <cell r="CO222"/>
          <cell r="CP222">
            <v>200</v>
          </cell>
          <cell r="CQ222">
            <v>0</v>
          </cell>
          <cell r="CR222">
            <v>0</v>
          </cell>
          <cell r="CS222">
            <v>0.375</v>
          </cell>
          <cell r="CT222">
            <v>0.625</v>
          </cell>
          <cell r="CU222">
            <v>0</v>
          </cell>
          <cell r="CV222">
            <v>0</v>
          </cell>
          <cell r="CW222">
            <v>0</v>
          </cell>
          <cell r="CX222">
            <v>0</v>
          </cell>
          <cell r="CY222">
            <v>1</v>
          </cell>
          <cell r="DF222"/>
          <cell r="DN222">
            <v>200</v>
          </cell>
        </row>
        <row r="223">
          <cell r="A223" t="str">
            <v>AA</v>
          </cell>
          <cell r="B223" t="str">
            <v>Cultural Connector</v>
          </cell>
          <cell r="C223" t="str">
            <v>New Transit Line along City Branch to Centennial District</v>
          </cell>
          <cell r="D223"/>
          <cell r="E223"/>
          <cell r="F223" t="str">
            <v>X</v>
          </cell>
          <cell r="G223" t="str">
            <v>X</v>
          </cell>
          <cell r="H223"/>
          <cell r="I223"/>
          <cell r="J223"/>
          <cell r="K223"/>
          <cell r="L223" t="str">
            <v>X</v>
          </cell>
          <cell r="M223">
            <v>0</v>
          </cell>
          <cell r="N223">
            <v>0</v>
          </cell>
          <cell r="O223">
            <v>0</v>
          </cell>
          <cell r="P223">
            <v>0</v>
          </cell>
          <cell r="Q223">
            <v>258</v>
          </cell>
          <cell r="R223">
            <v>0</v>
          </cell>
          <cell r="S223">
            <v>258</v>
          </cell>
          <cell r="T223">
            <v>0</v>
          </cell>
          <cell r="U223">
            <v>7.7399999999999993</v>
          </cell>
          <cell r="V223">
            <v>0</v>
          </cell>
          <cell r="W223">
            <v>0</v>
          </cell>
          <cell r="X223">
            <v>0</v>
          </cell>
          <cell r="Y223">
            <v>0</v>
          </cell>
          <cell r="Z223"/>
          <cell r="AA223">
            <v>516.70909939648072</v>
          </cell>
          <cell r="AB223">
            <v>516.70909939648072</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157.4877241791761</v>
          </cell>
          <cell r="AZ223">
            <v>359.22137521730457</v>
          </cell>
          <cell r="BA223">
            <v>516.70909939648072</v>
          </cell>
          <cell r="BB223">
            <v>0</v>
          </cell>
          <cell r="BC223">
            <v>0</v>
          </cell>
          <cell r="BD223">
            <v>157.4877241791761</v>
          </cell>
          <cell r="BE223">
            <v>359.22137521730457</v>
          </cell>
          <cell r="BF223">
            <v>516.70909939648072</v>
          </cell>
          <cell r="BG223" t="str">
            <v>AA</v>
          </cell>
          <cell r="BH223">
            <v>0</v>
          </cell>
          <cell r="BI223" t="str">
            <v>N</v>
          </cell>
          <cell r="BJ223"/>
          <cell r="BK223" t="str">
            <v>E</v>
          </cell>
          <cell r="BL223" t="str">
            <v>B</v>
          </cell>
          <cell r="BM223"/>
          <cell r="BN223"/>
          <cell r="BO223"/>
          <cell r="BP223"/>
          <cell r="BQ223"/>
          <cell r="BR223"/>
          <cell r="BS223"/>
          <cell r="BT223"/>
          <cell r="BU223"/>
          <cell r="BV223"/>
          <cell r="BW223"/>
          <cell r="BX223"/>
          <cell r="BY223"/>
          <cell r="BZ223"/>
          <cell r="CA223"/>
          <cell r="CB223"/>
          <cell r="CC223"/>
          <cell r="CD223"/>
          <cell r="CE223"/>
          <cell r="CF223"/>
          <cell r="CG223"/>
          <cell r="CH223"/>
          <cell r="CI223"/>
          <cell r="CJ223" t="str">
            <v>-</v>
          </cell>
          <cell r="CK223">
            <v>258</v>
          </cell>
          <cell r="CL223">
            <v>0</v>
          </cell>
          <cell r="CM223"/>
          <cell r="CN223"/>
          <cell r="CO223"/>
          <cell r="CP223">
            <v>258</v>
          </cell>
          <cell r="CQ223">
            <v>0</v>
          </cell>
          <cell r="CR223">
            <v>0</v>
          </cell>
          <cell r="CS223">
            <v>0.375</v>
          </cell>
          <cell r="CT223">
            <v>0.625</v>
          </cell>
          <cell r="CU223">
            <v>0</v>
          </cell>
          <cell r="CV223">
            <v>0</v>
          </cell>
          <cell r="CW223">
            <v>0</v>
          </cell>
          <cell r="CX223">
            <v>0</v>
          </cell>
          <cell r="CY223">
            <v>1</v>
          </cell>
          <cell r="DF223"/>
          <cell r="DN223">
            <v>258</v>
          </cell>
        </row>
      </sheetData>
      <sheetData sheetId="10">
        <row r="13">
          <cell r="A13">
            <v>141</v>
          </cell>
          <cell r="B13" t="str">
            <v>I-676</v>
          </cell>
          <cell r="C13" t="str">
            <v>Reconstruct from County Route 537 to US 30</v>
          </cell>
          <cell r="D13"/>
          <cell r="E13"/>
          <cell r="F13" t="str">
            <v>X</v>
          </cell>
          <cell r="G13" t="str">
            <v>X</v>
          </cell>
          <cell r="H13"/>
          <cell r="I13" t="str">
            <v>X</v>
          </cell>
          <cell r="J13"/>
          <cell r="K13"/>
          <cell r="M13">
            <v>24</v>
          </cell>
          <cell r="N13">
            <v>0</v>
          </cell>
          <cell r="O13">
            <v>0</v>
          </cell>
          <cell r="P13">
            <v>0</v>
          </cell>
          <cell r="Q13">
            <v>0</v>
          </cell>
          <cell r="R13">
            <v>0</v>
          </cell>
          <cell r="S13">
            <v>24</v>
          </cell>
          <cell r="T13">
            <v>0</v>
          </cell>
          <cell r="U13">
            <v>0</v>
          </cell>
          <cell r="V13">
            <v>0</v>
          </cell>
          <cell r="W13">
            <v>47.452900631328809</v>
          </cell>
          <cell r="X13">
            <v>0</v>
          </cell>
          <cell r="Y13">
            <v>0</v>
          </cell>
          <cell r="Z13">
            <v>0</v>
          </cell>
          <cell r="AA13">
            <v>47.452900631328809</v>
          </cell>
          <cell r="AB13">
            <v>0</v>
          </cell>
          <cell r="AC13">
            <v>0</v>
          </cell>
          <cell r="AD13">
            <v>15.850299813536651</v>
          </cell>
          <cell r="AE13">
            <v>31.602600817792158</v>
          </cell>
          <cell r="AF13">
            <v>47.452900631328809</v>
          </cell>
          <cell r="AG13">
            <v>0</v>
          </cell>
          <cell r="AH13">
            <v>0</v>
          </cell>
          <cell r="AI13">
            <v>0</v>
          </cell>
          <cell r="AJ13">
            <v>0</v>
          </cell>
          <cell r="AK13">
            <v>0</v>
          </cell>
          <cell r="AL13">
            <v>0</v>
          </cell>
          <cell r="AM13">
            <v>0</v>
          </cell>
          <cell r="AN13">
            <v>0</v>
          </cell>
          <cell r="AO13">
            <v>0</v>
          </cell>
          <cell r="AP13">
            <v>0</v>
          </cell>
          <cell r="AV13">
            <v>0</v>
          </cell>
          <cell r="AW13">
            <v>0</v>
          </cell>
          <cell r="AX13">
            <v>0</v>
          </cell>
          <cell r="AY13">
            <v>0</v>
          </cell>
          <cell r="AZ13">
            <v>0</v>
          </cell>
          <cell r="BA13">
            <v>0</v>
          </cell>
          <cell r="BB13">
            <v>0</v>
          </cell>
          <cell r="BC13">
            <v>15.850299813536651</v>
          </cell>
          <cell r="BD13">
            <v>31.602600817792158</v>
          </cell>
          <cell r="BE13">
            <v>47.452900631328809</v>
          </cell>
          <cell r="BF13"/>
          <cell r="BG13" t="str">
            <v>X</v>
          </cell>
          <cell r="BH13" t="str">
            <v>N</v>
          </cell>
          <cell r="BI13" t="str">
            <v>N</v>
          </cell>
          <cell r="BJ13" t="str">
            <v>E</v>
          </cell>
          <cell r="BK13" t="str">
            <v>B</v>
          </cell>
          <cell r="BL13"/>
          <cell r="BM13"/>
          <cell r="BN13"/>
          <cell r="BO13"/>
          <cell r="BP13"/>
          <cell r="BQ13"/>
          <cell r="BR13"/>
          <cell r="BS13"/>
          <cell r="BT13"/>
          <cell r="BU13"/>
          <cell r="BV13"/>
          <cell r="BW13"/>
          <cell r="CI13" t="str">
            <v>NJDOT</v>
          </cell>
          <cell r="CJ13"/>
          <cell r="CK13"/>
          <cell r="CL13"/>
          <cell r="CM13"/>
          <cell r="CN13">
            <v>24</v>
          </cell>
          <cell r="CO13">
            <v>0</v>
          </cell>
          <cell r="CP13">
            <v>0</v>
          </cell>
          <cell r="CQ13">
            <v>0.41176470588235298</v>
          </cell>
          <cell r="CR13">
            <v>0.58823529411764697</v>
          </cell>
          <cell r="CS13">
            <v>1</v>
          </cell>
          <cell r="CT13">
            <v>0</v>
          </cell>
          <cell r="CU13">
            <v>0</v>
          </cell>
          <cell r="CV13"/>
          <cell r="CW13">
            <v>0</v>
          </cell>
          <cell r="CX13">
            <v>0</v>
          </cell>
          <cell r="CY13">
            <v>1</v>
          </cell>
          <cell r="CZ13">
            <v>0</v>
          </cell>
          <cell r="DA13">
            <v>0</v>
          </cell>
          <cell r="DB13">
            <v>0</v>
          </cell>
          <cell r="DC13">
            <v>1</v>
          </cell>
          <cell r="DD13"/>
          <cell r="DE13"/>
          <cell r="DF13"/>
          <cell r="DG13"/>
          <cell r="DH13"/>
          <cell r="DI13">
            <v>0</v>
          </cell>
          <cell r="DJ13">
            <v>0</v>
          </cell>
        </row>
        <row r="14">
          <cell r="A14">
            <v>142</v>
          </cell>
          <cell r="B14" t="str">
            <v>I-76</v>
          </cell>
          <cell r="C14" t="str">
            <v>Reconstruct from I-676 to I-295</v>
          </cell>
          <cell r="D14"/>
          <cell r="E14"/>
          <cell r="F14" t="str">
            <v>X</v>
          </cell>
          <cell r="G14" t="str">
            <v>X</v>
          </cell>
          <cell r="H14"/>
          <cell r="I14" t="str">
            <v>X</v>
          </cell>
          <cell r="J14"/>
          <cell r="K14"/>
          <cell r="M14">
            <v>43.4</v>
          </cell>
          <cell r="N14">
            <v>0</v>
          </cell>
          <cell r="O14">
            <v>0</v>
          </cell>
          <cell r="P14">
            <v>0</v>
          </cell>
          <cell r="Q14">
            <v>0</v>
          </cell>
          <cell r="R14">
            <v>0</v>
          </cell>
          <cell r="S14">
            <v>43.4</v>
          </cell>
          <cell r="T14">
            <v>0</v>
          </cell>
          <cell r="U14">
            <v>0</v>
          </cell>
          <cell r="V14">
            <v>0</v>
          </cell>
          <cell r="W14">
            <v>85.810661974986289</v>
          </cell>
          <cell r="X14">
            <v>0</v>
          </cell>
          <cell r="Y14">
            <v>0</v>
          </cell>
          <cell r="Z14">
            <v>0</v>
          </cell>
          <cell r="AA14">
            <v>85.810661974986289</v>
          </cell>
          <cell r="AB14">
            <v>0</v>
          </cell>
          <cell r="AC14">
            <v>0</v>
          </cell>
          <cell r="AD14">
            <v>28.662625496145438</v>
          </cell>
          <cell r="AE14">
            <v>57.148036478840844</v>
          </cell>
          <cell r="AF14">
            <v>85.810661974986289</v>
          </cell>
          <cell r="AG14">
            <v>0</v>
          </cell>
          <cell r="AH14">
            <v>0</v>
          </cell>
          <cell r="AI14">
            <v>0</v>
          </cell>
          <cell r="AJ14">
            <v>0</v>
          </cell>
          <cell r="AK14">
            <v>0</v>
          </cell>
          <cell r="AL14">
            <v>0</v>
          </cell>
          <cell r="AM14">
            <v>0</v>
          </cell>
          <cell r="AN14">
            <v>0</v>
          </cell>
          <cell r="AO14">
            <v>0</v>
          </cell>
          <cell r="AP14">
            <v>0</v>
          </cell>
          <cell r="AV14">
            <v>0</v>
          </cell>
          <cell r="AW14">
            <v>0</v>
          </cell>
          <cell r="AX14">
            <v>0</v>
          </cell>
          <cell r="AY14">
            <v>0</v>
          </cell>
          <cell r="AZ14">
            <v>0</v>
          </cell>
          <cell r="BA14">
            <v>0</v>
          </cell>
          <cell r="BB14">
            <v>0</v>
          </cell>
          <cell r="BC14">
            <v>28.662625496145438</v>
          </cell>
          <cell r="BD14">
            <v>57.148036478840844</v>
          </cell>
          <cell r="BE14">
            <v>85.810661974986289</v>
          </cell>
          <cell r="BF14"/>
          <cell r="BG14" t="str">
            <v>X</v>
          </cell>
          <cell r="BH14" t="str">
            <v>N</v>
          </cell>
          <cell r="BI14" t="str">
            <v>N</v>
          </cell>
          <cell r="BJ14" t="str">
            <v>E</v>
          </cell>
          <cell r="BK14" t="str">
            <v>B</v>
          </cell>
          <cell r="BL14"/>
          <cell r="BM14"/>
          <cell r="BN14"/>
          <cell r="BO14"/>
          <cell r="BP14"/>
          <cell r="BQ14"/>
          <cell r="BR14"/>
          <cell r="BS14"/>
          <cell r="BT14"/>
          <cell r="BU14"/>
          <cell r="BV14"/>
          <cell r="BW14"/>
          <cell r="CI14"/>
          <cell r="CJ14"/>
          <cell r="CK14"/>
          <cell r="CL14"/>
          <cell r="CM14"/>
          <cell r="CN14">
            <v>43.4</v>
          </cell>
          <cell r="CO14">
            <v>0</v>
          </cell>
          <cell r="CP14">
            <v>0</v>
          </cell>
          <cell r="CQ14">
            <v>0.41176470588235287</v>
          </cell>
          <cell r="CR14">
            <v>0.58823529411764719</v>
          </cell>
          <cell r="CS14">
            <v>1</v>
          </cell>
          <cell r="CT14">
            <v>0</v>
          </cell>
          <cell r="CU14">
            <v>0</v>
          </cell>
          <cell r="CV14"/>
          <cell r="CW14">
            <v>0</v>
          </cell>
          <cell r="CX14">
            <v>0</v>
          </cell>
          <cell r="CY14">
            <v>1</v>
          </cell>
          <cell r="CZ14">
            <v>0</v>
          </cell>
          <cell r="DA14">
            <v>0</v>
          </cell>
          <cell r="DB14">
            <v>0</v>
          </cell>
          <cell r="DC14">
            <v>1</v>
          </cell>
          <cell r="DD14"/>
          <cell r="DE14"/>
          <cell r="DF14"/>
          <cell r="DG14"/>
          <cell r="DH14"/>
          <cell r="DI14">
            <v>0</v>
          </cell>
          <cell r="DJ14">
            <v>0</v>
          </cell>
        </row>
        <row r="15">
          <cell r="A15">
            <v>158</v>
          </cell>
          <cell r="B15" t="str">
            <v>NJ 70</v>
          </cell>
          <cell r="C15" t="str">
            <v>Reconstruct from MP 0 to MP 7.7</v>
          </cell>
          <cell r="D15" t="str">
            <v>X</v>
          </cell>
          <cell r="E15" t="str">
            <v>X</v>
          </cell>
          <cell r="F15"/>
          <cell r="G15"/>
          <cell r="H15" t="str">
            <v>X</v>
          </cell>
          <cell r="I15" t="str">
            <v>X</v>
          </cell>
          <cell r="J15"/>
          <cell r="K15"/>
          <cell r="M15">
            <v>33.119999999999997</v>
          </cell>
          <cell r="N15">
            <v>0</v>
          </cell>
          <cell r="O15">
            <v>0</v>
          </cell>
          <cell r="P15">
            <v>0</v>
          </cell>
          <cell r="Q15">
            <v>0</v>
          </cell>
          <cell r="R15">
            <v>0</v>
          </cell>
          <cell r="S15">
            <v>33.119999999999997</v>
          </cell>
          <cell r="T15">
            <v>0</v>
          </cell>
          <cell r="U15">
            <v>0</v>
          </cell>
          <cell r="V15">
            <v>0</v>
          </cell>
          <cell r="W15">
            <v>33.120000000000005</v>
          </cell>
          <cell r="X15">
            <v>0</v>
          </cell>
          <cell r="Y15">
            <v>0</v>
          </cell>
          <cell r="Z15">
            <v>0</v>
          </cell>
          <cell r="AA15">
            <v>33.120000000000005</v>
          </cell>
          <cell r="AB15">
            <v>8.3000000000000007</v>
          </cell>
          <cell r="AC15">
            <v>24.82</v>
          </cell>
          <cell r="AD15">
            <v>0</v>
          </cell>
          <cell r="AE15">
            <v>0</v>
          </cell>
          <cell r="AF15">
            <v>33.120000000000005</v>
          </cell>
          <cell r="AG15">
            <v>0</v>
          </cell>
          <cell r="AH15">
            <v>0</v>
          </cell>
          <cell r="AI15">
            <v>0</v>
          </cell>
          <cell r="AJ15">
            <v>0</v>
          </cell>
          <cell r="AK15">
            <v>0</v>
          </cell>
          <cell r="AL15">
            <v>0</v>
          </cell>
          <cell r="AM15">
            <v>0</v>
          </cell>
          <cell r="AN15">
            <v>0</v>
          </cell>
          <cell r="AO15">
            <v>0</v>
          </cell>
          <cell r="AP15">
            <v>0</v>
          </cell>
          <cell r="AV15">
            <v>0</v>
          </cell>
          <cell r="AW15">
            <v>0</v>
          </cell>
          <cell r="AX15">
            <v>0</v>
          </cell>
          <cell r="AY15">
            <v>0</v>
          </cell>
          <cell r="AZ15">
            <v>0</v>
          </cell>
          <cell r="BA15">
            <v>8.3000000000000007</v>
          </cell>
          <cell r="BB15">
            <v>24.82</v>
          </cell>
          <cell r="BC15">
            <v>0</v>
          </cell>
          <cell r="BD15">
            <v>0</v>
          </cell>
          <cell r="BE15">
            <v>33.120000000000005</v>
          </cell>
          <cell r="BF15"/>
          <cell r="BG15" t="str">
            <v>X</v>
          </cell>
          <cell r="BH15" t="str">
            <v>N</v>
          </cell>
          <cell r="BI15" t="str">
            <v>N</v>
          </cell>
          <cell r="BJ15" t="str">
            <v>D</v>
          </cell>
          <cell r="BK15" t="str">
            <v>B</v>
          </cell>
          <cell r="BL15"/>
          <cell r="BM15"/>
          <cell r="BN15"/>
          <cell r="BO15"/>
          <cell r="BP15">
            <v>11338</v>
          </cell>
          <cell r="BQ15"/>
          <cell r="BR15"/>
          <cell r="BS15"/>
          <cell r="BT15"/>
          <cell r="BU15"/>
          <cell r="BV15"/>
          <cell r="BW15"/>
          <cell r="CI15"/>
          <cell r="CJ15"/>
          <cell r="CK15"/>
          <cell r="CL15">
            <v>8.3000000000000007</v>
          </cell>
          <cell r="CM15">
            <v>24.82</v>
          </cell>
          <cell r="CN15">
            <v>-7.1054273576010019E-15</v>
          </cell>
          <cell r="CO15">
            <v>0.25060386473429958</v>
          </cell>
          <cell r="CP15">
            <v>0.74939613526570059</v>
          </cell>
          <cell r="CQ15">
            <v>0</v>
          </cell>
          <cell r="CR15">
            <v>0</v>
          </cell>
          <cell r="CS15">
            <v>1</v>
          </cell>
          <cell r="CT15">
            <v>0</v>
          </cell>
          <cell r="CU15">
            <v>0</v>
          </cell>
          <cell r="CV15"/>
          <cell r="CW15">
            <v>0</v>
          </cell>
          <cell r="CX15">
            <v>1</v>
          </cell>
          <cell r="CY15">
            <v>1</v>
          </cell>
          <cell r="CZ15">
            <v>0</v>
          </cell>
          <cell r="DA15">
            <v>0</v>
          </cell>
          <cell r="DB15">
            <v>0</v>
          </cell>
          <cell r="DC15">
            <v>2</v>
          </cell>
          <cell r="DD15"/>
          <cell r="DE15"/>
          <cell r="DF15"/>
          <cell r="DG15"/>
          <cell r="DH15"/>
          <cell r="DI15">
            <v>0</v>
          </cell>
          <cell r="DJ15">
            <v>0</v>
          </cell>
        </row>
        <row r="16">
          <cell r="A16"/>
          <cell r="B16"/>
          <cell r="C16"/>
          <cell r="D16"/>
          <cell r="E16"/>
          <cell r="F16"/>
          <cell r="G16"/>
          <cell r="H16"/>
          <cell r="I16"/>
          <cell r="J16"/>
          <cell r="K16"/>
          <cell r="M16"/>
          <cell r="N16"/>
          <cell r="O16"/>
          <cell r="P16"/>
          <cell r="Q16"/>
          <cell r="R16"/>
          <cell r="S16"/>
          <cell r="T16"/>
          <cell r="U16"/>
          <cell r="V16"/>
          <cell r="W16"/>
          <cell r="X16"/>
          <cell r="Y16"/>
          <cell r="Z16"/>
          <cell r="AA16"/>
          <cell r="AF16"/>
          <cell r="AG16"/>
          <cell r="AH16"/>
          <cell r="AI16"/>
          <cell r="AJ16"/>
          <cell r="AK16"/>
          <cell r="AL16"/>
          <cell r="AM16"/>
          <cell r="AN16"/>
          <cell r="AO16"/>
          <cell r="AP16"/>
          <cell r="AV16">
            <v>0</v>
          </cell>
          <cell r="AW16">
            <v>0</v>
          </cell>
          <cell r="AX16">
            <v>0</v>
          </cell>
          <cell r="AY16">
            <v>0</v>
          </cell>
          <cell r="AZ16">
            <v>0</v>
          </cell>
          <cell r="BA16">
            <v>0</v>
          </cell>
          <cell r="BB16">
            <v>0</v>
          </cell>
          <cell r="BC16">
            <v>0</v>
          </cell>
          <cell r="BD16">
            <v>0</v>
          </cell>
          <cell r="BE16">
            <v>0</v>
          </cell>
          <cell r="BF16"/>
          <cell r="BG16"/>
          <cell r="BH16" t="str">
            <v>-</v>
          </cell>
          <cell r="BI16"/>
          <cell r="BJ16" t="str">
            <v>-</v>
          </cell>
          <cell r="BK16" t="str">
            <v>-</v>
          </cell>
          <cell r="BL16"/>
          <cell r="BM16"/>
          <cell r="BN16"/>
          <cell r="BO16"/>
          <cell r="BP16"/>
          <cell r="BQ16"/>
          <cell r="BR16"/>
          <cell r="BS16"/>
          <cell r="BT16"/>
          <cell r="BU16"/>
          <cell r="BV16"/>
          <cell r="BW16"/>
          <cell r="CI16"/>
          <cell r="CJ16"/>
          <cell r="CK16"/>
          <cell r="CL16"/>
          <cell r="CM16"/>
          <cell r="CN16">
            <v>0</v>
          </cell>
          <cell r="CO16">
            <v>0</v>
          </cell>
          <cell r="CP16">
            <v>0</v>
          </cell>
          <cell r="CQ16">
            <v>0</v>
          </cell>
          <cell r="CR16">
            <v>0</v>
          </cell>
          <cell r="CS16"/>
          <cell r="CT16"/>
          <cell r="CU16"/>
          <cell r="CV16"/>
          <cell r="CW16"/>
          <cell r="CX16">
            <v>0</v>
          </cell>
          <cell r="CY16">
            <v>0</v>
          </cell>
          <cell r="CZ16">
            <v>0</v>
          </cell>
          <cell r="DA16">
            <v>0</v>
          </cell>
          <cell r="DB16">
            <v>0</v>
          </cell>
          <cell r="DC16">
            <v>0</v>
          </cell>
          <cell r="DF16"/>
          <cell r="DI16">
            <v>0</v>
          </cell>
          <cell r="DJ16">
            <v>0</v>
          </cell>
        </row>
        <row r="17">
          <cell r="A17" t="str">
            <v>R2</v>
          </cell>
          <cell r="B17" t="str">
            <v>Bridge Replacement/Reconstruction</v>
          </cell>
          <cell r="C17" t="str">
            <v>Preventative Maintenance, Painting, Sub or Superstructure Replacement or Rehabilitation, Culverts, Parapets, Deck Replacement</v>
          </cell>
          <cell r="D17"/>
          <cell r="E17"/>
          <cell r="F17"/>
          <cell r="G17"/>
          <cell r="H17"/>
          <cell r="I17"/>
          <cell r="J17"/>
          <cell r="K17"/>
          <cell r="M17">
            <v>0</v>
          </cell>
          <cell r="N17">
            <v>217.39999999999998</v>
          </cell>
          <cell r="O17">
            <v>0</v>
          </cell>
          <cell r="P17">
            <v>0</v>
          </cell>
          <cell r="Q17">
            <v>0</v>
          </cell>
          <cell r="R17">
            <v>0</v>
          </cell>
          <cell r="S17">
            <v>217.39999999999998</v>
          </cell>
          <cell r="T17">
            <v>0</v>
          </cell>
          <cell r="U17">
            <v>0</v>
          </cell>
          <cell r="V17">
            <v>0</v>
          </cell>
          <cell r="W17">
            <v>0</v>
          </cell>
          <cell r="X17">
            <v>412.72070005143189</v>
          </cell>
          <cell r="Y17">
            <v>0</v>
          </cell>
          <cell r="Z17">
            <v>0</v>
          </cell>
          <cell r="AA17">
            <v>412.72070005143189</v>
          </cell>
          <cell r="AB17">
            <v>0</v>
          </cell>
          <cell r="AC17">
            <v>0</v>
          </cell>
          <cell r="AD17">
            <v>0</v>
          </cell>
          <cell r="AE17">
            <v>0</v>
          </cell>
          <cell r="AF17">
            <v>0</v>
          </cell>
          <cell r="AG17">
            <v>0</v>
          </cell>
          <cell r="AH17">
            <v>0</v>
          </cell>
          <cell r="AI17">
            <v>186.8542784566032</v>
          </cell>
          <cell r="AJ17">
            <v>225.86642159482872</v>
          </cell>
          <cell r="AK17">
            <v>412.72070005143189</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186.8542784566032</v>
          </cell>
          <cell r="BD17">
            <v>225.86642159482872</v>
          </cell>
          <cell r="BE17">
            <v>412.72070005143189</v>
          </cell>
          <cell r="BF17" t="str">
            <v>H2</v>
          </cell>
          <cell r="BG17"/>
          <cell r="BH17" t="str">
            <v>N</v>
          </cell>
          <cell r="BI17"/>
          <cell r="BJ17" t="str">
            <v>-</v>
          </cell>
          <cell r="BK17" t="str">
            <v>-</v>
          </cell>
          <cell r="BL17"/>
          <cell r="BM17"/>
          <cell r="BN17"/>
          <cell r="BO17"/>
          <cell r="BP17"/>
          <cell r="BQ17"/>
          <cell r="BR17"/>
          <cell r="BS17"/>
          <cell r="BT17"/>
          <cell r="BU17"/>
          <cell r="BV17"/>
          <cell r="BW17"/>
          <cell r="CI17"/>
          <cell r="CJ17"/>
          <cell r="CK17"/>
          <cell r="CL17"/>
          <cell r="CM17"/>
          <cell r="CN17">
            <v>0</v>
          </cell>
          <cell r="CO17">
            <v>0</v>
          </cell>
          <cell r="CP17">
            <v>0</v>
          </cell>
          <cell r="CQ17">
            <v>0</v>
          </cell>
          <cell r="CR17">
            <v>0</v>
          </cell>
          <cell r="CS17"/>
          <cell r="CT17"/>
          <cell r="CU17"/>
          <cell r="CV17"/>
          <cell r="CW17"/>
          <cell r="CX17">
            <v>0</v>
          </cell>
          <cell r="CY17">
            <v>0</v>
          </cell>
          <cell r="CZ17">
            <v>0</v>
          </cell>
          <cell r="DA17">
            <v>0</v>
          </cell>
          <cell r="DB17">
            <v>0</v>
          </cell>
          <cell r="DC17">
            <v>0</v>
          </cell>
          <cell r="DF17"/>
          <cell r="DI17">
            <v>0</v>
          </cell>
          <cell r="DJ17">
            <v>0</v>
          </cell>
        </row>
        <row r="18">
          <cell r="A18">
            <v>143</v>
          </cell>
          <cell r="B18" t="str">
            <v>NJ 38</v>
          </cell>
          <cell r="C18" t="str">
            <v>Rehabilitate Bridge over NJ Turnpike</v>
          </cell>
          <cell r="D18"/>
          <cell r="E18"/>
          <cell r="F18"/>
          <cell r="G18" t="str">
            <v>X</v>
          </cell>
          <cell r="H18" t="str">
            <v>X</v>
          </cell>
          <cell r="I18"/>
          <cell r="J18"/>
          <cell r="K18"/>
          <cell r="M18">
            <v>0</v>
          </cell>
          <cell r="N18">
            <v>67.599999999999994</v>
          </cell>
          <cell r="O18">
            <v>0</v>
          </cell>
          <cell r="P18">
            <v>0</v>
          </cell>
          <cell r="Q18">
            <v>0</v>
          </cell>
          <cell r="R18">
            <v>0</v>
          </cell>
          <cell r="S18">
            <v>67.599999999999994</v>
          </cell>
          <cell r="T18">
            <v>0</v>
          </cell>
          <cell r="U18">
            <v>0</v>
          </cell>
          <cell r="V18">
            <v>0</v>
          </cell>
          <cell r="W18">
            <v>0</v>
          </cell>
          <cell r="X18">
            <v>151.32378691586146</v>
          </cell>
          <cell r="Y18">
            <v>0</v>
          </cell>
          <cell r="Z18">
            <v>0</v>
          </cell>
          <cell r="AA18">
            <v>151.32378691586146</v>
          </cell>
          <cell r="AB18">
            <v>0</v>
          </cell>
          <cell r="AC18">
            <v>0</v>
          </cell>
          <cell r="AD18">
            <v>0</v>
          </cell>
          <cell r="AE18">
            <v>0</v>
          </cell>
          <cell r="AF18">
            <v>0</v>
          </cell>
          <cell r="AG18">
            <v>0</v>
          </cell>
          <cell r="AH18">
            <v>0</v>
          </cell>
          <cell r="AI18">
            <v>0</v>
          </cell>
          <cell r="AJ18">
            <v>151.32378691586146</v>
          </cell>
          <cell r="AK18">
            <v>151.32378691586146</v>
          </cell>
          <cell r="AL18">
            <v>0</v>
          </cell>
          <cell r="AM18">
            <v>0</v>
          </cell>
          <cell r="AN18">
            <v>0</v>
          </cell>
          <cell r="AO18">
            <v>0</v>
          </cell>
          <cell r="AP18">
            <v>0</v>
          </cell>
          <cell r="AV18">
            <v>0</v>
          </cell>
          <cell r="AW18">
            <v>0</v>
          </cell>
          <cell r="AX18">
            <v>0</v>
          </cell>
          <cell r="AY18">
            <v>0</v>
          </cell>
          <cell r="AZ18">
            <v>0</v>
          </cell>
          <cell r="BA18">
            <v>0</v>
          </cell>
          <cell r="BB18">
            <v>0</v>
          </cell>
          <cell r="BC18">
            <v>0</v>
          </cell>
          <cell r="BD18">
            <v>151.32378691586146</v>
          </cell>
          <cell r="BE18">
            <v>151.32378691586146</v>
          </cell>
          <cell r="BF18"/>
          <cell r="BG18" t="str">
            <v>X</v>
          </cell>
          <cell r="BH18" t="str">
            <v>N</v>
          </cell>
          <cell r="BI18" t="str">
            <v>N</v>
          </cell>
          <cell r="BJ18" t="str">
            <v>C</v>
          </cell>
          <cell r="BK18" t="str">
            <v>B</v>
          </cell>
          <cell r="BL18"/>
          <cell r="BM18"/>
          <cell r="BN18"/>
          <cell r="BO18"/>
          <cell r="BP18"/>
          <cell r="BQ18"/>
          <cell r="BR18"/>
          <cell r="BS18"/>
          <cell r="BT18"/>
          <cell r="BU18"/>
          <cell r="BV18"/>
          <cell r="BW18"/>
          <cell r="BX18"/>
          <cell r="BY18"/>
          <cell r="BZ18"/>
          <cell r="CA18"/>
          <cell r="CB18"/>
          <cell r="CC18"/>
          <cell r="CD18"/>
          <cell r="CE18"/>
          <cell r="CF18"/>
          <cell r="CG18"/>
          <cell r="CH18"/>
          <cell r="CI18" t="str">
            <v>NJDOT</v>
          </cell>
          <cell r="CJ18" t="str">
            <v>Structure #0305154</v>
          </cell>
          <cell r="CK18"/>
          <cell r="CL18"/>
          <cell r="CM18"/>
          <cell r="CN18">
            <v>67.599999999999994</v>
          </cell>
          <cell r="CO18">
            <v>0</v>
          </cell>
          <cell r="CP18">
            <v>0</v>
          </cell>
          <cell r="CQ18">
            <v>0</v>
          </cell>
          <cell r="CR18">
            <v>1</v>
          </cell>
          <cell r="CS18">
            <v>0</v>
          </cell>
          <cell r="CT18">
            <v>1</v>
          </cell>
          <cell r="CU18">
            <v>0</v>
          </cell>
          <cell r="CV18"/>
          <cell r="CW18">
            <v>0</v>
          </cell>
          <cell r="CX18">
            <v>1</v>
          </cell>
          <cell r="CY18">
            <v>0</v>
          </cell>
          <cell r="CZ18">
            <v>0</v>
          </cell>
          <cell r="DA18">
            <v>0</v>
          </cell>
          <cell r="DB18">
            <v>0</v>
          </cell>
          <cell r="DC18">
            <v>1</v>
          </cell>
          <cell r="DD18"/>
          <cell r="DE18"/>
          <cell r="DF18"/>
          <cell r="DG18"/>
          <cell r="DH18"/>
          <cell r="DI18">
            <v>67.599999999999994</v>
          </cell>
          <cell r="DJ18">
            <v>0</v>
          </cell>
        </row>
        <row r="19">
          <cell r="A19">
            <v>144</v>
          </cell>
          <cell r="B19" t="str">
            <v>I-676</v>
          </cell>
          <cell r="C19" t="str">
            <v>Rehabilitate bridge over local streets south of US 30</v>
          </cell>
          <cell r="D19"/>
          <cell r="E19"/>
          <cell r="F19" t="str">
            <v>X</v>
          </cell>
          <cell r="G19"/>
          <cell r="H19"/>
          <cell r="I19" t="str">
            <v>X</v>
          </cell>
          <cell r="J19"/>
          <cell r="K19"/>
          <cell r="M19">
            <v>0</v>
          </cell>
          <cell r="N19">
            <v>64.5</v>
          </cell>
          <cell r="O19">
            <v>0</v>
          </cell>
          <cell r="P19">
            <v>0</v>
          </cell>
          <cell r="Q19">
            <v>0</v>
          </cell>
          <cell r="R19">
            <v>0</v>
          </cell>
          <cell r="S19">
            <v>64.5</v>
          </cell>
          <cell r="T19">
            <v>0</v>
          </cell>
          <cell r="U19">
            <v>0</v>
          </cell>
          <cell r="V19">
            <v>0</v>
          </cell>
          <cell r="W19">
            <v>0</v>
          </cell>
          <cell r="X19">
            <v>103.45151039013653</v>
          </cell>
          <cell r="Y19">
            <v>0</v>
          </cell>
          <cell r="Z19">
            <v>0</v>
          </cell>
          <cell r="AA19">
            <v>103.45151039013653</v>
          </cell>
          <cell r="AB19">
            <v>0</v>
          </cell>
          <cell r="AC19">
            <v>0</v>
          </cell>
          <cell r="AD19">
            <v>0</v>
          </cell>
          <cell r="AE19">
            <v>0</v>
          </cell>
          <cell r="AF19">
            <v>0</v>
          </cell>
          <cell r="AG19">
            <v>0</v>
          </cell>
          <cell r="AH19">
            <v>0</v>
          </cell>
          <cell r="AI19">
            <v>103.45151039013653</v>
          </cell>
          <cell r="AJ19">
            <v>0</v>
          </cell>
          <cell r="AK19">
            <v>103.45151039013653</v>
          </cell>
          <cell r="AL19">
            <v>0</v>
          </cell>
          <cell r="AM19">
            <v>0</v>
          </cell>
          <cell r="AN19">
            <v>0</v>
          </cell>
          <cell r="AO19">
            <v>0</v>
          </cell>
          <cell r="AP19">
            <v>0</v>
          </cell>
          <cell r="AV19">
            <v>0</v>
          </cell>
          <cell r="AW19">
            <v>0</v>
          </cell>
          <cell r="AX19">
            <v>0</v>
          </cell>
          <cell r="AY19">
            <v>0</v>
          </cell>
          <cell r="AZ19">
            <v>0</v>
          </cell>
          <cell r="BA19">
            <v>0</v>
          </cell>
          <cell r="BB19">
            <v>0</v>
          </cell>
          <cell r="BC19">
            <v>103.45151039013653</v>
          </cell>
          <cell r="BD19">
            <v>0</v>
          </cell>
          <cell r="BE19">
            <v>103.45151039013653</v>
          </cell>
          <cell r="BF19"/>
          <cell r="BG19" t="str">
            <v>X</v>
          </cell>
          <cell r="BH19" t="str">
            <v>N</v>
          </cell>
          <cell r="BI19" t="str">
            <v>N</v>
          </cell>
          <cell r="BJ19" t="str">
            <v>C</v>
          </cell>
          <cell r="BK19" t="str">
            <v>B</v>
          </cell>
          <cell r="BL19"/>
          <cell r="BM19"/>
          <cell r="BN19"/>
          <cell r="BO19"/>
          <cell r="BP19"/>
          <cell r="BQ19"/>
          <cell r="BR19"/>
          <cell r="BS19"/>
          <cell r="BT19"/>
          <cell r="BU19"/>
          <cell r="BV19"/>
          <cell r="BW19"/>
          <cell r="BX19"/>
          <cell r="BY19"/>
          <cell r="BZ19"/>
          <cell r="CA19"/>
          <cell r="CB19"/>
          <cell r="CC19"/>
          <cell r="CD19"/>
          <cell r="CE19"/>
          <cell r="CF19"/>
          <cell r="CG19"/>
          <cell r="CH19"/>
          <cell r="CI19" t="str">
            <v>NJDOT</v>
          </cell>
          <cell r="CJ19" t="str">
            <v>Structure #0418161</v>
          </cell>
          <cell r="CK19"/>
          <cell r="CL19"/>
          <cell r="CM19"/>
          <cell r="CN19">
            <v>64.5</v>
          </cell>
          <cell r="CO19">
            <v>0</v>
          </cell>
          <cell r="CP19">
            <v>0</v>
          </cell>
          <cell r="CQ19">
            <v>1</v>
          </cell>
          <cell r="CR19">
            <v>0</v>
          </cell>
          <cell r="CS19">
            <v>0</v>
          </cell>
          <cell r="CT19">
            <v>1</v>
          </cell>
          <cell r="CU19">
            <v>0</v>
          </cell>
          <cell r="CV19"/>
          <cell r="CW19">
            <v>0</v>
          </cell>
          <cell r="CX19">
            <v>0</v>
          </cell>
          <cell r="CY19">
            <v>1</v>
          </cell>
          <cell r="CZ19">
            <v>0</v>
          </cell>
          <cell r="DA19">
            <v>0</v>
          </cell>
          <cell r="DB19">
            <v>0</v>
          </cell>
          <cell r="DC19">
            <v>1</v>
          </cell>
          <cell r="DD19"/>
          <cell r="DE19"/>
          <cell r="DF19"/>
          <cell r="DG19"/>
          <cell r="DH19"/>
          <cell r="DI19">
            <v>64.5</v>
          </cell>
          <cell r="DJ19">
            <v>0</v>
          </cell>
        </row>
        <row r="20">
          <cell r="A20">
            <v>145</v>
          </cell>
          <cell r="B20" t="str">
            <v>I-676</v>
          </cell>
          <cell r="C20" t="str">
            <v>Rehabilitate bridge over Conrail</v>
          </cell>
          <cell r="D20"/>
          <cell r="E20"/>
          <cell r="F20" t="str">
            <v>X</v>
          </cell>
          <cell r="G20"/>
          <cell r="H20"/>
          <cell r="I20" t="str">
            <v>X</v>
          </cell>
          <cell r="J20"/>
          <cell r="K20"/>
          <cell r="M20">
            <v>0</v>
          </cell>
          <cell r="N20">
            <v>52</v>
          </cell>
          <cell r="O20">
            <v>0</v>
          </cell>
          <cell r="P20">
            <v>0</v>
          </cell>
          <cell r="Q20">
            <v>0</v>
          </cell>
          <cell r="R20">
            <v>0</v>
          </cell>
          <cell r="S20">
            <v>52</v>
          </cell>
          <cell r="T20">
            <v>0</v>
          </cell>
          <cell r="U20">
            <v>0</v>
          </cell>
          <cell r="V20">
            <v>0</v>
          </cell>
          <cell r="W20">
            <v>0</v>
          </cell>
          <cell r="X20">
            <v>83.402768066466663</v>
          </cell>
          <cell r="Y20">
            <v>0</v>
          </cell>
          <cell r="Z20">
            <v>0</v>
          </cell>
          <cell r="AA20">
            <v>83.402768066466663</v>
          </cell>
          <cell r="AB20">
            <v>0</v>
          </cell>
          <cell r="AC20">
            <v>0</v>
          </cell>
          <cell r="AD20">
            <v>0</v>
          </cell>
          <cell r="AE20">
            <v>0</v>
          </cell>
          <cell r="AF20">
            <v>0</v>
          </cell>
          <cell r="AG20">
            <v>0</v>
          </cell>
          <cell r="AH20">
            <v>0</v>
          </cell>
          <cell r="AI20">
            <v>83.402768066466663</v>
          </cell>
          <cell r="AJ20">
            <v>0</v>
          </cell>
          <cell r="AK20">
            <v>83.402768066466663</v>
          </cell>
          <cell r="AL20">
            <v>0</v>
          </cell>
          <cell r="AM20">
            <v>0</v>
          </cell>
          <cell r="AN20">
            <v>0</v>
          </cell>
          <cell r="AO20">
            <v>0</v>
          </cell>
          <cell r="AP20">
            <v>0</v>
          </cell>
          <cell r="AV20">
            <v>0</v>
          </cell>
          <cell r="AW20">
            <v>0</v>
          </cell>
          <cell r="AX20">
            <v>0</v>
          </cell>
          <cell r="AY20">
            <v>0</v>
          </cell>
          <cell r="AZ20">
            <v>0</v>
          </cell>
          <cell r="BA20">
            <v>0</v>
          </cell>
          <cell r="BB20">
            <v>0</v>
          </cell>
          <cell r="BC20">
            <v>83.402768066466663</v>
          </cell>
          <cell r="BD20">
            <v>0</v>
          </cell>
          <cell r="BE20">
            <v>83.402768066466663</v>
          </cell>
          <cell r="BF20"/>
          <cell r="BG20" t="str">
            <v>X</v>
          </cell>
          <cell r="BH20" t="str">
            <v>N</v>
          </cell>
          <cell r="BI20" t="str">
            <v>N</v>
          </cell>
          <cell r="BJ20" t="str">
            <v>C</v>
          </cell>
          <cell r="BK20" t="str">
            <v>B</v>
          </cell>
          <cell r="BL20"/>
          <cell r="BM20"/>
          <cell r="BN20"/>
          <cell r="BO20"/>
          <cell r="BP20"/>
          <cell r="BQ20"/>
          <cell r="BR20"/>
          <cell r="BS20"/>
          <cell r="BT20"/>
          <cell r="BU20"/>
          <cell r="BV20"/>
          <cell r="BW20"/>
          <cell r="BX20"/>
          <cell r="BY20"/>
          <cell r="BZ20"/>
          <cell r="CA20"/>
          <cell r="CB20"/>
          <cell r="CC20"/>
          <cell r="CD20"/>
          <cell r="CE20"/>
          <cell r="CF20"/>
          <cell r="CG20"/>
          <cell r="CH20"/>
          <cell r="CI20" t="str">
            <v>NJDOT</v>
          </cell>
          <cell r="CJ20" t="str">
            <v>Structure #0418159</v>
          </cell>
          <cell r="CK20"/>
          <cell r="CL20"/>
          <cell r="CM20"/>
          <cell r="CN20">
            <v>52</v>
          </cell>
          <cell r="CO20">
            <v>0</v>
          </cell>
          <cell r="CP20">
            <v>0</v>
          </cell>
          <cell r="CQ20">
            <v>1</v>
          </cell>
          <cell r="CR20">
            <v>0</v>
          </cell>
          <cell r="CS20">
            <v>0</v>
          </cell>
          <cell r="CT20">
            <v>1</v>
          </cell>
          <cell r="CU20">
            <v>0</v>
          </cell>
          <cell r="CV20"/>
          <cell r="CW20">
            <v>0</v>
          </cell>
          <cell r="CX20">
            <v>0</v>
          </cell>
          <cell r="CY20">
            <v>1</v>
          </cell>
          <cell r="CZ20">
            <v>0</v>
          </cell>
          <cell r="DA20">
            <v>0</v>
          </cell>
          <cell r="DB20">
            <v>0</v>
          </cell>
          <cell r="DC20">
            <v>1</v>
          </cell>
          <cell r="DD20"/>
          <cell r="DE20"/>
          <cell r="DF20"/>
          <cell r="DG20"/>
          <cell r="DH20"/>
          <cell r="DI20">
            <v>52</v>
          </cell>
          <cell r="DJ20">
            <v>0</v>
          </cell>
        </row>
        <row r="21">
          <cell r="A21">
            <v>146</v>
          </cell>
          <cell r="B21" t="str">
            <v>US 1</v>
          </cell>
          <cell r="C21" t="str">
            <v>Reconstruct bridge over D&amp;R Canal</v>
          </cell>
          <cell r="D21"/>
          <cell r="E21"/>
          <cell r="F21"/>
          <cell r="G21" t="str">
            <v>X</v>
          </cell>
          <cell r="H21"/>
          <cell r="I21"/>
          <cell r="J21"/>
          <cell r="K21" t="str">
            <v>X</v>
          </cell>
          <cell r="M21">
            <v>0</v>
          </cell>
          <cell r="N21">
            <v>33.299999999999997</v>
          </cell>
          <cell r="O21">
            <v>0</v>
          </cell>
          <cell r="P21">
            <v>0</v>
          </cell>
          <cell r="Q21">
            <v>0</v>
          </cell>
          <cell r="R21">
            <v>0</v>
          </cell>
          <cell r="S21">
            <v>33.299999999999997</v>
          </cell>
          <cell r="T21">
            <v>0</v>
          </cell>
          <cell r="U21">
            <v>0</v>
          </cell>
          <cell r="V21">
            <v>0</v>
          </cell>
          <cell r="W21">
            <v>0</v>
          </cell>
          <cell r="X21">
            <v>74.542634678967261</v>
          </cell>
          <cell r="Y21">
            <v>0</v>
          </cell>
          <cell r="Z21">
            <v>0</v>
          </cell>
          <cell r="AA21">
            <v>74.542634678967261</v>
          </cell>
          <cell r="AB21">
            <v>0</v>
          </cell>
          <cell r="AC21">
            <v>0</v>
          </cell>
          <cell r="AD21">
            <v>0</v>
          </cell>
          <cell r="AE21">
            <v>0</v>
          </cell>
          <cell r="AF21">
            <v>0</v>
          </cell>
          <cell r="AG21">
            <v>0</v>
          </cell>
          <cell r="AH21">
            <v>0</v>
          </cell>
          <cell r="AI21">
            <v>0</v>
          </cell>
          <cell r="AJ21">
            <v>74.542634678967261</v>
          </cell>
          <cell r="AK21">
            <v>74.542634678967261</v>
          </cell>
          <cell r="AL21">
            <v>0</v>
          </cell>
          <cell r="AM21">
            <v>0</v>
          </cell>
          <cell r="AN21">
            <v>0</v>
          </cell>
          <cell r="AO21">
            <v>0</v>
          </cell>
          <cell r="AP21">
            <v>0</v>
          </cell>
          <cell r="AV21">
            <v>0</v>
          </cell>
          <cell r="AW21">
            <v>0</v>
          </cell>
          <cell r="AX21">
            <v>0</v>
          </cell>
          <cell r="AY21">
            <v>0</v>
          </cell>
          <cell r="AZ21">
            <v>0</v>
          </cell>
          <cell r="BA21">
            <v>0</v>
          </cell>
          <cell r="BB21">
            <v>0</v>
          </cell>
          <cell r="BC21">
            <v>0</v>
          </cell>
          <cell r="BD21">
            <v>74.542634678967261</v>
          </cell>
          <cell r="BE21">
            <v>74.542634678967261</v>
          </cell>
          <cell r="BF21"/>
          <cell r="BG21" t="str">
            <v>X</v>
          </cell>
          <cell r="BH21" t="str">
            <v>N</v>
          </cell>
          <cell r="BI21" t="str">
            <v>N</v>
          </cell>
          <cell r="BJ21" t="str">
            <v>C</v>
          </cell>
          <cell r="BK21" t="str">
            <v>B</v>
          </cell>
          <cell r="BL21"/>
          <cell r="BM21"/>
          <cell r="BN21"/>
          <cell r="BO21"/>
          <cell r="BP21"/>
          <cell r="BQ21"/>
          <cell r="BR21"/>
          <cell r="BS21"/>
          <cell r="BT21"/>
          <cell r="BU21"/>
          <cell r="BV21"/>
          <cell r="BW21"/>
          <cell r="CI21" t="str">
            <v>NJDOT</v>
          </cell>
          <cell r="CJ21" t="str">
            <v>Structure #1126151</v>
          </cell>
          <cell r="CK21"/>
          <cell r="CL21"/>
          <cell r="CM21"/>
          <cell r="CN21">
            <v>33.299999999999997</v>
          </cell>
          <cell r="CO21">
            <v>0</v>
          </cell>
          <cell r="CP21">
            <v>0</v>
          </cell>
          <cell r="CQ21">
            <v>0</v>
          </cell>
          <cell r="CR21">
            <v>1</v>
          </cell>
          <cell r="CS21">
            <v>0</v>
          </cell>
          <cell r="CT21">
            <v>1</v>
          </cell>
          <cell r="CU21">
            <v>0</v>
          </cell>
          <cell r="CV21"/>
          <cell r="CW21">
            <v>0</v>
          </cell>
          <cell r="CX21">
            <v>0</v>
          </cell>
          <cell r="CY21">
            <v>0</v>
          </cell>
          <cell r="CZ21">
            <v>0</v>
          </cell>
          <cell r="DA21">
            <v>1</v>
          </cell>
          <cell r="DB21">
            <v>0</v>
          </cell>
          <cell r="DC21">
            <v>1</v>
          </cell>
          <cell r="DI21">
            <v>33.299999999999997</v>
          </cell>
          <cell r="DJ21">
            <v>0</v>
          </cell>
        </row>
        <row r="22">
          <cell r="A22"/>
          <cell r="B22"/>
          <cell r="C22"/>
          <cell r="D22"/>
          <cell r="E22"/>
          <cell r="F22"/>
          <cell r="G22"/>
          <cell r="H22"/>
          <cell r="I22"/>
          <cell r="J22"/>
          <cell r="K22"/>
          <cell r="M22"/>
          <cell r="N22"/>
          <cell r="O22"/>
          <cell r="P22"/>
          <cell r="Q22"/>
          <cell r="R22"/>
          <cell r="S22"/>
          <cell r="T22"/>
          <cell r="U22"/>
          <cell r="V22"/>
          <cell r="W22"/>
          <cell r="X22"/>
          <cell r="Y22"/>
          <cell r="Z22"/>
          <cell r="AA22"/>
          <cell r="AF22"/>
          <cell r="AG22"/>
          <cell r="AK22"/>
          <cell r="AL22"/>
          <cell r="AP22"/>
          <cell r="AV22">
            <v>0</v>
          </cell>
          <cell r="AW22">
            <v>0</v>
          </cell>
          <cell r="AX22">
            <v>0</v>
          </cell>
          <cell r="AY22">
            <v>0</v>
          </cell>
          <cell r="AZ22">
            <v>0</v>
          </cell>
          <cell r="BA22">
            <v>0</v>
          </cell>
          <cell r="BB22">
            <v>0</v>
          </cell>
          <cell r="BC22">
            <v>0</v>
          </cell>
          <cell r="BD22">
            <v>0</v>
          </cell>
          <cell r="BE22">
            <v>0</v>
          </cell>
          <cell r="BF22"/>
          <cell r="BG22"/>
          <cell r="BH22"/>
          <cell r="BI22"/>
          <cell r="BJ22"/>
          <cell r="BK22"/>
          <cell r="BL22"/>
          <cell r="BM22"/>
          <cell r="BN22"/>
          <cell r="BO22"/>
          <cell r="BP22"/>
          <cell r="BQ22"/>
          <cell r="BR22"/>
          <cell r="BS22"/>
          <cell r="BT22"/>
          <cell r="BU22"/>
          <cell r="BV22"/>
          <cell r="BW22"/>
          <cell r="CI22"/>
          <cell r="CJ22"/>
          <cell r="CK22"/>
          <cell r="CL22"/>
          <cell r="CM22"/>
          <cell r="CN22">
            <v>0</v>
          </cell>
          <cell r="CO22">
            <v>0</v>
          </cell>
          <cell r="CP22">
            <v>0</v>
          </cell>
          <cell r="CQ22">
            <v>0</v>
          </cell>
          <cell r="CR22">
            <v>0</v>
          </cell>
          <cell r="CS22"/>
          <cell r="CT22"/>
          <cell r="CU22"/>
          <cell r="CV22"/>
          <cell r="CW22"/>
          <cell r="CX22">
            <v>0</v>
          </cell>
          <cell r="CY22">
            <v>0</v>
          </cell>
          <cell r="CZ22">
            <v>0</v>
          </cell>
          <cell r="DA22">
            <v>0</v>
          </cell>
          <cell r="DB22">
            <v>0</v>
          </cell>
          <cell r="DC22">
            <v>0</v>
          </cell>
          <cell r="DF22"/>
          <cell r="DI22">
            <v>0</v>
          </cell>
          <cell r="DJ22">
            <v>0</v>
          </cell>
        </row>
        <row r="23">
          <cell r="A23"/>
          <cell r="B23"/>
          <cell r="C23"/>
          <cell r="D23"/>
          <cell r="E23"/>
          <cell r="F23"/>
          <cell r="G23"/>
          <cell r="H23"/>
          <cell r="I23"/>
          <cell r="J23"/>
          <cell r="K23"/>
          <cell r="M23"/>
          <cell r="N23"/>
          <cell r="O23"/>
          <cell r="P23"/>
          <cell r="Q23"/>
          <cell r="R23"/>
          <cell r="S23"/>
          <cell r="T23"/>
          <cell r="U23"/>
          <cell r="V23"/>
          <cell r="W23"/>
          <cell r="X23"/>
          <cell r="Y23"/>
          <cell r="Z23"/>
          <cell r="AA23"/>
          <cell r="AF23"/>
          <cell r="AG23"/>
          <cell r="AH23"/>
          <cell r="AI23"/>
          <cell r="AJ23"/>
          <cell r="AK23"/>
          <cell r="AL23"/>
          <cell r="AM23"/>
          <cell r="AN23"/>
          <cell r="AO23"/>
          <cell r="AP23"/>
          <cell r="AV23">
            <v>0</v>
          </cell>
          <cell r="AW23">
            <v>0</v>
          </cell>
          <cell r="AX23">
            <v>0</v>
          </cell>
          <cell r="AY23">
            <v>0</v>
          </cell>
          <cell r="AZ23">
            <v>0</v>
          </cell>
          <cell r="BA23">
            <v>0</v>
          </cell>
          <cell r="BB23">
            <v>0</v>
          </cell>
          <cell r="BC23">
            <v>0</v>
          </cell>
          <cell r="BD23">
            <v>0</v>
          </cell>
          <cell r="BE23">
            <v>0</v>
          </cell>
          <cell r="BF23"/>
          <cell r="BG23"/>
          <cell r="BH23" t="str">
            <v>-</v>
          </cell>
          <cell r="BI23"/>
          <cell r="BJ23" t="str">
            <v>-</v>
          </cell>
          <cell r="BK23" t="str">
            <v>-</v>
          </cell>
          <cell r="BL23"/>
          <cell r="BM23"/>
          <cell r="BN23"/>
          <cell r="BO23"/>
          <cell r="BP23"/>
          <cell r="BQ23"/>
          <cell r="BR23"/>
          <cell r="BS23"/>
          <cell r="BT23"/>
          <cell r="BU23"/>
          <cell r="BV23"/>
          <cell r="BW23"/>
          <cell r="CI23"/>
          <cell r="CJ23"/>
          <cell r="CK23"/>
          <cell r="CL23"/>
          <cell r="CM23"/>
          <cell r="CN23">
            <v>0</v>
          </cell>
          <cell r="CO23">
            <v>0</v>
          </cell>
          <cell r="CP23">
            <v>0</v>
          </cell>
          <cell r="CQ23">
            <v>0</v>
          </cell>
          <cell r="CR23">
            <v>0</v>
          </cell>
          <cell r="CS23"/>
          <cell r="CT23"/>
          <cell r="CU23"/>
          <cell r="CV23"/>
          <cell r="CW23"/>
          <cell r="CX23">
            <v>0</v>
          </cell>
          <cell r="CY23">
            <v>0</v>
          </cell>
          <cell r="CZ23">
            <v>0</v>
          </cell>
          <cell r="DA23">
            <v>0</v>
          </cell>
          <cell r="DB23">
            <v>0</v>
          </cell>
          <cell r="DC23">
            <v>0</v>
          </cell>
          <cell r="DF23"/>
          <cell r="DI23">
            <v>0</v>
          </cell>
          <cell r="DJ23">
            <v>0</v>
          </cell>
        </row>
        <row r="24">
          <cell r="A24" t="str">
            <v>R3</v>
          </cell>
          <cell r="B24" t="str">
            <v>Operational Improvements</v>
          </cell>
          <cell r="C24" t="str">
            <v>Access Management, Interchange Reconstruction, Channelization, Roadway Realignment, New Turn Lanes</v>
          </cell>
          <cell r="D24"/>
          <cell r="E24"/>
          <cell r="F24"/>
          <cell r="G24"/>
          <cell r="H24"/>
          <cell r="I24"/>
          <cell r="J24"/>
          <cell r="K24"/>
          <cell r="M24">
            <v>145</v>
          </cell>
          <cell r="N24">
            <v>0</v>
          </cell>
          <cell r="O24">
            <v>270.5</v>
          </cell>
          <cell r="P24">
            <v>0</v>
          </cell>
          <cell r="Q24">
            <v>0</v>
          </cell>
          <cell r="R24">
            <v>0</v>
          </cell>
          <cell r="S24">
            <v>415.5</v>
          </cell>
          <cell r="T24">
            <v>0</v>
          </cell>
          <cell r="U24">
            <v>0</v>
          </cell>
          <cell r="V24">
            <v>0</v>
          </cell>
          <cell r="W24">
            <v>292.06917508918514</v>
          </cell>
          <cell r="X24">
            <v>0</v>
          </cell>
          <cell r="Y24">
            <v>486.68852100937795</v>
          </cell>
          <cell r="Z24">
            <v>0</v>
          </cell>
          <cell r="AA24">
            <v>778.7576960985632</v>
          </cell>
          <cell r="AB24">
            <v>3.6999999999999997</v>
          </cell>
          <cell r="AC24">
            <v>1.6745671082402152</v>
          </cell>
          <cell r="AD24">
            <v>95.762228040117279</v>
          </cell>
          <cell r="AE24">
            <v>190.93237994082764</v>
          </cell>
          <cell r="AF24">
            <v>292.06917508918514</v>
          </cell>
          <cell r="AG24">
            <v>0</v>
          </cell>
          <cell r="AH24">
            <v>0</v>
          </cell>
          <cell r="AI24">
            <v>0</v>
          </cell>
          <cell r="AJ24">
            <v>0</v>
          </cell>
          <cell r="AK24">
            <v>0</v>
          </cell>
          <cell r="AL24">
            <v>35.200000000000003</v>
          </cell>
          <cell r="AM24">
            <v>1.6745671082402152</v>
          </cell>
          <cell r="AN24">
            <v>150.24763364914949</v>
          </cell>
          <cell r="AO24">
            <v>299.56632025198826</v>
          </cell>
          <cell r="AP24">
            <v>486.68852100937795</v>
          </cell>
          <cell r="AQ24">
            <v>0</v>
          </cell>
          <cell r="AR24">
            <v>0</v>
          </cell>
          <cell r="AS24">
            <v>0</v>
          </cell>
          <cell r="AT24">
            <v>0</v>
          </cell>
          <cell r="AU24">
            <v>0</v>
          </cell>
          <cell r="AV24">
            <v>0</v>
          </cell>
          <cell r="AW24">
            <v>0</v>
          </cell>
          <cell r="AX24">
            <v>0</v>
          </cell>
          <cell r="AY24">
            <v>0</v>
          </cell>
          <cell r="AZ24">
            <v>0</v>
          </cell>
          <cell r="BA24">
            <v>38.9</v>
          </cell>
          <cell r="BB24">
            <v>3.3491342164804303</v>
          </cell>
          <cell r="BC24">
            <v>246.00986168926676</v>
          </cell>
          <cell r="BD24">
            <v>490.49870019281593</v>
          </cell>
          <cell r="BE24">
            <v>778.7576960985632</v>
          </cell>
          <cell r="BF24"/>
          <cell r="BG24"/>
          <cell r="BH24" t="str">
            <v>N</v>
          </cell>
          <cell r="BI24"/>
          <cell r="BJ24" t="str">
            <v>-</v>
          </cell>
          <cell r="BK24" t="str">
            <v>-</v>
          </cell>
          <cell r="BL24"/>
          <cell r="BM24"/>
          <cell r="BN24"/>
          <cell r="BO24"/>
          <cell r="BP24"/>
          <cell r="BQ24"/>
          <cell r="BR24"/>
          <cell r="BS24"/>
          <cell r="BT24"/>
          <cell r="BU24"/>
          <cell r="BV24"/>
          <cell r="BW24"/>
          <cell r="CI24"/>
          <cell r="CJ24"/>
          <cell r="CK24"/>
          <cell r="CL24"/>
          <cell r="CM24"/>
          <cell r="CN24">
            <v>0</v>
          </cell>
          <cell r="CO24">
            <v>0</v>
          </cell>
          <cell r="CP24">
            <v>0</v>
          </cell>
          <cell r="CQ24">
            <v>0</v>
          </cell>
          <cell r="CR24">
            <v>0</v>
          </cell>
          <cell r="CS24"/>
          <cell r="CT24"/>
          <cell r="CU24"/>
          <cell r="CV24"/>
          <cell r="CW24"/>
          <cell r="CX24">
            <v>0</v>
          </cell>
          <cell r="CY24">
            <v>0</v>
          </cell>
          <cell r="CZ24">
            <v>0</v>
          </cell>
          <cell r="DA24">
            <v>0</v>
          </cell>
          <cell r="DB24">
            <v>0</v>
          </cell>
          <cell r="DC24">
            <v>0</v>
          </cell>
          <cell r="DF24"/>
          <cell r="DI24">
            <v>0</v>
          </cell>
          <cell r="DJ24">
            <v>0</v>
          </cell>
        </row>
        <row r="25">
          <cell r="A25">
            <v>25</v>
          </cell>
          <cell r="B25" t="str">
            <v>South Pemberton Road</v>
          </cell>
          <cell r="C25" t="str">
            <v xml:space="preserve">This project will reconstruct and provide lane and shoulder widening approximately 2.7 miles of CR 530 (S. Pemberton Rd.) from Hanover St. (CR 616) in Pemberton Borough to US Route 206 in Southampton Township.  The widening of the roadway is not an additional through lane, but will include a 5 lane cross-section that contains a fourteen foot continuous turn lane, new six foot shoulders, and four- twelve foot travel lanes. </v>
          </cell>
          <cell r="D25" t="str">
            <v>X</v>
          </cell>
          <cell r="E25"/>
          <cell r="F25"/>
          <cell r="G25"/>
          <cell r="H25" t="str">
            <v>X</v>
          </cell>
          <cell r="I25"/>
          <cell r="J25"/>
          <cell r="K25"/>
          <cell r="M25">
            <v>0</v>
          </cell>
          <cell r="N25">
            <v>0</v>
          </cell>
          <cell r="O25">
            <v>27</v>
          </cell>
          <cell r="P25">
            <v>0</v>
          </cell>
          <cell r="Q25">
            <v>0</v>
          </cell>
          <cell r="R25">
            <v>0</v>
          </cell>
          <cell r="S25">
            <v>27</v>
          </cell>
          <cell r="T25">
            <v>0</v>
          </cell>
          <cell r="U25">
            <v>0</v>
          </cell>
          <cell r="V25">
            <v>0</v>
          </cell>
          <cell r="W25">
            <v>0</v>
          </cell>
          <cell r="X25">
            <v>0</v>
          </cell>
          <cell r="Y25">
            <v>27</v>
          </cell>
          <cell r="Z25">
            <v>0</v>
          </cell>
          <cell r="AA25">
            <v>27</v>
          </cell>
          <cell r="AB25">
            <v>0</v>
          </cell>
          <cell r="AC25">
            <v>0</v>
          </cell>
          <cell r="AD25">
            <v>0</v>
          </cell>
          <cell r="AE25">
            <v>0</v>
          </cell>
          <cell r="AF25">
            <v>0</v>
          </cell>
          <cell r="AG25">
            <v>0</v>
          </cell>
          <cell r="AH25">
            <v>0</v>
          </cell>
          <cell r="AI25">
            <v>0</v>
          </cell>
          <cell r="AJ25">
            <v>0</v>
          </cell>
          <cell r="AK25">
            <v>0</v>
          </cell>
          <cell r="AL25">
            <v>27</v>
          </cell>
          <cell r="AM25">
            <v>0</v>
          </cell>
          <cell r="AN25">
            <v>0</v>
          </cell>
          <cell r="AO25">
            <v>0</v>
          </cell>
          <cell r="AP25">
            <v>27</v>
          </cell>
          <cell r="AQ25"/>
          <cell r="AR25"/>
          <cell r="AS25"/>
          <cell r="AT25"/>
          <cell r="AU25"/>
          <cell r="AV25">
            <v>0</v>
          </cell>
          <cell r="AW25">
            <v>0</v>
          </cell>
          <cell r="AX25">
            <v>0</v>
          </cell>
          <cell r="AY25">
            <v>0</v>
          </cell>
          <cell r="AZ25">
            <v>0</v>
          </cell>
          <cell r="BA25">
            <v>27</v>
          </cell>
          <cell r="BB25">
            <v>0</v>
          </cell>
          <cell r="BC25">
            <v>0</v>
          </cell>
          <cell r="BD25">
            <v>0</v>
          </cell>
          <cell r="BE25">
            <v>27</v>
          </cell>
          <cell r="BF25">
            <v>93</v>
          </cell>
          <cell r="BG25" t="str">
            <v>X</v>
          </cell>
          <cell r="BH25" t="str">
            <v>Y</v>
          </cell>
          <cell r="BI25" t="str">
            <v>Y</v>
          </cell>
          <cell r="BJ25" t="str">
            <v>A</v>
          </cell>
          <cell r="BK25" t="str">
            <v>B</v>
          </cell>
          <cell r="BL25"/>
          <cell r="BM25"/>
          <cell r="BN25"/>
          <cell r="BO25"/>
          <cell r="BP25"/>
          <cell r="BQ25"/>
          <cell r="BR25"/>
          <cell r="BS25"/>
          <cell r="BT25"/>
          <cell r="BU25"/>
          <cell r="BV25"/>
          <cell r="BW25"/>
          <cell r="CI25"/>
          <cell r="CJ25"/>
          <cell r="CK25"/>
          <cell r="CL25">
            <v>27</v>
          </cell>
          <cell r="CM25"/>
          <cell r="CN25"/>
          <cell r="CO25">
            <v>1</v>
          </cell>
          <cell r="CP25">
            <v>0</v>
          </cell>
          <cell r="CQ25">
            <v>0</v>
          </cell>
          <cell r="CR25">
            <v>0</v>
          </cell>
          <cell r="CS25">
            <v>0</v>
          </cell>
          <cell r="CT25">
            <v>0</v>
          </cell>
          <cell r="CU25">
            <v>1</v>
          </cell>
          <cell r="CV25"/>
          <cell r="CW25">
            <v>0</v>
          </cell>
          <cell r="CX25">
            <v>0</v>
          </cell>
          <cell r="CY25">
            <v>0</v>
          </cell>
          <cell r="CZ25">
            <v>281.58777515212029</v>
          </cell>
          <cell r="DA25">
            <v>0</v>
          </cell>
          <cell r="DB25">
            <v>0</v>
          </cell>
          <cell r="DC25">
            <v>0</v>
          </cell>
          <cell r="DD25"/>
          <cell r="DE25"/>
          <cell r="DF25"/>
          <cell r="DG25"/>
          <cell r="DH25"/>
          <cell r="DI25">
            <v>27</v>
          </cell>
          <cell r="DJ25">
            <v>0</v>
          </cell>
        </row>
        <row r="26">
          <cell r="A26">
            <v>29</v>
          </cell>
          <cell r="B26" t="str">
            <v>US 130 &amp; CR 551 (Brooklawn Circle)</v>
          </cell>
          <cell r="C26" t="str">
            <v>Redesign Intersection at Brooklawn Circle</v>
          </cell>
          <cell r="D26" t="str">
            <v>X</v>
          </cell>
          <cell r="E26"/>
          <cell r="F26"/>
          <cell r="G26"/>
          <cell r="H26"/>
          <cell r="I26" t="str">
            <v>X</v>
          </cell>
          <cell r="J26"/>
          <cell r="K26"/>
          <cell r="M26">
            <v>0</v>
          </cell>
          <cell r="N26">
            <v>0</v>
          </cell>
          <cell r="O26">
            <v>4.5</v>
          </cell>
          <cell r="P26">
            <v>0</v>
          </cell>
          <cell r="Q26">
            <v>0</v>
          </cell>
          <cell r="R26">
            <v>0</v>
          </cell>
          <cell r="S26">
            <v>4.5</v>
          </cell>
          <cell r="T26">
            <v>0</v>
          </cell>
          <cell r="U26">
            <v>0</v>
          </cell>
          <cell r="V26">
            <v>0</v>
          </cell>
          <cell r="W26">
            <v>0</v>
          </cell>
          <cell r="X26">
            <v>0</v>
          </cell>
          <cell r="Y26">
            <v>4.5</v>
          </cell>
          <cell r="Z26">
            <v>0</v>
          </cell>
          <cell r="AA26">
            <v>4.5</v>
          </cell>
          <cell r="AB26">
            <v>0</v>
          </cell>
          <cell r="AC26">
            <v>0</v>
          </cell>
          <cell r="AD26">
            <v>0</v>
          </cell>
          <cell r="AE26">
            <v>0</v>
          </cell>
          <cell r="AF26">
            <v>0</v>
          </cell>
          <cell r="AG26">
            <v>0</v>
          </cell>
          <cell r="AH26">
            <v>0</v>
          </cell>
          <cell r="AI26">
            <v>0</v>
          </cell>
          <cell r="AJ26">
            <v>0</v>
          </cell>
          <cell r="AK26">
            <v>0</v>
          </cell>
          <cell r="AL26">
            <v>4.5</v>
          </cell>
          <cell r="AM26">
            <v>0</v>
          </cell>
          <cell r="AN26">
            <v>0</v>
          </cell>
          <cell r="AO26">
            <v>0</v>
          </cell>
          <cell r="AP26">
            <v>4.5</v>
          </cell>
          <cell r="AV26">
            <v>0</v>
          </cell>
          <cell r="AW26">
            <v>0</v>
          </cell>
          <cell r="AX26">
            <v>0</v>
          </cell>
          <cell r="AY26">
            <v>0</v>
          </cell>
          <cell r="AZ26">
            <v>0</v>
          </cell>
          <cell r="BA26">
            <v>4.5</v>
          </cell>
          <cell r="BB26">
            <v>0</v>
          </cell>
          <cell r="BC26">
            <v>0</v>
          </cell>
          <cell r="BD26">
            <v>0</v>
          </cell>
          <cell r="BE26">
            <v>4.5</v>
          </cell>
          <cell r="BF26">
            <v>29</v>
          </cell>
          <cell r="BG26" t="str">
            <v>X</v>
          </cell>
          <cell r="BH26" t="str">
            <v>Y</v>
          </cell>
          <cell r="BI26" t="str">
            <v>Y</v>
          </cell>
          <cell r="BJ26" t="str">
            <v>A</v>
          </cell>
          <cell r="BK26" t="str">
            <v>B</v>
          </cell>
          <cell r="BL26">
            <v>99312</v>
          </cell>
          <cell r="BM26"/>
          <cell r="BN26"/>
          <cell r="BO26"/>
          <cell r="BP26"/>
          <cell r="BQ26"/>
          <cell r="BR26"/>
          <cell r="BS26"/>
          <cell r="BT26"/>
          <cell r="BU26"/>
          <cell r="BV26"/>
          <cell r="BW26"/>
          <cell r="CI26" t="str">
            <v>NJDOT</v>
          </cell>
          <cell r="CJ26" t="str">
            <v>NJDOT lowered cost estimate to $5.2 million</v>
          </cell>
          <cell r="CK26"/>
          <cell r="CL26">
            <v>4.5</v>
          </cell>
          <cell r="CM26"/>
          <cell r="CN26">
            <v>0</v>
          </cell>
          <cell r="CO26">
            <v>1</v>
          </cell>
          <cell r="CP26">
            <v>0</v>
          </cell>
          <cell r="CQ26">
            <v>0</v>
          </cell>
          <cell r="CR26">
            <v>0</v>
          </cell>
          <cell r="CS26">
            <v>0</v>
          </cell>
          <cell r="CT26">
            <v>0</v>
          </cell>
          <cell r="CU26">
            <v>1</v>
          </cell>
          <cell r="CV26"/>
          <cell r="CW26">
            <v>0</v>
          </cell>
          <cell r="CX26">
            <v>0</v>
          </cell>
          <cell r="CY26">
            <v>0</v>
          </cell>
          <cell r="CZ26">
            <v>7.4139566116001294</v>
          </cell>
          <cell r="DA26">
            <v>0</v>
          </cell>
          <cell r="DB26">
            <v>0</v>
          </cell>
          <cell r="DC26">
            <v>0</v>
          </cell>
          <cell r="DF26"/>
          <cell r="DI26">
            <v>7.4139566116001294</v>
          </cell>
          <cell r="DJ26">
            <v>0</v>
          </cell>
        </row>
        <row r="27">
          <cell r="A27">
            <v>31</v>
          </cell>
          <cell r="B27" t="str">
            <v>NJ 29</v>
          </cell>
          <cell r="C27" t="str">
            <v>Convert NJ 29 to an Urban Boulevard from US 1 to Sullivan Way</v>
          </cell>
          <cell r="D27"/>
          <cell r="E27"/>
          <cell r="F27" t="str">
            <v>X</v>
          </cell>
          <cell r="G27" t="str">
            <v>X</v>
          </cell>
          <cell r="H27"/>
          <cell r="I27"/>
          <cell r="J27"/>
          <cell r="K27" t="str">
            <v>X</v>
          </cell>
          <cell r="M27">
            <v>145</v>
          </cell>
          <cell r="N27">
            <v>0</v>
          </cell>
          <cell r="O27">
            <v>30</v>
          </cell>
          <cell r="P27">
            <v>0</v>
          </cell>
          <cell r="Q27">
            <v>0</v>
          </cell>
          <cell r="R27">
            <v>0</v>
          </cell>
          <cell r="S27">
            <v>175</v>
          </cell>
          <cell r="T27">
            <v>0</v>
          </cell>
          <cell r="U27">
            <v>0</v>
          </cell>
          <cell r="V27">
            <v>0</v>
          </cell>
          <cell r="W27">
            <v>286.69460798094491</v>
          </cell>
          <cell r="X27">
            <v>0</v>
          </cell>
          <cell r="Y27">
            <v>59.316125789161021</v>
          </cell>
          <cell r="Z27">
            <v>0</v>
          </cell>
          <cell r="AA27">
            <v>346.01073377010596</v>
          </cell>
          <cell r="AB27">
            <v>0</v>
          </cell>
          <cell r="AC27">
            <v>0</v>
          </cell>
          <cell r="AD27">
            <v>95.762228040117279</v>
          </cell>
          <cell r="AE27">
            <v>190.93237994082764</v>
          </cell>
          <cell r="AF27">
            <v>286.69460798094491</v>
          </cell>
          <cell r="AG27">
            <v>0</v>
          </cell>
          <cell r="AH27">
            <v>0</v>
          </cell>
          <cell r="AI27">
            <v>0</v>
          </cell>
          <cell r="AJ27">
            <v>0</v>
          </cell>
          <cell r="AK27">
            <v>0</v>
          </cell>
          <cell r="AL27">
            <v>0</v>
          </cell>
          <cell r="AM27">
            <v>0</v>
          </cell>
          <cell r="AN27">
            <v>19.812874766920817</v>
          </cell>
          <cell r="AO27">
            <v>39.5032510222402</v>
          </cell>
          <cell r="AP27">
            <v>59.316125789161021</v>
          </cell>
          <cell r="AV27">
            <v>0</v>
          </cell>
          <cell r="AW27">
            <v>0</v>
          </cell>
          <cell r="AX27">
            <v>0</v>
          </cell>
          <cell r="AY27">
            <v>0</v>
          </cell>
          <cell r="AZ27">
            <v>0</v>
          </cell>
          <cell r="BA27">
            <v>0</v>
          </cell>
          <cell r="BB27">
            <v>0</v>
          </cell>
          <cell r="BC27">
            <v>115.57510280703809</v>
          </cell>
          <cell r="BD27">
            <v>230.43563096306784</v>
          </cell>
          <cell r="BE27">
            <v>346.01073377010596</v>
          </cell>
          <cell r="BF27">
            <v>31</v>
          </cell>
          <cell r="BG27" t="str">
            <v>X</v>
          </cell>
          <cell r="BH27" t="str">
            <v>Y</v>
          </cell>
          <cell r="BI27"/>
          <cell r="BJ27" t="str">
            <v xml:space="preserve"> </v>
          </cell>
          <cell r="BK27" t="str">
            <v>B</v>
          </cell>
          <cell r="BL27" t="str">
            <v>02396A</v>
          </cell>
          <cell r="BM27" t="str">
            <v>02396B</v>
          </cell>
          <cell r="BN27"/>
          <cell r="BO27"/>
          <cell r="BP27"/>
          <cell r="BQ27"/>
          <cell r="BR27"/>
          <cell r="BS27"/>
          <cell r="BT27"/>
          <cell r="BU27"/>
          <cell r="BV27"/>
          <cell r="BW27"/>
          <cell r="CI27" t="str">
            <v>NJDOT</v>
          </cell>
          <cell r="CJ27" t="str">
            <v>Northern section Calhoun St to Sullivan Way, cost estimate $28 million; Southern section Cass St to Calhoun St no cost estimate available. Project is to make waterfront accessible</v>
          </cell>
          <cell r="CK27">
            <v>2.012</v>
          </cell>
          <cell r="CL27"/>
          <cell r="CM27"/>
          <cell r="CN27">
            <v>205.97160405538534</v>
          </cell>
          <cell r="CO27">
            <v>0</v>
          </cell>
          <cell r="CP27">
            <v>0</v>
          </cell>
          <cell r="CQ27">
            <v>0.41176470588235298</v>
          </cell>
          <cell r="CR27">
            <v>0.58823529411764697</v>
          </cell>
          <cell r="CS27">
            <v>0.82857142857142863</v>
          </cell>
          <cell r="CT27">
            <v>0</v>
          </cell>
          <cell r="CU27">
            <v>0.17142857142857143</v>
          </cell>
          <cell r="CV27"/>
          <cell r="CW27">
            <v>0</v>
          </cell>
          <cell r="CX27">
            <v>163.19877744999999</v>
          </cell>
          <cell r="CY27">
            <v>0</v>
          </cell>
          <cell r="CZ27">
            <v>42.772826605385362</v>
          </cell>
          <cell r="DA27">
            <v>0</v>
          </cell>
          <cell r="DB27">
            <v>0</v>
          </cell>
          <cell r="DC27">
            <v>0</v>
          </cell>
          <cell r="DF27"/>
          <cell r="DI27">
            <v>205.97160405538534</v>
          </cell>
          <cell r="DJ27">
            <v>0</v>
          </cell>
          <cell r="DK27" t="str">
            <v>http://www.state.nj.us/transportation/works/njfit/route29.shtm</v>
          </cell>
        </row>
        <row r="28">
          <cell r="A28">
            <v>81</v>
          </cell>
          <cell r="B28" t="str">
            <v>Princeton-Hightstown Road Improvements (CR 571)</v>
          </cell>
          <cell r="C28" t="str">
            <v>Widening, Reconstruction and Signals from Wallace-Cranbury Rd. to Clarksville Rd.</v>
          </cell>
          <cell r="D28" t="str">
            <v>X</v>
          </cell>
          <cell r="E28" t="str">
            <v>X</v>
          </cell>
          <cell r="F28"/>
          <cell r="G28"/>
          <cell r="H28"/>
          <cell r="I28"/>
          <cell r="J28"/>
          <cell r="K28"/>
          <cell r="M28">
            <v>0</v>
          </cell>
          <cell r="N28">
            <v>0</v>
          </cell>
          <cell r="O28">
            <v>11.5</v>
          </cell>
          <cell r="P28">
            <v>0</v>
          </cell>
          <cell r="Q28">
            <v>0</v>
          </cell>
          <cell r="R28">
            <v>0</v>
          </cell>
          <cell r="S28">
            <v>11.5</v>
          </cell>
          <cell r="T28">
            <v>0</v>
          </cell>
          <cell r="U28">
            <v>0</v>
          </cell>
          <cell r="V28">
            <v>0</v>
          </cell>
          <cell r="W28">
            <v>5.3745671082402149</v>
          </cell>
          <cell r="X28">
            <v>0</v>
          </cell>
          <cell r="Y28">
            <v>5.3745671082402149</v>
          </cell>
          <cell r="Z28">
            <v>0</v>
          </cell>
          <cell r="AA28">
            <v>10.74913421648043</v>
          </cell>
          <cell r="AB28">
            <v>3.6999999999999997</v>
          </cell>
          <cell r="AC28">
            <v>1.6745671082402152</v>
          </cell>
          <cell r="AD28">
            <v>0</v>
          </cell>
          <cell r="AE28">
            <v>0</v>
          </cell>
          <cell r="AF28">
            <v>5.3745671082402149</v>
          </cell>
          <cell r="AG28">
            <v>0</v>
          </cell>
          <cell r="AH28">
            <v>0</v>
          </cell>
          <cell r="AI28">
            <v>0</v>
          </cell>
          <cell r="AJ28">
            <v>0</v>
          </cell>
          <cell r="AK28">
            <v>0</v>
          </cell>
          <cell r="AL28">
            <v>3.6999999999999997</v>
          </cell>
          <cell r="AM28">
            <v>1.6745671082402152</v>
          </cell>
          <cell r="AN28">
            <v>0</v>
          </cell>
          <cell r="AO28">
            <v>0</v>
          </cell>
          <cell r="AP28">
            <v>5.3745671082402149</v>
          </cell>
          <cell r="AV28">
            <v>0</v>
          </cell>
          <cell r="AW28">
            <v>0</v>
          </cell>
          <cell r="AX28">
            <v>0</v>
          </cell>
          <cell r="AY28">
            <v>0</v>
          </cell>
          <cell r="AZ28">
            <v>0</v>
          </cell>
          <cell r="BA28">
            <v>7.3999999999999995</v>
          </cell>
          <cell r="BB28">
            <v>3.3491342164804303</v>
          </cell>
          <cell r="BC28">
            <v>0</v>
          </cell>
          <cell r="BD28">
            <v>0</v>
          </cell>
          <cell r="BE28">
            <v>10.74913421648043</v>
          </cell>
          <cell r="BF28">
            <v>81</v>
          </cell>
          <cell r="BG28" t="str">
            <v>X</v>
          </cell>
          <cell r="BH28" t="str">
            <v>Y</v>
          </cell>
          <cell r="BI28" t="str">
            <v>Y</v>
          </cell>
          <cell r="BJ28" t="str">
            <v xml:space="preserve"> </v>
          </cell>
          <cell r="BK28" t="str">
            <v>-</v>
          </cell>
          <cell r="BL28" t="str">
            <v>D0701</v>
          </cell>
          <cell r="BM28"/>
          <cell r="BN28"/>
          <cell r="BO28"/>
          <cell r="BP28"/>
          <cell r="BQ28"/>
          <cell r="BR28"/>
          <cell r="BS28"/>
          <cell r="BT28"/>
          <cell r="BU28"/>
          <cell r="BV28"/>
          <cell r="BW28"/>
          <cell r="CI28" t="str">
            <v>NJDOT</v>
          </cell>
          <cell r="CJ28" t="str">
            <v>Northern section Calhoun St to Sullivan Way, cost estimate $28 million; Southern section Cass St to Calhoun St no cost estimate available. Project is to make waterfront accessible</v>
          </cell>
          <cell r="CK28">
            <v>0.8</v>
          </cell>
          <cell r="CL28">
            <v>7.3999999999999995</v>
          </cell>
          <cell r="CM28">
            <v>3.3</v>
          </cell>
          <cell r="CN28">
            <v>0</v>
          </cell>
          <cell r="CO28">
            <v>0.69158878504672894</v>
          </cell>
          <cell r="CP28">
            <v>0.30841121495327101</v>
          </cell>
          <cell r="CQ28">
            <v>0</v>
          </cell>
          <cell r="CR28">
            <v>0</v>
          </cell>
          <cell r="CS28">
            <v>0.5</v>
          </cell>
          <cell r="CT28">
            <v>0</v>
          </cell>
          <cell r="CU28">
            <v>0.5</v>
          </cell>
          <cell r="CV28"/>
          <cell r="CW28">
            <v>0</v>
          </cell>
          <cell r="CX28"/>
          <cell r="CY28">
            <v>0</v>
          </cell>
          <cell r="CZ28"/>
          <cell r="DA28">
            <v>0</v>
          </cell>
          <cell r="DB28">
            <v>0</v>
          </cell>
          <cell r="DC28">
            <v>0</v>
          </cell>
          <cell r="DF28"/>
          <cell r="DI28">
            <v>11.5</v>
          </cell>
          <cell r="DJ28">
            <v>0</v>
          </cell>
        </row>
        <row r="29">
          <cell r="A29">
            <v>93</v>
          </cell>
          <cell r="B29" t="str">
            <v>NJ 70</v>
          </cell>
          <cell r="C29" t="str">
            <v>Operational and Safety Improvements from NJ 38 to NJ 73; Intersection Improvements at Kingston Rd and Covered Bridge Rd</v>
          </cell>
          <cell r="D29"/>
          <cell r="E29"/>
          <cell r="F29" t="str">
            <v>X</v>
          </cell>
          <cell r="G29" t="str">
            <v>X</v>
          </cell>
          <cell r="H29" t="str">
            <v>X</v>
          </cell>
          <cell r="I29" t="str">
            <v>X</v>
          </cell>
          <cell r="J29"/>
          <cell r="K29"/>
          <cell r="M29">
            <v>0</v>
          </cell>
          <cell r="N29">
            <v>0</v>
          </cell>
          <cell r="O29">
            <v>197.5</v>
          </cell>
          <cell r="P29">
            <v>0</v>
          </cell>
          <cell r="Q29">
            <v>0</v>
          </cell>
          <cell r="R29">
            <v>0</v>
          </cell>
          <cell r="S29">
            <v>197.5</v>
          </cell>
          <cell r="T29">
            <v>0</v>
          </cell>
          <cell r="U29">
            <v>0</v>
          </cell>
          <cell r="V29">
            <v>0</v>
          </cell>
          <cell r="W29">
            <v>0</v>
          </cell>
          <cell r="X29">
            <v>0</v>
          </cell>
          <cell r="Y29">
            <v>390.49782811197673</v>
          </cell>
          <cell r="Z29">
            <v>0</v>
          </cell>
          <cell r="AA29">
            <v>390.49782811197673</v>
          </cell>
          <cell r="AB29">
            <v>0</v>
          </cell>
          <cell r="AC29">
            <v>0</v>
          </cell>
          <cell r="AD29">
            <v>0</v>
          </cell>
          <cell r="AE29">
            <v>0</v>
          </cell>
          <cell r="AF29">
            <v>0</v>
          </cell>
          <cell r="AG29">
            <v>0</v>
          </cell>
          <cell r="AH29">
            <v>0</v>
          </cell>
          <cell r="AI29">
            <v>0</v>
          </cell>
          <cell r="AJ29">
            <v>0</v>
          </cell>
          <cell r="AK29">
            <v>0</v>
          </cell>
          <cell r="AL29">
            <v>0</v>
          </cell>
          <cell r="AM29">
            <v>0</v>
          </cell>
          <cell r="AN29">
            <v>130.43475888222866</v>
          </cell>
          <cell r="AO29">
            <v>260.06306922974807</v>
          </cell>
          <cell r="AP29">
            <v>390.49782811197673</v>
          </cell>
          <cell r="AV29">
            <v>0</v>
          </cell>
          <cell r="AW29">
            <v>0</v>
          </cell>
          <cell r="AX29">
            <v>0</v>
          </cell>
          <cell r="AY29">
            <v>0</v>
          </cell>
          <cell r="AZ29">
            <v>0</v>
          </cell>
          <cell r="BA29">
            <v>0</v>
          </cell>
          <cell r="BB29">
            <v>0</v>
          </cell>
          <cell r="BC29">
            <v>130.43475888222866</v>
          </cell>
          <cell r="BD29">
            <v>260.06306922974807</v>
          </cell>
          <cell r="BE29">
            <v>390.49782811197673</v>
          </cell>
          <cell r="BF29">
            <v>93</v>
          </cell>
          <cell r="BG29" t="str">
            <v>X</v>
          </cell>
          <cell r="BH29" t="str">
            <v>N</v>
          </cell>
          <cell r="BI29"/>
          <cell r="BJ29" t="str">
            <v>E</v>
          </cell>
          <cell r="BK29" t="str">
            <v>B</v>
          </cell>
          <cell r="BL29"/>
          <cell r="BM29"/>
          <cell r="BN29"/>
          <cell r="BO29"/>
          <cell r="BP29"/>
          <cell r="BQ29"/>
          <cell r="BR29"/>
          <cell r="BS29"/>
          <cell r="BT29"/>
          <cell r="BU29"/>
          <cell r="BV29"/>
          <cell r="BW29"/>
          <cell r="CI29" t="str">
            <v>NJDOT</v>
          </cell>
          <cell r="CJ29" t="str">
            <v>NJDOT proposes to add intersection improvements at Kingston and Covered bridge Rd; cost $23.7 million</v>
          </cell>
          <cell r="CK29"/>
          <cell r="CL29"/>
          <cell r="CM29"/>
          <cell r="CN29">
            <v>281.58777515212029</v>
          </cell>
          <cell r="CO29">
            <v>0</v>
          </cell>
          <cell r="CP29">
            <v>0</v>
          </cell>
          <cell r="CQ29">
            <v>0.41176470588235292</v>
          </cell>
          <cell r="CR29">
            <v>0.58823529411764708</v>
          </cell>
          <cell r="CS29">
            <v>0</v>
          </cell>
          <cell r="CT29">
            <v>0</v>
          </cell>
          <cell r="CU29">
            <v>1</v>
          </cell>
          <cell r="CV29"/>
          <cell r="CW29">
            <v>0</v>
          </cell>
          <cell r="CX29">
            <v>0</v>
          </cell>
          <cell r="CY29">
            <v>0</v>
          </cell>
          <cell r="CZ29">
            <v>281.58777515212029</v>
          </cell>
          <cell r="DA29">
            <v>0</v>
          </cell>
          <cell r="DB29">
            <v>0</v>
          </cell>
          <cell r="DC29">
            <v>0</v>
          </cell>
          <cell r="DF29"/>
          <cell r="DI29">
            <v>281.58777515212029</v>
          </cell>
          <cell r="DJ29">
            <v>0</v>
          </cell>
        </row>
        <row r="30">
          <cell r="A30"/>
          <cell r="B30"/>
          <cell r="C30"/>
          <cell r="D30"/>
          <cell r="E30"/>
          <cell r="F30"/>
          <cell r="G30"/>
          <cell r="H30"/>
          <cell r="I30"/>
          <cell r="J30"/>
          <cell r="K30"/>
          <cell r="M30"/>
          <cell r="N30"/>
          <cell r="O30"/>
          <cell r="P30"/>
          <cell r="Q30"/>
          <cell r="R30"/>
          <cell r="S30"/>
          <cell r="T30"/>
          <cell r="U30"/>
          <cell r="V30"/>
          <cell r="W30"/>
          <cell r="X30"/>
          <cell r="Y30"/>
          <cell r="Z30"/>
          <cell r="AA30"/>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V30">
            <v>0</v>
          </cell>
          <cell r="AW30">
            <v>0</v>
          </cell>
          <cell r="AX30">
            <v>0</v>
          </cell>
          <cell r="AY30">
            <v>0</v>
          </cell>
          <cell r="AZ30">
            <v>0</v>
          </cell>
          <cell r="BA30">
            <v>0</v>
          </cell>
          <cell r="BB30">
            <v>0</v>
          </cell>
          <cell r="BC30">
            <v>0</v>
          </cell>
          <cell r="BD30">
            <v>0</v>
          </cell>
          <cell r="BE30">
            <v>0</v>
          </cell>
          <cell r="BF30"/>
          <cell r="BG30"/>
          <cell r="BH30" t="str">
            <v>-</v>
          </cell>
          <cell r="BI30"/>
          <cell r="BJ30" t="str">
            <v>-</v>
          </cell>
          <cell r="BK30" t="str">
            <v>-</v>
          </cell>
          <cell r="BL30"/>
          <cell r="BM30"/>
          <cell r="BN30"/>
          <cell r="BO30"/>
          <cell r="BP30"/>
          <cell r="BQ30"/>
          <cell r="BR30"/>
          <cell r="BS30"/>
          <cell r="BT30"/>
          <cell r="BU30"/>
          <cell r="BV30"/>
          <cell r="BW30"/>
          <cell r="CI30"/>
          <cell r="CJ30"/>
          <cell r="CK30"/>
          <cell r="CL30"/>
          <cell r="CM30"/>
          <cell r="CN30">
            <v>0</v>
          </cell>
          <cell r="CO30">
            <v>0</v>
          </cell>
          <cell r="CP30">
            <v>0</v>
          </cell>
          <cell r="CQ30">
            <v>0</v>
          </cell>
          <cell r="CR30">
            <v>0</v>
          </cell>
          <cell r="CS30"/>
          <cell r="CT30"/>
          <cell r="CU30"/>
          <cell r="CV30"/>
          <cell r="CW30"/>
          <cell r="CX30">
            <v>0</v>
          </cell>
          <cell r="CY30">
            <v>0</v>
          </cell>
          <cell r="CZ30">
            <v>0</v>
          </cell>
          <cell r="DA30">
            <v>0</v>
          </cell>
          <cell r="DB30">
            <v>0</v>
          </cell>
          <cell r="DC30">
            <v>0</v>
          </cell>
          <cell r="DF30"/>
          <cell r="DI30">
            <v>0</v>
          </cell>
          <cell r="DJ30">
            <v>0</v>
          </cell>
        </row>
        <row r="31">
          <cell r="A31"/>
          <cell r="B31"/>
          <cell r="C31"/>
          <cell r="D31"/>
          <cell r="E31"/>
          <cell r="F31"/>
          <cell r="G31"/>
          <cell r="H31"/>
          <cell r="I31"/>
          <cell r="J31"/>
          <cell r="K31"/>
          <cell r="M31"/>
          <cell r="N31"/>
          <cell r="O31"/>
          <cell r="P31"/>
          <cell r="Q31"/>
          <cell r="R31"/>
          <cell r="S31"/>
          <cell r="T31"/>
          <cell r="U31"/>
          <cell r="V31"/>
          <cell r="W31"/>
          <cell r="X31"/>
          <cell r="Y31"/>
          <cell r="Z31"/>
          <cell r="AA31"/>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V31">
            <v>0</v>
          </cell>
          <cell r="AW31">
            <v>0</v>
          </cell>
          <cell r="AX31">
            <v>0</v>
          </cell>
          <cell r="AY31">
            <v>0</v>
          </cell>
          <cell r="AZ31">
            <v>0</v>
          </cell>
          <cell r="BA31">
            <v>0</v>
          </cell>
          <cell r="BB31">
            <v>0</v>
          </cell>
          <cell r="BC31">
            <v>0</v>
          </cell>
          <cell r="BD31">
            <v>0</v>
          </cell>
          <cell r="BE31">
            <v>0</v>
          </cell>
          <cell r="BF31"/>
          <cell r="BG31"/>
          <cell r="BH31" t="str">
            <v>-</v>
          </cell>
          <cell r="BI31"/>
          <cell r="BJ31" t="str">
            <v>-</v>
          </cell>
          <cell r="BK31" t="str">
            <v>-</v>
          </cell>
          <cell r="BL31"/>
          <cell r="BM31"/>
          <cell r="BN31"/>
          <cell r="BO31"/>
          <cell r="BP31"/>
          <cell r="BQ31"/>
          <cell r="BR31"/>
          <cell r="BS31"/>
          <cell r="BT31"/>
          <cell r="BU31"/>
          <cell r="BV31"/>
          <cell r="BW31"/>
          <cell r="CI31"/>
          <cell r="CJ31"/>
          <cell r="CK31"/>
          <cell r="CL31"/>
          <cell r="CM31"/>
          <cell r="CN31">
            <v>0</v>
          </cell>
          <cell r="CO31">
            <v>0</v>
          </cell>
          <cell r="CP31">
            <v>0</v>
          </cell>
          <cell r="CQ31">
            <v>0</v>
          </cell>
          <cell r="CR31">
            <v>0</v>
          </cell>
          <cell r="CS31"/>
          <cell r="CT31"/>
          <cell r="CU31"/>
          <cell r="CV31"/>
          <cell r="CW31"/>
          <cell r="CX31">
            <v>0</v>
          </cell>
          <cell r="CY31">
            <v>0</v>
          </cell>
          <cell r="CZ31">
            <v>0</v>
          </cell>
          <cell r="DA31">
            <v>0</v>
          </cell>
          <cell r="DB31">
            <v>0</v>
          </cell>
          <cell r="DC31">
            <v>0</v>
          </cell>
          <cell r="DF31"/>
          <cell r="DI31">
            <v>0</v>
          </cell>
          <cell r="DJ31">
            <v>0</v>
          </cell>
        </row>
        <row r="32">
          <cell r="A32" t="str">
            <v>R4</v>
          </cell>
          <cell r="B32" t="str">
            <v>Bike/Ped</v>
          </cell>
          <cell r="C32" t="str">
            <v>Signal Modernization or Interconnection, Closed Loop Systems; Variable Message Signs</v>
          </cell>
          <cell r="D32"/>
          <cell r="E32"/>
          <cell r="F32"/>
          <cell r="G32"/>
          <cell r="H32"/>
          <cell r="I32"/>
          <cell r="J32"/>
          <cell r="K32"/>
          <cell r="M32">
            <v>0</v>
          </cell>
          <cell r="N32">
            <v>0</v>
          </cell>
          <cell r="O32">
            <v>0</v>
          </cell>
          <cell r="P32">
            <v>49.544212867275562</v>
          </cell>
          <cell r="Q32">
            <v>0</v>
          </cell>
          <cell r="R32">
            <v>0</v>
          </cell>
          <cell r="S32">
            <v>49.544212867275562</v>
          </cell>
          <cell r="T32">
            <v>0</v>
          </cell>
          <cell r="U32">
            <v>0</v>
          </cell>
          <cell r="V32">
            <v>0</v>
          </cell>
          <cell r="W32">
            <v>0</v>
          </cell>
          <cell r="X32">
            <v>0</v>
          </cell>
          <cell r="Y32">
            <v>0</v>
          </cell>
          <cell r="Z32">
            <v>0</v>
          </cell>
          <cell r="AA32">
            <v>99.702443794304045</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2.25</v>
          </cell>
          <cell r="AR32">
            <v>0</v>
          </cell>
          <cell r="AS32">
            <v>27.24448735809537</v>
          </cell>
          <cell r="AT32">
            <v>70.207956436208676</v>
          </cell>
          <cell r="AU32">
            <v>99.702443794304045</v>
          </cell>
          <cell r="AV32">
            <v>0</v>
          </cell>
          <cell r="AW32">
            <v>0</v>
          </cell>
          <cell r="AX32">
            <v>0</v>
          </cell>
          <cell r="AY32">
            <v>0</v>
          </cell>
          <cell r="AZ32">
            <v>0</v>
          </cell>
          <cell r="BA32">
            <v>2.25</v>
          </cell>
          <cell r="BB32">
            <v>0</v>
          </cell>
          <cell r="BC32">
            <v>27.24448735809537</v>
          </cell>
          <cell r="BD32">
            <v>70.207956436208676</v>
          </cell>
          <cell r="BE32">
            <v>99.702443794304045</v>
          </cell>
          <cell r="BF32" t="str">
            <v>H4</v>
          </cell>
          <cell r="BG32"/>
          <cell r="BH32" t="str">
            <v>N</v>
          </cell>
          <cell r="BI32"/>
          <cell r="BJ32" t="str">
            <v>-</v>
          </cell>
          <cell r="BK32" t="str">
            <v>-</v>
          </cell>
          <cell r="BL32"/>
          <cell r="BM32"/>
          <cell r="BN32"/>
          <cell r="BO32"/>
          <cell r="BP32"/>
          <cell r="BQ32"/>
          <cell r="BR32"/>
          <cell r="BS32"/>
          <cell r="BT32"/>
          <cell r="BU32"/>
          <cell r="BV32"/>
          <cell r="BW32"/>
          <cell r="CI32"/>
          <cell r="CJ32"/>
          <cell r="CK32"/>
          <cell r="CL32"/>
          <cell r="CM32"/>
          <cell r="CN32">
            <v>214.29186129298066</v>
          </cell>
          <cell r="CO32">
            <v>0</v>
          </cell>
          <cell r="CP32">
            <v>0</v>
          </cell>
          <cell r="CQ32">
            <v>0</v>
          </cell>
          <cell r="CR32">
            <v>1</v>
          </cell>
          <cell r="CS32">
            <v>0</v>
          </cell>
          <cell r="CT32">
            <v>0</v>
          </cell>
          <cell r="CU32">
            <v>0</v>
          </cell>
          <cell r="CV32"/>
          <cell r="CW32">
            <v>1</v>
          </cell>
          <cell r="CX32">
            <v>0</v>
          </cell>
          <cell r="CY32">
            <v>0</v>
          </cell>
          <cell r="CZ32">
            <v>0</v>
          </cell>
          <cell r="DA32">
            <v>214.29186129298066</v>
          </cell>
          <cell r="DB32">
            <v>0</v>
          </cell>
          <cell r="DC32">
            <v>0</v>
          </cell>
          <cell r="DI32">
            <v>214.29186129298066</v>
          </cell>
          <cell r="DJ32">
            <v>0</v>
          </cell>
        </row>
        <row r="33">
          <cell r="A33" t="str">
            <v>R4.01N</v>
          </cell>
          <cell r="B33" t="str">
            <v>The Circuit</v>
          </cell>
          <cell r="C33" t="str">
            <v>Complete X miles of the Circuit regional trail network</v>
          </cell>
          <cell r="D33" t="str">
            <v>X</v>
          </cell>
          <cell r="E33" t="str">
            <v>X</v>
          </cell>
          <cell r="F33" t="str">
            <v>X</v>
          </cell>
          <cell r="G33" t="str">
            <v>X</v>
          </cell>
          <cell r="H33" t="str">
            <v>X</v>
          </cell>
          <cell r="I33" t="str">
            <v>X</v>
          </cell>
          <cell r="J33" t="str">
            <v>X</v>
          </cell>
          <cell r="K33" t="str">
            <v>X</v>
          </cell>
          <cell r="M33"/>
          <cell r="N33"/>
          <cell r="O33"/>
          <cell r="P33">
            <v>49.544212867275562</v>
          </cell>
          <cell r="Q33"/>
          <cell r="R33"/>
          <cell r="S33">
            <v>49.544212867275562</v>
          </cell>
          <cell r="T33">
            <v>0</v>
          </cell>
          <cell r="U33">
            <v>0</v>
          </cell>
          <cell r="V33">
            <v>0</v>
          </cell>
          <cell r="W33">
            <v>0</v>
          </cell>
          <cell r="X33">
            <v>0</v>
          </cell>
          <cell r="Y33"/>
          <cell r="Z33">
            <v>0</v>
          </cell>
          <cell r="AA33">
            <v>99.702443794304045</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2.25</v>
          </cell>
          <cell r="AR33">
            <v>0</v>
          </cell>
          <cell r="AS33">
            <v>27.24448735809537</v>
          </cell>
          <cell r="AT33">
            <v>70.207956436208676</v>
          </cell>
          <cell r="AU33">
            <v>99.702443794304045</v>
          </cell>
          <cell r="AV33">
            <v>0</v>
          </cell>
          <cell r="AW33">
            <v>0</v>
          </cell>
          <cell r="AX33">
            <v>0</v>
          </cell>
          <cell r="AY33">
            <v>0</v>
          </cell>
          <cell r="AZ33">
            <v>0</v>
          </cell>
          <cell r="BA33">
            <v>2.25</v>
          </cell>
          <cell r="BB33">
            <v>0</v>
          </cell>
          <cell r="BC33">
            <v>27.24448735809537</v>
          </cell>
          <cell r="BD33">
            <v>70.207956436208676</v>
          </cell>
          <cell r="BE33">
            <v>99.702443794304045</v>
          </cell>
          <cell r="BF33">
            <v>85</v>
          </cell>
          <cell r="BG33" t="str">
            <v>X</v>
          </cell>
          <cell r="BH33" t="str">
            <v>Y</v>
          </cell>
          <cell r="BI33"/>
          <cell r="BJ33" t="str">
            <v>D</v>
          </cell>
          <cell r="BK33" t="str">
            <v>B</v>
          </cell>
          <cell r="BL33">
            <v>51325</v>
          </cell>
          <cell r="BM33">
            <v>72738</v>
          </cell>
          <cell r="BN33" t="str">
            <v>01300/nj</v>
          </cell>
          <cell r="BO33"/>
          <cell r="BP33"/>
          <cell r="BQ33"/>
          <cell r="BR33"/>
          <cell r="BS33"/>
          <cell r="BT33"/>
          <cell r="BU33"/>
          <cell r="BV33"/>
          <cell r="BW33"/>
          <cell r="CI33" t="str">
            <v>NJDOT</v>
          </cell>
          <cell r="CJ33" t="str">
            <v>a computer message/digital system to notify agencies about incidents or unusual conditions that affect them. This project also helps to extend RIMIS to include DVRPC county roadways. NJ DOT Cost $1 million; PennDOT Cost $25 million</v>
          </cell>
          <cell r="CK33"/>
          <cell r="CL33">
            <v>2.25</v>
          </cell>
          <cell r="CM33"/>
          <cell r="CN33">
            <v>91.095647750636246</v>
          </cell>
          <cell r="CO33">
            <v>2.4103962575852005E-2</v>
          </cell>
          <cell r="CP33">
            <v>0</v>
          </cell>
          <cell r="CQ33">
            <v>0.3428534993081816</v>
          </cell>
          <cell r="CR33">
            <v>0.63304253811596645</v>
          </cell>
          <cell r="CS33">
            <v>0</v>
          </cell>
          <cell r="CT33">
            <v>0</v>
          </cell>
          <cell r="CU33">
            <v>0</v>
          </cell>
          <cell r="CV33">
            <v>1</v>
          </cell>
          <cell r="CW33">
            <v>0</v>
          </cell>
          <cell r="CX33">
            <v>0</v>
          </cell>
          <cell r="CY33">
            <v>0</v>
          </cell>
          <cell r="CZ33">
            <v>0</v>
          </cell>
          <cell r="DA33">
            <v>12.831847981615608</v>
          </cell>
          <cell r="DB33">
            <v>0</v>
          </cell>
          <cell r="DC33">
            <v>0</v>
          </cell>
          <cell r="DF33"/>
          <cell r="DI33">
            <v>12.831847981615608</v>
          </cell>
          <cell r="DJ33">
            <v>0</v>
          </cell>
          <cell r="DK33" t="str">
            <v>http://connectthecircuit.org/</v>
          </cell>
        </row>
        <row r="34">
          <cell r="A34"/>
          <cell r="B34"/>
          <cell r="C34"/>
          <cell r="D34"/>
          <cell r="E34"/>
          <cell r="F34"/>
          <cell r="G34"/>
          <cell r="H34"/>
          <cell r="I34"/>
          <cell r="J34"/>
          <cell r="K34"/>
          <cell r="M34"/>
          <cell r="N34"/>
          <cell r="O34"/>
          <cell r="P34"/>
          <cell r="Q34"/>
          <cell r="R34"/>
          <cell r="S34"/>
          <cell r="T34">
            <v>0</v>
          </cell>
          <cell r="U34">
            <v>0</v>
          </cell>
          <cell r="V34">
            <v>0</v>
          </cell>
          <cell r="W34">
            <v>0</v>
          </cell>
          <cell r="X34">
            <v>0</v>
          </cell>
          <cell r="Y34"/>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V34">
            <v>0</v>
          </cell>
          <cell r="AW34">
            <v>0</v>
          </cell>
          <cell r="AX34">
            <v>0</v>
          </cell>
          <cell r="AY34">
            <v>0</v>
          </cell>
          <cell r="AZ34">
            <v>0</v>
          </cell>
          <cell r="BA34">
            <v>0</v>
          </cell>
          <cell r="BB34">
            <v>0</v>
          </cell>
          <cell r="BC34">
            <v>0</v>
          </cell>
          <cell r="BD34">
            <v>0</v>
          </cell>
          <cell r="BE34">
            <v>0</v>
          </cell>
          <cell r="BF34">
            <v>89</v>
          </cell>
          <cell r="BG34" t="str">
            <v>X</v>
          </cell>
          <cell r="BH34" t="str">
            <v>-</v>
          </cell>
          <cell r="BI34"/>
          <cell r="BJ34" t="str">
            <v>-</v>
          </cell>
          <cell r="BK34" t="str">
            <v>-</v>
          </cell>
          <cell r="BL34"/>
          <cell r="BM34"/>
          <cell r="BN34"/>
          <cell r="BO34"/>
          <cell r="BP34"/>
          <cell r="BQ34"/>
          <cell r="BR34"/>
          <cell r="BS34"/>
          <cell r="BT34"/>
          <cell r="BU34"/>
          <cell r="BV34"/>
          <cell r="BW34"/>
          <cell r="CI34" t="str">
            <v>NJDOT</v>
          </cell>
          <cell r="CJ34" t="str">
            <v>Cost increase to $84.0 million</v>
          </cell>
          <cell r="CK34"/>
          <cell r="CL34"/>
          <cell r="CM34"/>
          <cell r="CN34">
            <v>0</v>
          </cell>
          <cell r="CO34">
            <v>0</v>
          </cell>
          <cell r="CP34">
            <v>0</v>
          </cell>
          <cell r="CQ34">
            <v>0</v>
          </cell>
          <cell r="CR34">
            <v>0</v>
          </cell>
          <cell r="CS34">
            <v>0</v>
          </cell>
          <cell r="CT34">
            <v>0</v>
          </cell>
          <cell r="CU34">
            <v>0</v>
          </cell>
          <cell r="CV34">
            <v>1</v>
          </cell>
          <cell r="CW34">
            <v>0</v>
          </cell>
          <cell r="CX34">
            <v>0</v>
          </cell>
          <cell r="CY34">
            <v>0</v>
          </cell>
          <cell r="CZ34">
            <v>0</v>
          </cell>
          <cell r="DA34">
            <v>119.76391449507901</v>
          </cell>
          <cell r="DB34">
            <v>0</v>
          </cell>
          <cell r="DC34">
            <v>0</v>
          </cell>
          <cell r="DF34"/>
          <cell r="DI34">
            <v>0</v>
          </cell>
          <cell r="DJ34">
            <v>0</v>
          </cell>
        </row>
        <row r="35">
          <cell r="A35"/>
          <cell r="B35"/>
          <cell r="C35"/>
          <cell r="D35"/>
          <cell r="E35"/>
          <cell r="F35"/>
          <cell r="G35"/>
          <cell r="H35"/>
          <cell r="I35"/>
          <cell r="J35"/>
          <cell r="K35"/>
          <cell r="M35"/>
          <cell r="N35"/>
          <cell r="O35"/>
          <cell r="P35"/>
          <cell r="Q35"/>
          <cell r="R35"/>
          <cell r="S35"/>
          <cell r="T35">
            <v>0</v>
          </cell>
          <cell r="U35">
            <v>0</v>
          </cell>
          <cell r="V35">
            <v>0</v>
          </cell>
          <cell r="W35">
            <v>0</v>
          </cell>
          <cell r="X35">
            <v>0</v>
          </cell>
          <cell r="Y35"/>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V35">
            <v>0</v>
          </cell>
          <cell r="AW35">
            <v>0</v>
          </cell>
          <cell r="AX35">
            <v>0</v>
          </cell>
          <cell r="AY35">
            <v>0</v>
          </cell>
          <cell r="AZ35">
            <v>0</v>
          </cell>
          <cell r="BA35">
            <v>0</v>
          </cell>
          <cell r="BB35">
            <v>0</v>
          </cell>
          <cell r="BC35">
            <v>0</v>
          </cell>
          <cell r="BD35">
            <v>0</v>
          </cell>
          <cell r="BE35">
            <v>0</v>
          </cell>
          <cell r="BF35">
            <v>90</v>
          </cell>
          <cell r="BG35" t="str">
            <v>X</v>
          </cell>
          <cell r="BH35" t="str">
            <v>-</v>
          </cell>
          <cell r="BI35"/>
          <cell r="BJ35" t="str">
            <v>-</v>
          </cell>
          <cell r="BK35" t="str">
            <v>-</v>
          </cell>
          <cell r="BL35"/>
          <cell r="BM35"/>
          <cell r="BN35"/>
          <cell r="BO35"/>
          <cell r="BP35"/>
          <cell r="BQ35"/>
          <cell r="BR35"/>
          <cell r="BS35"/>
          <cell r="BT35"/>
          <cell r="BU35"/>
          <cell r="BV35"/>
          <cell r="BW35"/>
          <cell r="CI35" t="str">
            <v>NJDOT</v>
          </cell>
          <cell r="CJ35" t="str">
            <v>Cost decrease to $48.0 million</v>
          </cell>
          <cell r="CK35"/>
          <cell r="CL35"/>
          <cell r="CM35"/>
          <cell r="CN35">
            <v>0</v>
          </cell>
          <cell r="CO35">
            <v>0</v>
          </cell>
          <cell r="CP35">
            <v>0</v>
          </cell>
          <cell r="CQ35">
            <v>0</v>
          </cell>
          <cell r="CR35">
            <v>0</v>
          </cell>
          <cell r="CS35">
            <v>0</v>
          </cell>
          <cell r="CT35">
            <v>0</v>
          </cell>
          <cell r="CU35">
            <v>0</v>
          </cell>
          <cell r="CV35">
            <v>1</v>
          </cell>
          <cell r="CW35">
            <v>0</v>
          </cell>
          <cell r="CX35">
            <v>0</v>
          </cell>
          <cell r="CY35">
            <v>0</v>
          </cell>
          <cell r="CZ35">
            <v>0</v>
          </cell>
          <cell r="DA35">
            <v>68.436522568616567</v>
          </cell>
          <cell r="DB35">
            <v>0</v>
          </cell>
          <cell r="DC35">
            <v>0</v>
          </cell>
          <cell r="DF35"/>
          <cell r="DI35"/>
          <cell r="DJ35">
            <v>0</v>
          </cell>
        </row>
        <row r="36">
          <cell r="A36"/>
          <cell r="B36"/>
          <cell r="C36"/>
          <cell r="D36"/>
          <cell r="E36"/>
          <cell r="F36"/>
          <cell r="G36"/>
          <cell r="H36"/>
          <cell r="I36"/>
          <cell r="J36"/>
          <cell r="K36"/>
          <cell r="M36"/>
          <cell r="N36"/>
          <cell r="O36"/>
          <cell r="P36"/>
          <cell r="Q36"/>
          <cell r="R36"/>
          <cell r="S36"/>
          <cell r="T36">
            <v>0</v>
          </cell>
          <cell r="U36">
            <v>0</v>
          </cell>
          <cell r="V36">
            <v>0</v>
          </cell>
          <cell r="W36">
            <v>0</v>
          </cell>
          <cell r="X36">
            <v>0</v>
          </cell>
          <cell r="Y36"/>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V36">
            <v>0</v>
          </cell>
          <cell r="AW36">
            <v>0</v>
          </cell>
          <cell r="AX36">
            <v>0</v>
          </cell>
          <cell r="AY36">
            <v>0</v>
          </cell>
          <cell r="AZ36">
            <v>0</v>
          </cell>
          <cell r="BA36">
            <v>0</v>
          </cell>
          <cell r="BB36">
            <v>0</v>
          </cell>
          <cell r="BC36">
            <v>0</v>
          </cell>
          <cell r="BD36">
            <v>0</v>
          </cell>
          <cell r="BE36">
            <v>0</v>
          </cell>
          <cell r="BF36">
            <v>91</v>
          </cell>
          <cell r="BG36" t="str">
            <v>X</v>
          </cell>
          <cell r="BH36" t="str">
            <v>-</v>
          </cell>
          <cell r="BI36"/>
          <cell r="BJ36" t="str">
            <v>-</v>
          </cell>
          <cell r="BK36" t="str">
            <v>-</v>
          </cell>
          <cell r="BL36"/>
          <cell r="BM36"/>
          <cell r="BN36"/>
          <cell r="BO36"/>
          <cell r="BP36"/>
          <cell r="BQ36"/>
          <cell r="BR36"/>
          <cell r="BS36"/>
          <cell r="BT36"/>
          <cell r="BU36"/>
          <cell r="BV36"/>
          <cell r="BW36"/>
          <cell r="CI36" t="str">
            <v>NJDOT</v>
          </cell>
          <cell r="CJ36" t="str">
            <v>Cost decrease to $9.3 million</v>
          </cell>
          <cell r="CK36"/>
          <cell r="CL36"/>
          <cell r="CM36"/>
          <cell r="CN36">
            <v>13.259576247669463</v>
          </cell>
          <cell r="CO36">
            <v>0</v>
          </cell>
          <cell r="CP36">
            <v>0</v>
          </cell>
          <cell r="CQ36">
            <v>0</v>
          </cell>
          <cell r="CR36">
            <v>1</v>
          </cell>
          <cell r="CS36">
            <v>0</v>
          </cell>
          <cell r="CT36">
            <v>0</v>
          </cell>
          <cell r="CU36">
            <v>0</v>
          </cell>
          <cell r="CV36">
            <v>1</v>
          </cell>
          <cell r="CW36">
            <v>0</v>
          </cell>
          <cell r="CX36">
            <v>0</v>
          </cell>
          <cell r="CY36">
            <v>0</v>
          </cell>
          <cell r="CZ36">
            <v>0</v>
          </cell>
          <cell r="DA36">
            <v>13.259576247669463</v>
          </cell>
          <cell r="DB36">
            <v>0</v>
          </cell>
          <cell r="DC36">
            <v>0</v>
          </cell>
          <cell r="DF36"/>
          <cell r="DI36">
            <v>13.259576247669463</v>
          </cell>
          <cell r="DJ36">
            <v>0</v>
          </cell>
        </row>
        <row r="37">
          <cell r="A37" t="str">
            <v>R5.01</v>
          </cell>
          <cell r="B37" t="str">
            <v xml:space="preserve">Major New Capacity </v>
          </cell>
          <cell r="C37" t="str">
            <v>New Roads, Lanes, Bridges, Interchanges; Roadway Relocations or Bypasses</v>
          </cell>
          <cell r="D37"/>
          <cell r="E37"/>
          <cell r="F37"/>
          <cell r="G37"/>
          <cell r="H37"/>
          <cell r="I37"/>
          <cell r="J37"/>
          <cell r="K37"/>
          <cell r="M37">
            <v>190.71799900596366</v>
          </cell>
          <cell r="N37">
            <v>0</v>
          </cell>
          <cell r="O37">
            <v>188.58770277098895</v>
          </cell>
          <cell r="P37">
            <v>0</v>
          </cell>
          <cell r="Q37">
            <v>402.83548148600005</v>
          </cell>
          <cell r="R37">
            <v>0</v>
          </cell>
          <cell r="S37">
            <v>782.14118326295261</v>
          </cell>
          <cell r="T37">
            <v>0</v>
          </cell>
          <cell r="U37">
            <v>7</v>
          </cell>
          <cell r="V37">
            <v>0</v>
          </cell>
          <cell r="W37">
            <v>213.37494873015834</v>
          </cell>
          <cell r="X37">
            <v>0</v>
          </cell>
          <cell r="Y37">
            <v>188.23770277098896</v>
          </cell>
          <cell r="Z37">
            <v>425.55721091924204</v>
          </cell>
          <cell r="AA37">
            <v>827.16986242038922</v>
          </cell>
          <cell r="AB37">
            <v>98.182370506449473</v>
          </cell>
          <cell r="AC37">
            <v>69.350147013514203</v>
          </cell>
          <cell r="AD37">
            <v>15.312368036429302</v>
          </cell>
          <cell r="AE37">
            <v>30.530063173765353</v>
          </cell>
          <cell r="AF37">
            <v>213.37494873015834</v>
          </cell>
          <cell r="AG37">
            <v>0</v>
          </cell>
          <cell r="AH37">
            <v>0</v>
          </cell>
          <cell r="AI37">
            <v>0</v>
          </cell>
          <cell r="AJ37">
            <v>0</v>
          </cell>
          <cell r="AK37">
            <v>0</v>
          </cell>
          <cell r="AL37">
            <v>138.03061376752322</v>
          </cell>
          <cell r="AM37">
            <v>50.207089003465732</v>
          </cell>
          <cell r="AN37">
            <v>0</v>
          </cell>
          <cell r="AO37">
            <v>0</v>
          </cell>
          <cell r="AP37">
            <v>188.23770277098896</v>
          </cell>
          <cell r="AQ37">
            <v>0</v>
          </cell>
          <cell r="AR37">
            <v>0</v>
          </cell>
          <cell r="AS37">
            <v>0</v>
          </cell>
          <cell r="AT37">
            <v>0</v>
          </cell>
          <cell r="AU37">
            <v>0</v>
          </cell>
          <cell r="AV37">
            <v>216.37201572602731</v>
          </cell>
          <cell r="AW37">
            <v>105.54276398302007</v>
          </cell>
          <cell r="AX37">
            <v>34.711484518835832</v>
          </cell>
          <cell r="AY37">
            <v>69.208355800619742</v>
          </cell>
          <cell r="AZ37">
            <v>425.83462002850297</v>
          </cell>
          <cell r="BA37">
            <v>452.58500000000004</v>
          </cell>
          <cell r="BB37">
            <v>225.1</v>
          </cell>
          <cell r="BC37">
            <v>50.023852555265137</v>
          </cell>
          <cell r="BD37">
            <v>99.738418974385098</v>
          </cell>
          <cell r="BE37">
            <v>827.44727152965015</v>
          </cell>
          <cell r="BF37"/>
          <cell r="BG37" t="str">
            <v>X</v>
          </cell>
          <cell r="BH37" t="str">
            <v>Y</v>
          </cell>
          <cell r="BI37"/>
          <cell r="BJ37" t="str">
            <v>-</v>
          </cell>
          <cell r="BK37" t="str">
            <v>-</v>
          </cell>
          <cell r="BL37"/>
          <cell r="BM37"/>
          <cell r="BN37"/>
          <cell r="BO37"/>
          <cell r="BP37"/>
          <cell r="BQ37"/>
          <cell r="BR37"/>
          <cell r="BS37"/>
          <cell r="BT37"/>
          <cell r="BU37"/>
          <cell r="BV37"/>
          <cell r="BW37"/>
          <cell r="BX37"/>
          <cell r="BY37"/>
          <cell r="BZ37"/>
          <cell r="CA37"/>
          <cell r="CB37"/>
          <cell r="CC37"/>
          <cell r="CD37"/>
          <cell r="CE37"/>
          <cell r="CF37"/>
          <cell r="CG37"/>
          <cell r="CH37"/>
          <cell r="CI37"/>
          <cell r="CJ37"/>
          <cell r="CK37"/>
          <cell r="CL37"/>
          <cell r="CM37"/>
          <cell r="CN37"/>
          <cell r="CO37"/>
          <cell r="CP37"/>
          <cell r="CQ37"/>
          <cell r="CR37"/>
          <cell r="CS37"/>
          <cell r="CT37"/>
          <cell r="CU37"/>
          <cell r="CV37"/>
          <cell r="CW37"/>
          <cell r="CX37"/>
          <cell r="CY37"/>
          <cell r="CZ37"/>
          <cell r="DA37"/>
          <cell r="DB37"/>
          <cell r="DC37"/>
          <cell r="DD37"/>
          <cell r="DE37"/>
          <cell r="DF37"/>
          <cell r="DG37"/>
          <cell r="DH37"/>
          <cell r="DI37"/>
          <cell r="DJ37">
            <v>303.89293419272235</v>
          </cell>
        </row>
        <row r="38">
          <cell r="A38">
            <v>72</v>
          </cell>
          <cell r="B38" t="str">
            <v>I-295 at NJ 38</v>
          </cell>
          <cell r="C38" t="str">
            <v xml:space="preserve">Add Missing Movements to Interchange at NJ 38 </v>
          </cell>
          <cell r="D38"/>
          <cell r="E38"/>
          <cell r="F38" t="str">
            <v>X</v>
          </cell>
          <cell r="G38" t="str">
            <v>X</v>
          </cell>
          <cell r="H38" t="str">
            <v>X</v>
          </cell>
          <cell r="I38"/>
          <cell r="J38"/>
          <cell r="K38"/>
          <cell r="M38">
            <v>0</v>
          </cell>
          <cell r="N38">
            <v>0</v>
          </cell>
          <cell r="O38">
            <v>63.227966820623998</v>
          </cell>
          <cell r="P38">
            <v>0</v>
          </cell>
          <cell r="Q38">
            <v>63.227966820623998</v>
          </cell>
          <cell r="R38">
            <v>0</v>
          </cell>
          <cell r="S38">
            <v>126.455933641248</v>
          </cell>
          <cell r="T38">
            <v>0</v>
          </cell>
          <cell r="U38">
            <v>0</v>
          </cell>
          <cell r="V38">
            <v>0</v>
          </cell>
          <cell r="W38">
            <v>0</v>
          </cell>
          <cell r="X38">
            <v>0</v>
          </cell>
          <cell r="Y38">
            <v>125.01460111083442</v>
          </cell>
          <cell r="Z38">
            <v>125.01460111083442</v>
          </cell>
          <cell r="AA38">
            <v>250.02920222166884</v>
          </cell>
          <cell r="AB38">
            <v>0</v>
          </cell>
          <cell r="AC38">
            <v>0</v>
          </cell>
          <cell r="AD38">
            <v>0</v>
          </cell>
          <cell r="AE38">
            <v>0</v>
          </cell>
          <cell r="AF38">
            <v>0</v>
          </cell>
          <cell r="AG38">
            <v>0</v>
          </cell>
          <cell r="AH38">
            <v>0</v>
          </cell>
          <cell r="AI38">
            <v>0</v>
          </cell>
          <cell r="AJ38">
            <v>0</v>
          </cell>
          <cell r="AK38">
            <v>0</v>
          </cell>
          <cell r="AL38">
            <v>0</v>
          </cell>
          <cell r="AM38">
            <v>0</v>
          </cell>
          <cell r="AN38">
            <v>41.75759294613492</v>
          </cell>
          <cell r="AO38">
            <v>83.257008164699499</v>
          </cell>
          <cell r="AP38">
            <v>125.01460111083442</v>
          </cell>
          <cell r="AV38">
            <v>0</v>
          </cell>
          <cell r="AW38">
            <v>0</v>
          </cell>
          <cell r="AX38">
            <v>41.75759294613492</v>
          </cell>
          <cell r="AY38">
            <v>83.257008164699499</v>
          </cell>
          <cell r="AZ38">
            <v>125.01460111083442</v>
          </cell>
          <cell r="BA38">
            <v>0</v>
          </cell>
          <cell r="BB38">
            <v>0</v>
          </cell>
          <cell r="BC38">
            <v>83.515185892269841</v>
          </cell>
          <cell r="BD38">
            <v>166.514016329399</v>
          </cell>
          <cell r="BE38">
            <v>250.02920222166884</v>
          </cell>
          <cell r="BF38">
            <v>72</v>
          </cell>
          <cell r="BG38" t="str">
            <v>N</v>
          </cell>
          <cell r="BH38" t="str">
            <v>N</v>
          </cell>
          <cell r="BI38" t="str">
            <v>N</v>
          </cell>
          <cell r="BJ38" t="str">
            <v>E</v>
          </cell>
          <cell r="BK38" t="str">
            <v>B</v>
          </cell>
          <cell r="BL38" t="str">
            <v>191A</v>
          </cell>
          <cell r="BM38"/>
          <cell r="BN38"/>
          <cell r="BO38"/>
          <cell r="BP38"/>
          <cell r="BQ38"/>
          <cell r="BR38"/>
          <cell r="BS38"/>
          <cell r="BT38"/>
          <cell r="BU38"/>
          <cell r="BV38"/>
          <cell r="BW38"/>
          <cell r="CI38" t="str">
            <v>NJDOT</v>
          </cell>
          <cell r="CJ38" t="str">
            <v>Cost Increase to $118.9 million; NJDOT proposes to remove this project</v>
          </cell>
          <cell r="CK38"/>
          <cell r="CL38"/>
          <cell r="CM38"/>
          <cell r="CN38">
            <v>126.455933641248</v>
          </cell>
          <cell r="CO38">
            <v>0</v>
          </cell>
          <cell r="CP38">
            <v>0</v>
          </cell>
          <cell r="CQ38">
            <v>0.41176470588235292</v>
          </cell>
          <cell r="CR38">
            <v>0.58823529411764708</v>
          </cell>
          <cell r="CS38">
            <v>0</v>
          </cell>
          <cell r="CT38">
            <v>0</v>
          </cell>
          <cell r="CU38">
            <v>0.5</v>
          </cell>
          <cell r="CV38"/>
          <cell r="CW38">
            <v>0.5</v>
          </cell>
          <cell r="CX38">
            <v>1</v>
          </cell>
          <cell r="CY38">
            <v>0</v>
          </cell>
          <cell r="CZ38">
            <v>0</v>
          </cell>
          <cell r="DA38">
            <v>0</v>
          </cell>
          <cell r="DB38">
            <v>0</v>
          </cell>
          <cell r="DC38">
            <v>1</v>
          </cell>
          <cell r="DI38">
            <v>126.455933641248</v>
          </cell>
          <cell r="DJ38">
            <v>126.455933641248</v>
          </cell>
        </row>
        <row r="39">
          <cell r="A39">
            <v>75</v>
          </cell>
          <cell r="B39" t="str">
            <v>I-295/NJ 42 (Missing Moves)</v>
          </cell>
          <cell r="C39" t="str">
            <v>Add Missing Movements to Interchange at I-76/NJ 42</v>
          </cell>
          <cell r="D39" t="str">
            <v>X</v>
          </cell>
          <cell r="E39" t="str">
            <v>X</v>
          </cell>
          <cell r="F39"/>
          <cell r="G39"/>
          <cell r="H39"/>
          <cell r="I39" t="str">
            <v>X</v>
          </cell>
          <cell r="J39" t="str">
            <v>X</v>
          </cell>
          <cell r="K39"/>
          <cell r="M39">
            <v>0</v>
          </cell>
          <cell r="N39">
            <v>0</v>
          </cell>
          <cell r="O39">
            <v>67.3</v>
          </cell>
          <cell r="P39">
            <v>0</v>
          </cell>
          <cell r="Q39">
            <v>66.95</v>
          </cell>
          <cell r="R39">
            <v>0</v>
          </cell>
          <cell r="S39">
            <v>134.25</v>
          </cell>
          <cell r="T39">
            <v>0</v>
          </cell>
          <cell r="U39">
            <v>0</v>
          </cell>
          <cell r="V39">
            <v>0</v>
          </cell>
          <cell r="W39">
            <v>0</v>
          </cell>
          <cell r="X39">
            <v>0</v>
          </cell>
          <cell r="Y39">
            <v>66.95</v>
          </cell>
          <cell r="Z39">
            <v>66.95</v>
          </cell>
          <cell r="AA39">
            <v>133.9</v>
          </cell>
          <cell r="AB39">
            <v>0</v>
          </cell>
          <cell r="AC39">
            <v>0</v>
          </cell>
          <cell r="AD39">
            <v>0</v>
          </cell>
          <cell r="AE39">
            <v>0</v>
          </cell>
          <cell r="AF39">
            <v>0</v>
          </cell>
          <cell r="AG39">
            <v>0</v>
          </cell>
          <cell r="AH39">
            <v>0</v>
          </cell>
          <cell r="AI39">
            <v>0</v>
          </cell>
          <cell r="AJ39">
            <v>0</v>
          </cell>
          <cell r="AK39">
            <v>0</v>
          </cell>
          <cell r="AL39">
            <v>66.95</v>
          </cell>
          <cell r="AM39">
            <v>0</v>
          </cell>
          <cell r="AN39">
            <v>0</v>
          </cell>
          <cell r="AO39">
            <v>0</v>
          </cell>
          <cell r="AP39">
            <v>66.95</v>
          </cell>
          <cell r="AV39">
            <v>66.95</v>
          </cell>
          <cell r="AW39">
            <v>0</v>
          </cell>
          <cell r="AX39">
            <v>0</v>
          </cell>
          <cell r="AY39">
            <v>0</v>
          </cell>
          <cell r="AZ39">
            <v>66.95</v>
          </cell>
          <cell r="BA39">
            <v>133.9</v>
          </cell>
          <cell r="BB39">
            <v>0</v>
          </cell>
          <cell r="BC39">
            <v>0</v>
          </cell>
          <cell r="BD39">
            <v>0</v>
          </cell>
          <cell r="BE39">
            <v>133.9</v>
          </cell>
          <cell r="BF39">
            <v>75</v>
          </cell>
          <cell r="BG39" t="str">
            <v>X</v>
          </cell>
          <cell r="BH39" t="str">
            <v>Y</v>
          </cell>
          <cell r="BI39" t="str">
            <v>Y</v>
          </cell>
          <cell r="BJ39" t="str">
            <v>D</v>
          </cell>
          <cell r="BK39" t="str">
            <v>B</v>
          </cell>
          <cell r="BL39" t="str">
            <v>355A</v>
          </cell>
          <cell r="BM39"/>
          <cell r="BN39"/>
          <cell r="BO39"/>
          <cell r="BP39"/>
          <cell r="BQ39"/>
          <cell r="BR39"/>
          <cell r="BS39"/>
          <cell r="BT39"/>
          <cell r="BU39"/>
          <cell r="BV39"/>
          <cell r="BW39"/>
          <cell r="CI39" t="str">
            <v>NJDOT</v>
          </cell>
          <cell r="CJ39" t="str">
            <v>Cost Increase to $115.1 million</v>
          </cell>
          <cell r="CK39">
            <v>4</v>
          </cell>
          <cell r="CL39">
            <v>133.9</v>
          </cell>
          <cell r="CM39"/>
          <cell r="CN39">
            <v>0</v>
          </cell>
          <cell r="CO39">
            <v>1</v>
          </cell>
          <cell r="CP39">
            <v>0</v>
          </cell>
          <cell r="CQ39">
            <v>0</v>
          </cell>
          <cell r="CR39">
            <v>0</v>
          </cell>
          <cell r="CS39">
            <v>0</v>
          </cell>
          <cell r="CT39">
            <v>0</v>
          </cell>
          <cell r="CU39">
            <v>0.5</v>
          </cell>
          <cell r="CV39"/>
          <cell r="CW39">
            <v>0.5</v>
          </cell>
          <cell r="CX39">
            <v>0</v>
          </cell>
          <cell r="CY39">
            <v>1</v>
          </cell>
          <cell r="CZ39">
            <v>1</v>
          </cell>
          <cell r="DA39">
            <v>0</v>
          </cell>
          <cell r="DB39">
            <v>0</v>
          </cell>
          <cell r="DC39">
            <v>2</v>
          </cell>
          <cell r="DI39">
            <v>196.61242629608805</v>
          </cell>
          <cell r="DJ39">
            <v>0</v>
          </cell>
        </row>
        <row r="40">
          <cell r="A40">
            <v>77</v>
          </cell>
          <cell r="B40" t="str">
            <v>I-295 (Direct Connect)</v>
          </cell>
          <cell r="C40" t="str">
            <v>Direct Connection of I-295 Through Interchange at I-76/NJ 42</v>
          </cell>
          <cell r="D40" t="str">
            <v>X</v>
          </cell>
          <cell r="E40" t="str">
            <v>X</v>
          </cell>
          <cell r="F40"/>
          <cell r="G40"/>
          <cell r="H40"/>
          <cell r="I40" t="str">
            <v>X</v>
          </cell>
          <cell r="J40"/>
          <cell r="K40"/>
          <cell r="M40">
            <v>167.53251751996368</v>
          </cell>
          <cell r="N40">
            <v>0</v>
          </cell>
          <cell r="O40">
            <v>121.28770277098896</v>
          </cell>
          <cell r="P40">
            <v>0</v>
          </cell>
          <cell r="Q40">
            <v>254.9</v>
          </cell>
          <cell r="R40">
            <v>0</v>
          </cell>
          <cell r="S40">
            <v>543.72022029095262</v>
          </cell>
          <cell r="T40">
            <v>0</v>
          </cell>
          <cell r="U40">
            <v>7</v>
          </cell>
          <cell r="V40">
            <v>0</v>
          </cell>
          <cell r="W40">
            <v>167.53251751996368</v>
          </cell>
          <cell r="X40">
            <v>0</v>
          </cell>
          <cell r="Y40">
            <v>121.28770277098897</v>
          </cell>
          <cell r="Z40">
            <v>254.96477970904738</v>
          </cell>
          <cell r="AA40">
            <v>543.78499999999997</v>
          </cell>
          <cell r="AB40">
            <v>98.182370506449473</v>
          </cell>
          <cell r="AC40">
            <v>69.350147013514203</v>
          </cell>
          <cell r="AD40">
            <v>0</v>
          </cell>
          <cell r="AE40">
            <v>0</v>
          </cell>
          <cell r="AF40">
            <v>167.53251751996368</v>
          </cell>
          <cell r="AG40">
            <v>0</v>
          </cell>
          <cell r="AH40">
            <v>0</v>
          </cell>
          <cell r="AI40">
            <v>0</v>
          </cell>
          <cell r="AJ40">
            <v>0</v>
          </cell>
          <cell r="AK40">
            <v>0</v>
          </cell>
          <cell r="AL40">
            <v>71.080613767523232</v>
          </cell>
          <cell r="AM40">
            <v>50.207089003465732</v>
          </cell>
          <cell r="AN40">
            <v>0</v>
          </cell>
          <cell r="AO40">
            <v>0</v>
          </cell>
          <cell r="AP40">
            <v>121.28770277098897</v>
          </cell>
          <cell r="AV40">
            <v>149.42201572602733</v>
          </cell>
          <cell r="AW40">
            <v>105.54276398302007</v>
          </cell>
          <cell r="AX40">
            <v>0</v>
          </cell>
          <cell r="AY40">
            <v>0</v>
          </cell>
          <cell r="AZ40">
            <v>254.96477970904738</v>
          </cell>
          <cell r="BA40">
            <v>318.685</v>
          </cell>
          <cell r="BB40">
            <v>225.1</v>
          </cell>
          <cell r="BC40">
            <v>0</v>
          </cell>
          <cell r="BD40">
            <v>0</v>
          </cell>
          <cell r="BE40">
            <v>543.78499999999997</v>
          </cell>
          <cell r="BF40">
            <v>77</v>
          </cell>
          <cell r="BG40" t="str">
            <v>X</v>
          </cell>
          <cell r="BH40" t="str">
            <v>Y</v>
          </cell>
          <cell r="BI40" t="str">
            <v>Y</v>
          </cell>
          <cell r="BJ40" t="str">
            <v>D</v>
          </cell>
          <cell r="BK40" t="str">
            <v>B</v>
          </cell>
          <cell r="BL40" t="str">
            <v>355B</v>
          </cell>
          <cell r="BM40" t="str">
            <v>355C</v>
          </cell>
          <cell r="BN40" t="str">
            <v>355D</v>
          </cell>
          <cell r="BO40" t="str">
            <v>355E</v>
          </cell>
          <cell r="BP40"/>
          <cell r="BQ40"/>
          <cell r="BR40"/>
          <cell r="BS40"/>
          <cell r="BT40"/>
          <cell r="BU40"/>
          <cell r="BV40"/>
          <cell r="BW40"/>
          <cell r="CI40" t="str">
            <v>NJDOT</v>
          </cell>
          <cell r="CJ40" t="str">
            <v>Stimulus funding indicates total cost of $700 million for preferred alternative</v>
          </cell>
          <cell r="CK40">
            <v>304.60500000000002</v>
          </cell>
          <cell r="CL40">
            <v>318.685</v>
          </cell>
          <cell r="CM40">
            <v>225.1</v>
          </cell>
          <cell r="CN40">
            <v>0</v>
          </cell>
          <cell r="CO40">
            <v>0.58604963358680362</v>
          </cell>
          <cell r="CP40">
            <v>0.41395036641319638</v>
          </cell>
          <cell r="CQ40">
            <v>0</v>
          </cell>
          <cell r="CR40">
            <v>0</v>
          </cell>
          <cell r="CS40">
            <v>0.3080859485273843</v>
          </cell>
          <cell r="CT40">
            <v>0</v>
          </cell>
          <cell r="CU40">
            <v>0.22304348735435689</v>
          </cell>
          <cell r="CV40"/>
          <cell r="CW40">
            <v>0.46887056411825884</v>
          </cell>
          <cell r="CX40">
            <v>0</v>
          </cell>
          <cell r="CY40">
            <v>1</v>
          </cell>
          <cell r="CZ40">
            <v>0</v>
          </cell>
          <cell r="DA40">
            <v>0</v>
          </cell>
          <cell r="DB40">
            <v>0</v>
          </cell>
          <cell r="DC40">
            <v>1</v>
          </cell>
          <cell r="DI40">
            <v>536.46087065868755</v>
          </cell>
          <cell r="DJ40">
            <v>0</v>
          </cell>
          <cell r="DK40" t="str">
            <v>http://njdirectconnection.com/</v>
          </cell>
        </row>
        <row r="41">
          <cell r="A41">
            <v>79</v>
          </cell>
          <cell r="B41" t="str">
            <v>US 322</v>
          </cell>
          <cell r="C41" t="str">
            <v>Widen from US 130 to NJ Turnpike</v>
          </cell>
          <cell r="D41"/>
          <cell r="E41"/>
          <cell r="F41" t="str">
            <v>X</v>
          </cell>
          <cell r="G41" t="str">
            <v>X</v>
          </cell>
          <cell r="H41"/>
          <cell r="I41"/>
          <cell r="J41" t="str">
            <v>X</v>
          </cell>
          <cell r="K41"/>
          <cell r="M41">
            <v>23.185481485999997</v>
          </cell>
          <cell r="N41">
            <v>0</v>
          </cell>
          <cell r="O41">
            <v>0</v>
          </cell>
          <cell r="P41">
            <v>0</v>
          </cell>
          <cell r="Q41">
            <v>23.185481485999997</v>
          </cell>
          <cell r="R41">
            <v>0</v>
          </cell>
          <cell r="S41">
            <v>46.370962971999994</v>
          </cell>
          <cell r="T41">
            <v>0</v>
          </cell>
          <cell r="U41">
            <v>0</v>
          </cell>
          <cell r="V41">
            <v>0</v>
          </cell>
          <cell r="W41">
            <v>45.842431210194654</v>
          </cell>
          <cell r="X41">
            <v>0</v>
          </cell>
          <cell r="Y41">
            <v>0</v>
          </cell>
          <cell r="Z41">
            <v>45.842431210194654</v>
          </cell>
          <cell r="AA41">
            <v>91.684862420389308</v>
          </cell>
          <cell r="AB41">
            <v>0</v>
          </cell>
          <cell r="AC41">
            <v>0</v>
          </cell>
          <cell r="AD41">
            <v>15.312368036429302</v>
          </cell>
          <cell r="AE41">
            <v>30.530063173765353</v>
          </cell>
          <cell r="AF41">
            <v>45.842431210194654</v>
          </cell>
          <cell r="AG41">
            <v>0</v>
          </cell>
          <cell r="AH41">
            <v>0</v>
          </cell>
          <cell r="AI41">
            <v>0</v>
          </cell>
          <cell r="AJ41">
            <v>0</v>
          </cell>
          <cell r="AK41">
            <v>0</v>
          </cell>
          <cell r="AL41">
            <v>0</v>
          </cell>
          <cell r="AM41">
            <v>0</v>
          </cell>
          <cell r="AN41">
            <v>0</v>
          </cell>
          <cell r="AO41">
            <v>0</v>
          </cell>
          <cell r="AP41">
            <v>0</v>
          </cell>
          <cell r="AV41">
            <v>0</v>
          </cell>
          <cell r="AW41">
            <v>0</v>
          </cell>
          <cell r="AX41">
            <v>15.312368036429302</v>
          </cell>
          <cell r="AY41">
            <v>30.530063173765353</v>
          </cell>
          <cell r="AZ41">
            <v>45.842431210194654</v>
          </cell>
          <cell r="BA41">
            <v>0</v>
          </cell>
          <cell r="BB41">
            <v>0</v>
          </cell>
          <cell r="BC41">
            <v>30.624736072858603</v>
          </cell>
          <cell r="BD41">
            <v>61.060126347530705</v>
          </cell>
          <cell r="BE41">
            <v>91.684862420389308</v>
          </cell>
          <cell r="BF41">
            <v>79</v>
          </cell>
          <cell r="BG41" t="str">
            <v>X</v>
          </cell>
          <cell r="BH41" t="str">
            <v>N</v>
          </cell>
          <cell r="BI41" t="str">
            <v>N</v>
          </cell>
          <cell r="BJ41" t="str">
            <v>E</v>
          </cell>
          <cell r="BK41" t="str">
            <v>B</v>
          </cell>
          <cell r="BL41"/>
          <cell r="BM41"/>
          <cell r="BN41"/>
          <cell r="BO41"/>
          <cell r="BP41"/>
          <cell r="BQ41"/>
          <cell r="BR41"/>
          <cell r="BS41"/>
          <cell r="BT41"/>
          <cell r="BU41"/>
          <cell r="BV41"/>
          <cell r="BW41"/>
          <cell r="CI41" t="str">
            <v>NJDOT</v>
          </cell>
          <cell r="CJ41" t="str">
            <v>Supports Woolwhich TDR</v>
          </cell>
          <cell r="CK41"/>
          <cell r="CL41"/>
          <cell r="CM41"/>
          <cell r="CN41">
            <v>46.370962971999994</v>
          </cell>
          <cell r="CO41">
            <v>0</v>
          </cell>
          <cell r="CP41">
            <v>0</v>
          </cell>
          <cell r="CQ41">
            <v>0.41176470588235298</v>
          </cell>
          <cell r="CR41">
            <v>0.58823529411764697</v>
          </cell>
          <cell r="CS41">
            <v>0.5</v>
          </cell>
          <cell r="CT41">
            <v>0</v>
          </cell>
          <cell r="CU41">
            <v>0</v>
          </cell>
          <cell r="CV41"/>
          <cell r="CW41">
            <v>0.5</v>
          </cell>
          <cell r="CX41">
            <v>0</v>
          </cell>
          <cell r="CY41">
            <v>0</v>
          </cell>
          <cell r="CZ41">
            <v>1</v>
          </cell>
          <cell r="DA41">
            <v>0</v>
          </cell>
          <cell r="DB41">
            <v>0</v>
          </cell>
          <cell r="DC41">
            <v>1</v>
          </cell>
          <cell r="DI41">
            <v>46.370962971999994</v>
          </cell>
          <cell r="DJ41">
            <v>0</v>
          </cell>
        </row>
        <row r="42">
          <cell r="A42">
            <v>84</v>
          </cell>
          <cell r="B42" t="str">
            <v>US 1 - Penns Neck Area</v>
          </cell>
          <cell r="C42" t="str">
            <v>New Connector Road, Interchanges and Widening in vicinity of Penns Neck</v>
          </cell>
          <cell r="D42"/>
          <cell r="E42"/>
          <cell r="F42" t="str">
            <v>X</v>
          </cell>
          <cell r="G42" t="str">
            <v>X</v>
          </cell>
          <cell r="H42"/>
          <cell r="I42"/>
          <cell r="J42"/>
          <cell r="K42" t="str">
            <v>X</v>
          </cell>
          <cell r="M42">
            <v>0</v>
          </cell>
          <cell r="N42">
            <v>0</v>
          </cell>
          <cell r="O42">
            <v>0</v>
          </cell>
          <cell r="P42">
            <v>0</v>
          </cell>
          <cell r="Q42">
            <v>177.43700055147434</v>
          </cell>
          <cell r="R42">
            <v>0</v>
          </cell>
          <cell r="S42">
            <v>177.43700055147434</v>
          </cell>
          <cell r="T42">
            <v>0</v>
          </cell>
          <cell r="U42">
            <v>18.035679999999999</v>
          </cell>
          <cell r="V42">
            <v>0</v>
          </cell>
          <cell r="W42">
            <v>0</v>
          </cell>
          <cell r="X42">
            <v>0</v>
          </cell>
          <cell r="Y42">
            <v>0</v>
          </cell>
          <cell r="Z42">
            <v>350.8291814787562</v>
          </cell>
          <cell r="AA42">
            <v>350.8291814787562</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V42">
            <v>0</v>
          </cell>
          <cell r="AW42">
            <v>0</v>
          </cell>
          <cell r="AX42">
            <v>117.18456903148066</v>
          </cell>
          <cell r="AY42">
            <v>233.64461244727553</v>
          </cell>
          <cell r="AZ42">
            <v>350.8291814787562</v>
          </cell>
          <cell r="BA42">
            <v>0</v>
          </cell>
          <cell r="BB42">
            <v>0</v>
          </cell>
          <cell r="BC42">
            <v>117.18456903148066</v>
          </cell>
          <cell r="BD42">
            <v>233.64461244727553</v>
          </cell>
          <cell r="BE42">
            <v>350.8291814787562</v>
          </cell>
          <cell r="BF42">
            <v>84</v>
          </cell>
          <cell r="BG42" t="str">
            <v>N</v>
          </cell>
          <cell r="BH42" t="str">
            <v>N</v>
          </cell>
          <cell r="BI42" t="str">
            <v>N</v>
          </cell>
          <cell r="BJ42" t="str">
            <v>E</v>
          </cell>
          <cell r="BK42" t="str">
            <v>B</v>
          </cell>
          <cell r="BL42" t="str">
            <v>031</v>
          </cell>
          <cell r="BM42"/>
          <cell r="BN42"/>
          <cell r="BO42"/>
          <cell r="BP42"/>
          <cell r="BQ42"/>
          <cell r="BR42"/>
          <cell r="BS42"/>
          <cell r="BT42"/>
          <cell r="BU42"/>
          <cell r="BV42"/>
          <cell r="BW42"/>
          <cell r="CI42" t="str">
            <v>NJDOT</v>
          </cell>
          <cell r="CJ42" t="str">
            <v>Cost Increase to $369.3 million; NJDOT proposes to remove this project</v>
          </cell>
          <cell r="CK42">
            <v>0</v>
          </cell>
          <cell r="CL42">
            <v>0</v>
          </cell>
          <cell r="CM42"/>
          <cell r="CN42">
            <v>177.43700055147434</v>
          </cell>
          <cell r="CO42">
            <v>0</v>
          </cell>
          <cell r="CP42">
            <v>0</v>
          </cell>
          <cell r="CQ42">
            <v>0.41176470588235287</v>
          </cell>
          <cell r="CR42">
            <v>0.58823529411764719</v>
          </cell>
          <cell r="CS42">
            <v>0</v>
          </cell>
          <cell r="CT42">
            <v>0</v>
          </cell>
          <cell r="CU42">
            <v>0</v>
          </cell>
          <cell r="CV42"/>
          <cell r="CW42">
            <v>1</v>
          </cell>
          <cell r="CX42">
            <v>0</v>
          </cell>
          <cell r="CY42">
            <v>0</v>
          </cell>
          <cell r="CZ42">
            <v>0</v>
          </cell>
          <cell r="DA42">
            <v>1</v>
          </cell>
          <cell r="DB42">
            <v>0</v>
          </cell>
          <cell r="DC42">
            <v>1</v>
          </cell>
          <cell r="DI42">
            <v>195.47268055147433</v>
          </cell>
          <cell r="DJ42">
            <v>177.43700055147434</v>
          </cell>
        </row>
        <row r="43">
          <cell r="A43">
            <v>138</v>
          </cell>
          <cell r="B43" t="str">
            <v>Vaughn Drive Connector</v>
          </cell>
          <cell r="C43" t="str">
            <v>Extend Vaughn Drive to County Route 571 (Princeton Hightstown Road)</v>
          </cell>
          <cell r="D43"/>
          <cell r="E43"/>
          <cell r="F43" t="str">
            <v>X</v>
          </cell>
          <cell r="G43" t="str">
            <v>X</v>
          </cell>
          <cell r="H43"/>
          <cell r="I43"/>
          <cell r="J43"/>
          <cell r="K43" t="str">
            <v>X</v>
          </cell>
          <cell r="M43">
            <v>0</v>
          </cell>
          <cell r="N43">
            <v>0</v>
          </cell>
          <cell r="O43">
            <v>0</v>
          </cell>
          <cell r="P43">
            <v>0</v>
          </cell>
          <cell r="Q43">
            <v>57.8</v>
          </cell>
          <cell r="R43">
            <v>0</v>
          </cell>
          <cell r="S43">
            <v>57.8</v>
          </cell>
          <cell r="T43">
            <v>0</v>
          </cell>
          <cell r="U43">
            <v>0</v>
          </cell>
          <cell r="V43">
            <v>0</v>
          </cell>
          <cell r="W43">
            <v>0</v>
          </cell>
          <cell r="X43">
            <v>0</v>
          </cell>
          <cell r="Y43">
            <v>0</v>
          </cell>
          <cell r="Z43">
            <v>57.8</v>
          </cell>
          <cell r="AA43">
            <v>57.8</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V43">
            <v>0</v>
          </cell>
          <cell r="AW43">
            <v>0</v>
          </cell>
          <cell r="AX43">
            <v>19.39911648240653</v>
          </cell>
          <cell r="AY43">
            <v>38.678292626854386</v>
          </cell>
          <cell r="AZ43">
            <v>58.077409109260913</v>
          </cell>
          <cell r="BA43">
            <v>0</v>
          </cell>
          <cell r="BB43">
            <v>0</v>
          </cell>
          <cell r="BC43">
            <v>19.39911648240653</v>
          </cell>
          <cell r="BD43">
            <v>38.678292626854386</v>
          </cell>
          <cell r="BE43">
            <v>58.077409109260913</v>
          </cell>
          <cell r="BF43">
            <v>138</v>
          </cell>
          <cell r="BG43" t="str">
            <v>X</v>
          </cell>
          <cell r="BH43" t="str">
            <v>N</v>
          </cell>
          <cell r="BI43" t="str">
            <v>N</v>
          </cell>
          <cell r="BJ43" t="str">
            <v>E</v>
          </cell>
          <cell r="BK43" t="str">
            <v>B</v>
          </cell>
          <cell r="BL43" t="str">
            <v>031B</v>
          </cell>
          <cell r="BM43"/>
          <cell r="BN43"/>
          <cell r="BO43"/>
          <cell r="BP43"/>
          <cell r="BQ43"/>
          <cell r="BR43"/>
          <cell r="BS43"/>
          <cell r="BT43"/>
          <cell r="BU43"/>
          <cell r="BV43"/>
          <cell r="BW43"/>
          <cell r="CI43"/>
          <cell r="CJ43"/>
          <cell r="CK43"/>
          <cell r="CL43"/>
          <cell r="CM43"/>
          <cell r="CN43">
            <v>29.373500883569275</v>
          </cell>
          <cell r="CO43">
            <v>0</v>
          </cell>
          <cell r="CP43">
            <v>0</v>
          </cell>
          <cell r="CQ43">
            <v>0.41176470588235292</v>
          </cell>
          <cell r="CR43">
            <v>0.58823529411764708</v>
          </cell>
          <cell r="CS43">
            <v>0</v>
          </cell>
          <cell r="CT43">
            <v>0</v>
          </cell>
          <cell r="CU43">
            <v>0</v>
          </cell>
          <cell r="CV43"/>
          <cell r="CW43">
            <v>1</v>
          </cell>
          <cell r="CX43">
            <v>0</v>
          </cell>
          <cell r="CY43">
            <v>0</v>
          </cell>
          <cell r="CZ43">
            <v>0</v>
          </cell>
          <cell r="DA43">
            <v>1</v>
          </cell>
          <cell r="DB43">
            <v>0</v>
          </cell>
          <cell r="DC43">
            <v>1</v>
          </cell>
          <cell r="DI43">
            <v>29.373500883569275</v>
          </cell>
          <cell r="DJ43">
            <v>0</v>
          </cell>
        </row>
        <row r="44">
          <cell r="A44" t="str">
            <v>R5.02</v>
          </cell>
          <cell r="B44" t="str">
            <v>Minor New Capacity</v>
          </cell>
          <cell r="C44" t="str">
            <v>Minor Arterial or Collector Widenings or Extensions</v>
          </cell>
          <cell r="D44"/>
          <cell r="E44"/>
          <cell r="F44"/>
          <cell r="G44"/>
          <cell r="H44"/>
          <cell r="I44"/>
          <cell r="J44"/>
          <cell r="K44"/>
          <cell r="M44">
            <v>0</v>
          </cell>
          <cell r="N44">
            <v>0</v>
          </cell>
          <cell r="O44">
            <v>0</v>
          </cell>
          <cell r="P44">
            <v>0</v>
          </cell>
          <cell r="Q44">
            <v>44.443231802077868</v>
          </cell>
          <cell r="R44">
            <v>0</v>
          </cell>
          <cell r="S44">
            <v>44.443231802077868</v>
          </cell>
          <cell r="T44">
            <v>0</v>
          </cell>
          <cell r="U44">
            <v>3</v>
          </cell>
          <cell r="V44">
            <v>2</v>
          </cell>
          <cell r="W44">
            <v>0</v>
          </cell>
          <cell r="X44">
            <v>0</v>
          </cell>
          <cell r="Y44">
            <v>0</v>
          </cell>
          <cell r="Z44">
            <v>81.882897991643304</v>
          </cell>
          <cell r="AA44">
            <v>81.882897991643304</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44.49153368131514</v>
          </cell>
          <cell r="AY44">
            <v>37.391364310328171</v>
          </cell>
          <cell r="AZ44">
            <v>81.882897991643304</v>
          </cell>
          <cell r="BA44">
            <v>0</v>
          </cell>
          <cell r="BB44">
            <v>0</v>
          </cell>
          <cell r="BC44">
            <v>44.49153368131514</v>
          </cell>
          <cell r="BD44">
            <v>37.391364310328171</v>
          </cell>
          <cell r="BE44">
            <v>81.882897991643304</v>
          </cell>
          <cell r="BF44"/>
          <cell r="BG44" t="str">
            <v>X</v>
          </cell>
          <cell r="BH44"/>
          <cell r="BI44"/>
          <cell r="BJ44"/>
          <cell r="BK44" t="str">
            <v>-</v>
          </cell>
          <cell r="BL44"/>
          <cell r="BM44"/>
          <cell r="BN44"/>
          <cell r="BO44"/>
          <cell r="BP44"/>
          <cell r="BQ44"/>
          <cell r="BR44"/>
          <cell r="BS44"/>
          <cell r="BT44"/>
          <cell r="BU44"/>
          <cell r="BV44"/>
          <cell r="BW44"/>
          <cell r="CI44"/>
          <cell r="CJ44"/>
          <cell r="CK44"/>
          <cell r="CL44"/>
          <cell r="CM44"/>
          <cell r="CN44">
            <v>0</v>
          </cell>
          <cell r="CO44">
            <v>0</v>
          </cell>
          <cell r="CP44">
            <v>0</v>
          </cell>
          <cell r="CQ44">
            <v>0</v>
          </cell>
          <cell r="CR44">
            <v>0</v>
          </cell>
          <cell r="CS44"/>
          <cell r="CT44"/>
          <cell r="CU44"/>
          <cell r="CV44"/>
          <cell r="CW44"/>
          <cell r="DJ44">
            <v>0</v>
          </cell>
        </row>
        <row r="45">
          <cell r="A45">
            <v>83</v>
          </cell>
          <cell r="B45" t="str">
            <v>West Trenton Bypass</v>
          </cell>
          <cell r="C45" t="str">
            <v>New Connector from Bear Tavern Road to Intersection of Decou Ave. and Parkway Ave.; connect Sylvia Ave. through Ewing Town Center</v>
          </cell>
          <cell r="D45"/>
          <cell r="E45"/>
          <cell r="F45" t="str">
            <v>X</v>
          </cell>
          <cell r="G45" t="str">
            <v>X</v>
          </cell>
          <cell r="H45"/>
          <cell r="I45"/>
          <cell r="J45"/>
          <cell r="K45" t="str">
            <v>X</v>
          </cell>
          <cell r="M45">
            <v>0</v>
          </cell>
          <cell r="N45">
            <v>0</v>
          </cell>
          <cell r="O45">
            <v>0</v>
          </cell>
          <cell r="P45">
            <v>0</v>
          </cell>
          <cell r="Q45">
            <v>18.896167411089998</v>
          </cell>
          <cell r="R45">
            <v>0</v>
          </cell>
          <cell r="S45">
            <v>18.896167411089998</v>
          </cell>
          <cell r="T45">
            <v>0</v>
          </cell>
          <cell r="U45">
            <v>0</v>
          </cell>
          <cell r="V45">
            <v>0</v>
          </cell>
          <cell r="W45">
            <v>0</v>
          </cell>
          <cell r="X45">
            <v>0</v>
          </cell>
          <cell r="Y45">
            <v>0</v>
          </cell>
          <cell r="Z45">
            <v>37.361581436308647</v>
          </cell>
          <cell r="AA45">
            <v>37.361581436308647</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V45">
            <v>0</v>
          </cell>
          <cell r="AW45">
            <v>0</v>
          </cell>
          <cell r="AX45">
            <v>12.47957994968988</v>
          </cell>
          <cell r="AY45">
            <v>24.882001486618769</v>
          </cell>
          <cell r="AZ45">
            <v>37.361581436308647</v>
          </cell>
          <cell r="BA45">
            <v>0</v>
          </cell>
          <cell r="BB45">
            <v>0</v>
          </cell>
          <cell r="BC45">
            <v>12.47957994968988</v>
          </cell>
          <cell r="BD45">
            <v>24.882001486618769</v>
          </cell>
          <cell r="BE45">
            <v>37.361581436308647</v>
          </cell>
          <cell r="BF45"/>
          <cell r="BG45" t="str">
            <v>X</v>
          </cell>
          <cell r="BH45" t="str">
            <v>N</v>
          </cell>
          <cell r="BI45" t="str">
            <v>N</v>
          </cell>
          <cell r="BJ45" t="str">
            <v>E</v>
          </cell>
          <cell r="BK45" t="str">
            <v>B</v>
          </cell>
          <cell r="BL45"/>
          <cell r="BM45"/>
          <cell r="BN45"/>
          <cell r="BO45"/>
          <cell r="BP45"/>
          <cell r="BQ45"/>
          <cell r="BR45"/>
          <cell r="BS45"/>
          <cell r="BT45"/>
          <cell r="BU45"/>
          <cell r="BV45"/>
          <cell r="BW45"/>
          <cell r="CI45" t="str">
            <v>NJDOT</v>
          </cell>
          <cell r="CJ45"/>
          <cell r="CK45">
            <v>1.2</v>
          </cell>
          <cell r="CL45">
            <v>0</v>
          </cell>
          <cell r="CM45"/>
          <cell r="CN45">
            <v>18.896167411089998</v>
          </cell>
          <cell r="CO45">
            <v>0</v>
          </cell>
          <cell r="CP45">
            <v>0</v>
          </cell>
          <cell r="CQ45">
            <v>0.41176470588235292</v>
          </cell>
          <cell r="CR45">
            <v>0.58823529411764708</v>
          </cell>
          <cell r="CS45">
            <v>0</v>
          </cell>
          <cell r="CT45">
            <v>0</v>
          </cell>
          <cell r="CU45">
            <v>0</v>
          </cell>
          <cell r="CV45"/>
          <cell r="CW45">
            <v>1</v>
          </cell>
          <cell r="CX45">
            <v>0</v>
          </cell>
          <cell r="CY45">
            <v>0</v>
          </cell>
          <cell r="CZ45">
            <v>0</v>
          </cell>
          <cell r="DA45">
            <v>0</v>
          </cell>
          <cell r="DB45">
            <v>0</v>
          </cell>
          <cell r="DC45">
            <v>0</v>
          </cell>
          <cell r="DI45">
            <v>18.896167411089998</v>
          </cell>
          <cell r="DJ45">
            <v>0</v>
          </cell>
        </row>
        <row r="46">
          <cell r="A46">
            <v>99</v>
          </cell>
          <cell r="B46" t="str">
            <v>CR 533</v>
          </cell>
          <cell r="C46" t="str">
            <v>Grade Separate Interchange by Adding One Flying Express Lane in each Direction on CR 533 over CR 638</v>
          </cell>
          <cell r="D46"/>
          <cell r="E46"/>
          <cell r="F46" t="str">
            <v>X</v>
          </cell>
          <cell r="G46"/>
          <cell r="H46"/>
          <cell r="I46"/>
          <cell r="J46"/>
          <cell r="K46" t="str">
            <v>X</v>
          </cell>
          <cell r="M46">
            <v>0</v>
          </cell>
          <cell r="N46">
            <v>0</v>
          </cell>
          <cell r="O46">
            <v>0</v>
          </cell>
          <cell r="P46">
            <v>0</v>
          </cell>
          <cell r="Q46">
            <v>16.04706439098787</v>
          </cell>
          <cell r="R46">
            <v>0</v>
          </cell>
          <cell r="S46">
            <v>16.04706439098787</v>
          </cell>
          <cell r="T46">
            <v>0</v>
          </cell>
          <cell r="U46">
            <v>3</v>
          </cell>
          <cell r="V46">
            <v>2</v>
          </cell>
          <cell r="W46">
            <v>0</v>
          </cell>
          <cell r="X46">
            <v>0</v>
          </cell>
          <cell r="Y46">
            <v>0</v>
          </cell>
          <cell r="Z46">
            <v>25.737876722100335</v>
          </cell>
          <cell r="AA46">
            <v>25.737876722100335</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V46">
            <v>0</v>
          </cell>
          <cell r="AW46">
            <v>0</v>
          </cell>
          <cell r="AX46">
            <v>25.737876722100335</v>
          </cell>
          <cell r="AY46">
            <v>0</v>
          </cell>
          <cell r="AZ46">
            <v>25.737876722100335</v>
          </cell>
          <cell r="BA46">
            <v>0</v>
          </cell>
          <cell r="BB46">
            <v>0</v>
          </cell>
          <cell r="BC46">
            <v>25.737876722100335</v>
          </cell>
          <cell r="BD46">
            <v>0</v>
          </cell>
          <cell r="BE46">
            <v>25.737876722100335</v>
          </cell>
          <cell r="BF46">
            <v>99</v>
          </cell>
          <cell r="BG46" t="str">
            <v>X</v>
          </cell>
          <cell r="BH46" t="str">
            <v>N</v>
          </cell>
          <cell r="BI46" t="str">
            <v>N</v>
          </cell>
          <cell r="BJ46" t="str">
            <v>C</v>
          </cell>
          <cell r="BK46" t="str">
            <v>B</v>
          </cell>
          <cell r="BL46"/>
          <cell r="BM46"/>
          <cell r="BN46"/>
          <cell r="BO46"/>
          <cell r="BP46"/>
          <cell r="BQ46"/>
          <cell r="BR46"/>
          <cell r="BS46"/>
          <cell r="BT46"/>
          <cell r="BU46"/>
          <cell r="BV46"/>
          <cell r="BW46"/>
          <cell r="CI46" t="str">
            <v>NJDOT</v>
          </cell>
          <cell r="CJ46" t="str">
            <v xml:space="preserve">Mercer County Proposes to Add Project; This intersection serves Quakerbridge Mall off of US 1 and there is a defunct experimental farm across the street which has been eyed for mixed use (retail, commercial, residential, hotel).  CR 638 would carry the Route 1 BRT line on that side of US 1, through the mall(s) and north to Princeton Junction stattion, which makes the flyover imperative.  It is necessary even for queue jumping on the existing bus route to Princeton Junction station. </v>
          </cell>
          <cell r="CK46"/>
          <cell r="CL46"/>
          <cell r="CM46"/>
          <cell r="CN46">
            <v>16.04706439098787</v>
          </cell>
          <cell r="CO46">
            <v>0</v>
          </cell>
          <cell r="CP46">
            <v>0</v>
          </cell>
          <cell r="CQ46">
            <v>1</v>
          </cell>
          <cell r="CR46">
            <v>0</v>
          </cell>
          <cell r="CS46">
            <v>0</v>
          </cell>
          <cell r="CT46">
            <v>0</v>
          </cell>
          <cell r="CU46">
            <v>0</v>
          </cell>
          <cell r="CV46"/>
          <cell r="CW46">
            <v>1</v>
          </cell>
          <cell r="CX46">
            <v>0</v>
          </cell>
          <cell r="CY46">
            <v>0</v>
          </cell>
          <cell r="CZ46">
            <v>0</v>
          </cell>
          <cell r="DA46">
            <v>16.04706439098787</v>
          </cell>
          <cell r="DB46">
            <v>0</v>
          </cell>
          <cell r="DC46">
            <v>0</v>
          </cell>
          <cell r="DI46">
            <v>16.04706439098787</v>
          </cell>
          <cell r="DJ46">
            <v>0</v>
          </cell>
        </row>
        <row r="47">
          <cell r="A47">
            <v>127</v>
          </cell>
          <cell r="B47" t="str">
            <v>Ewing Village Access Improvements</v>
          </cell>
          <cell r="C47" t="str">
            <v>The West Trenton Bypass  from I-95 Exit 2 extending 0.4 miles to the relocated air terminal.  From I-95 exit 3 a 0.5 mile connector road east of the CSX/SEPTA tracks  improve access to the redeveopment area to Scotch Road.</v>
          </cell>
          <cell r="D47"/>
          <cell r="E47"/>
          <cell r="F47" t="str">
            <v>X</v>
          </cell>
          <cell r="G47" t="str">
            <v>X</v>
          </cell>
          <cell r="H47"/>
          <cell r="I47"/>
          <cell r="J47"/>
          <cell r="K47" t="str">
            <v>X</v>
          </cell>
          <cell r="M47">
            <v>0</v>
          </cell>
          <cell r="N47">
            <v>0</v>
          </cell>
          <cell r="O47">
            <v>0</v>
          </cell>
          <cell r="P47">
            <v>0</v>
          </cell>
          <cell r="Q47">
            <v>9.5</v>
          </cell>
          <cell r="R47">
            <v>0</v>
          </cell>
          <cell r="S47">
            <v>9.5</v>
          </cell>
          <cell r="T47">
            <v>0</v>
          </cell>
          <cell r="U47">
            <v>0</v>
          </cell>
          <cell r="V47">
            <v>0</v>
          </cell>
          <cell r="W47">
            <v>0</v>
          </cell>
          <cell r="X47">
            <v>0</v>
          </cell>
          <cell r="Y47">
            <v>0</v>
          </cell>
          <cell r="Z47">
            <v>18.783439833234322</v>
          </cell>
          <cell r="AA47">
            <v>18.783439833234322</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V47">
            <v>0</v>
          </cell>
          <cell r="AW47">
            <v>0</v>
          </cell>
          <cell r="AX47">
            <v>6.2740770095249241</v>
          </cell>
          <cell r="AY47">
            <v>12.509362823709399</v>
          </cell>
          <cell r="AZ47">
            <v>18.783439833234322</v>
          </cell>
          <cell r="BA47">
            <v>0</v>
          </cell>
          <cell r="BB47">
            <v>0</v>
          </cell>
          <cell r="BC47">
            <v>6.2740770095249241</v>
          </cell>
          <cell r="BD47">
            <v>12.509362823709399</v>
          </cell>
          <cell r="BE47">
            <v>18.783439833234322</v>
          </cell>
          <cell r="BF47">
            <v>127</v>
          </cell>
          <cell r="BG47" t="str">
            <v>X</v>
          </cell>
          <cell r="BH47" t="str">
            <v>N</v>
          </cell>
          <cell r="BI47" t="str">
            <v>N</v>
          </cell>
          <cell r="BJ47" t="str">
            <v>E</v>
          </cell>
          <cell r="BK47" t="str">
            <v>B</v>
          </cell>
          <cell r="BL47"/>
          <cell r="BM47"/>
          <cell r="BN47"/>
          <cell r="BO47"/>
          <cell r="BP47"/>
          <cell r="BQ47"/>
          <cell r="BR47"/>
          <cell r="BS47"/>
          <cell r="BT47"/>
          <cell r="BU47"/>
          <cell r="BV47"/>
          <cell r="BW47"/>
          <cell r="CI47" t="str">
            <v>NJDOT</v>
          </cell>
          <cell r="CJ47" t="str">
            <v xml:space="preserve"> ~160 acres are being targeted for a TOD Town Center.  Preliminary estimate of 2000 DUs, 500 hotel rooms, 800k sf of office, and 600k sf of retail.  The redevelopment area abuts the Trenton-Mercer Airport.  The airport requires a new terminal and current planning efforts are considering relocating the terminal within walking distance of a relocated SEPTA station, which would later also be used for NJ Transit southbound.</v>
          </cell>
          <cell r="CK47"/>
          <cell r="CL47"/>
          <cell r="CM47"/>
          <cell r="CN47">
            <v>9.5</v>
          </cell>
          <cell r="CO47">
            <v>0</v>
          </cell>
          <cell r="CP47">
            <v>0</v>
          </cell>
          <cell r="CQ47">
            <v>0.41176470588235292</v>
          </cell>
          <cell r="CR47">
            <v>0.58823529411764708</v>
          </cell>
          <cell r="CS47">
            <v>0</v>
          </cell>
          <cell r="CT47">
            <v>0</v>
          </cell>
          <cell r="CU47">
            <v>0</v>
          </cell>
          <cell r="CV47"/>
          <cell r="CW47">
            <v>1</v>
          </cell>
          <cell r="CX47">
            <v>0</v>
          </cell>
          <cell r="CY47">
            <v>0</v>
          </cell>
          <cell r="CZ47">
            <v>0</v>
          </cell>
          <cell r="DA47">
            <v>9.5</v>
          </cell>
          <cell r="DB47">
            <v>0</v>
          </cell>
          <cell r="DC47">
            <v>0</v>
          </cell>
          <cell r="DI47">
            <v>9.5</v>
          </cell>
          <cell r="DJ47">
            <v>0</v>
          </cell>
        </row>
        <row r="48">
          <cell r="A48"/>
          <cell r="B48"/>
          <cell r="C48"/>
          <cell r="D48"/>
          <cell r="E48"/>
          <cell r="F48"/>
          <cell r="G48"/>
          <cell r="H48"/>
          <cell r="I48"/>
          <cell r="J48"/>
          <cell r="K48"/>
          <cell r="M48"/>
          <cell r="N48"/>
          <cell r="O48"/>
          <cell r="P48"/>
          <cell r="Q48"/>
          <cell r="R48"/>
          <cell r="S48"/>
          <cell r="T48"/>
          <cell r="U48"/>
          <cell r="V48"/>
          <cell r="X48"/>
          <cell r="Y48"/>
          <cell r="Z48"/>
          <cell r="AA48"/>
          <cell r="AB48"/>
          <cell r="AC48"/>
          <cell r="AD48"/>
          <cell r="AE48"/>
          <cell r="AF48"/>
          <cell r="AG48"/>
          <cell r="AH48"/>
          <cell r="AI48"/>
          <cell r="AK48"/>
          <cell r="AL48"/>
          <cell r="AM48"/>
          <cell r="AN48"/>
          <cell r="AP48"/>
          <cell r="AV48">
            <v>0</v>
          </cell>
          <cell r="AW48">
            <v>0</v>
          </cell>
          <cell r="AX48">
            <v>0</v>
          </cell>
          <cell r="AY48">
            <v>0</v>
          </cell>
          <cell r="AZ48">
            <v>0</v>
          </cell>
          <cell r="BA48">
            <v>0</v>
          </cell>
          <cell r="BB48">
            <v>0</v>
          </cell>
          <cell r="BC48">
            <v>0</v>
          </cell>
          <cell r="BD48">
            <v>0</v>
          </cell>
          <cell r="BE48">
            <v>0</v>
          </cell>
          <cell r="BF48"/>
          <cell r="BG48"/>
          <cell r="BH48" t="str">
            <v>-</v>
          </cell>
          <cell r="BI48"/>
          <cell r="BJ48" t="str">
            <v>-</v>
          </cell>
          <cell r="BK48" t="str">
            <v>-</v>
          </cell>
          <cell r="BL48"/>
          <cell r="BM48"/>
          <cell r="BN48"/>
          <cell r="BO48"/>
          <cell r="BP48"/>
          <cell r="BQ48"/>
          <cell r="BR48"/>
          <cell r="BS48"/>
          <cell r="BT48"/>
          <cell r="BU48"/>
          <cell r="BV48"/>
          <cell r="BW48"/>
          <cell r="CI48"/>
          <cell r="CJ48"/>
          <cell r="CK48"/>
          <cell r="CL48"/>
          <cell r="CM48"/>
          <cell r="CN48">
            <v>0</v>
          </cell>
          <cell r="CO48">
            <v>0</v>
          </cell>
          <cell r="CP48">
            <v>0</v>
          </cell>
          <cell r="CQ48">
            <v>0</v>
          </cell>
          <cell r="CR48">
            <v>0</v>
          </cell>
          <cell r="CS48"/>
          <cell r="CT48"/>
          <cell r="CU48"/>
          <cell r="CV48"/>
          <cell r="CW48"/>
          <cell r="CX48"/>
          <cell r="CY48"/>
          <cell r="CZ48"/>
        </row>
        <row r="49">
          <cell r="A49" t="str">
            <v>R6</v>
          </cell>
          <cell r="B49" t="str">
            <v>Pedestrian/Bike</v>
          </cell>
          <cell r="C49" t="str">
            <v>Region-wide</v>
          </cell>
          <cell r="D49" t="str">
            <v>X</v>
          </cell>
          <cell r="E49" t="str">
            <v>X</v>
          </cell>
          <cell r="F49" t="str">
            <v>X</v>
          </cell>
          <cell r="G49" t="str">
            <v>X</v>
          </cell>
          <cell r="H49" t="str">
            <v>X</v>
          </cell>
          <cell r="I49" t="str">
            <v>X</v>
          </cell>
          <cell r="J49" t="str">
            <v>X</v>
          </cell>
          <cell r="K49" t="str">
            <v>X</v>
          </cell>
          <cell r="M49">
            <v>0</v>
          </cell>
          <cell r="N49">
            <v>0</v>
          </cell>
          <cell r="O49">
            <v>0</v>
          </cell>
          <cell r="P49">
            <v>0</v>
          </cell>
          <cell r="Q49">
            <v>0</v>
          </cell>
          <cell r="R49">
            <v>0</v>
          </cell>
          <cell r="S49">
            <v>0</v>
          </cell>
          <cell r="T49"/>
          <cell r="U49">
            <v>0</v>
          </cell>
          <cell r="V49">
            <v>0</v>
          </cell>
          <cell r="W49"/>
          <cell r="Y49"/>
          <cell r="Z49"/>
          <cell r="AA49"/>
          <cell r="AB49"/>
          <cell r="AC49"/>
          <cell r="AD49"/>
          <cell r="AE49"/>
          <cell r="AF49"/>
          <cell r="AG49"/>
          <cell r="AH49"/>
          <cell r="AI49"/>
          <cell r="AK49"/>
          <cell r="AL49"/>
          <cell r="AM49"/>
          <cell r="AN49"/>
          <cell r="AP49"/>
          <cell r="AV49">
            <v>0</v>
          </cell>
          <cell r="AW49">
            <v>0</v>
          </cell>
          <cell r="AX49">
            <v>0</v>
          </cell>
          <cell r="AY49">
            <v>0</v>
          </cell>
          <cell r="AZ49">
            <v>0</v>
          </cell>
          <cell r="BA49">
            <v>0</v>
          </cell>
          <cell r="BB49">
            <v>0</v>
          </cell>
          <cell r="BC49">
            <v>0</v>
          </cell>
          <cell r="BD49">
            <v>0</v>
          </cell>
          <cell r="BE49">
            <v>0</v>
          </cell>
          <cell r="BF49" t="str">
            <v>H6</v>
          </cell>
          <cell r="BG49"/>
          <cell r="BH49" t="str">
            <v>N</v>
          </cell>
          <cell r="BI49"/>
          <cell r="BJ49" t="str">
            <v>D</v>
          </cell>
          <cell r="BK49" t="str">
            <v>B</v>
          </cell>
          <cell r="BL49"/>
          <cell r="BM49"/>
          <cell r="BN49"/>
          <cell r="BO49"/>
          <cell r="BP49"/>
          <cell r="BQ49"/>
          <cell r="BR49"/>
          <cell r="BS49"/>
          <cell r="BT49"/>
          <cell r="BU49"/>
          <cell r="BV49"/>
          <cell r="BW49"/>
          <cell r="CI49"/>
          <cell r="CJ49"/>
          <cell r="CK49"/>
          <cell r="CL49"/>
          <cell r="CM49"/>
          <cell r="CN49">
            <v>0</v>
          </cell>
          <cell r="CO49"/>
          <cell r="CP49"/>
          <cell r="CQ49"/>
          <cell r="CR49"/>
          <cell r="CS49"/>
          <cell r="CT49"/>
          <cell r="CU49"/>
          <cell r="CV49"/>
          <cell r="CW49"/>
          <cell r="CX49"/>
          <cell r="CY49"/>
          <cell r="CZ49"/>
        </row>
        <row r="50">
          <cell r="A50"/>
          <cell r="B50"/>
          <cell r="C50"/>
          <cell r="D50"/>
          <cell r="E50"/>
          <cell r="F50"/>
          <cell r="G50"/>
          <cell r="H50"/>
          <cell r="I50"/>
          <cell r="J50"/>
          <cell r="K50"/>
          <cell r="M50"/>
          <cell r="N50"/>
          <cell r="O50"/>
          <cell r="P50"/>
          <cell r="Q50"/>
          <cell r="R50"/>
          <cell r="S50"/>
          <cell r="T50"/>
          <cell r="U50"/>
          <cell r="V50"/>
          <cell r="W50"/>
          <cell r="Y50"/>
          <cell r="Z50"/>
          <cell r="AA50"/>
          <cell r="AB50"/>
          <cell r="AC50"/>
          <cell r="AD50"/>
          <cell r="AE50"/>
          <cell r="AF50"/>
          <cell r="AG50"/>
          <cell r="AH50"/>
          <cell r="AI50"/>
          <cell r="AK50"/>
          <cell r="AL50"/>
          <cell r="AM50"/>
          <cell r="AN50"/>
          <cell r="AP50"/>
          <cell r="AV50">
            <v>0</v>
          </cell>
          <cell r="AW50">
            <v>0</v>
          </cell>
          <cell r="AX50">
            <v>0</v>
          </cell>
          <cell r="AY50">
            <v>0</v>
          </cell>
          <cell r="AZ50">
            <v>0</v>
          </cell>
          <cell r="BA50">
            <v>0</v>
          </cell>
          <cell r="BB50">
            <v>0</v>
          </cell>
          <cell r="BC50">
            <v>0</v>
          </cell>
          <cell r="BD50">
            <v>0</v>
          </cell>
          <cell r="BE50">
            <v>0</v>
          </cell>
          <cell r="BF50"/>
          <cell r="BG50"/>
          <cell r="BH50" t="str">
            <v>-</v>
          </cell>
          <cell r="BI50"/>
          <cell r="BJ50" t="str">
            <v>-</v>
          </cell>
          <cell r="BK50" t="str">
            <v>-</v>
          </cell>
          <cell r="BL50"/>
          <cell r="BM50"/>
          <cell r="BN50"/>
          <cell r="BO50"/>
          <cell r="BP50"/>
          <cell r="BQ50"/>
          <cell r="BR50"/>
          <cell r="BS50"/>
          <cell r="BT50"/>
          <cell r="BU50"/>
          <cell r="BV50"/>
          <cell r="BW50"/>
          <cell r="CI50"/>
          <cell r="CJ50"/>
          <cell r="CK50"/>
          <cell r="CL50"/>
          <cell r="CM50"/>
          <cell r="CN50">
            <v>0</v>
          </cell>
          <cell r="CO50"/>
          <cell r="CP50"/>
          <cell r="CQ50"/>
          <cell r="CR50"/>
          <cell r="CS50"/>
          <cell r="CT50"/>
          <cell r="CU50"/>
          <cell r="CV50"/>
          <cell r="CW50"/>
          <cell r="CX50"/>
          <cell r="CY50"/>
          <cell r="CZ50"/>
        </row>
        <row r="51">
          <cell r="A51"/>
          <cell r="B51"/>
          <cell r="C51"/>
          <cell r="D51"/>
          <cell r="E51"/>
          <cell r="F51"/>
          <cell r="G51"/>
          <cell r="H51"/>
          <cell r="I51"/>
          <cell r="J51"/>
          <cell r="K51"/>
          <cell r="M51"/>
          <cell r="N51"/>
          <cell r="O51"/>
          <cell r="P51"/>
          <cell r="Q51"/>
          <cell r="R51"/>
          <cell r="S51"/>
          <cell r="T51"/>
          <cell r="U51"/>
          <cell r="V51"/>
          <cell r="W51"/>
          <cell r="Y51"/>
          <cell r="Z51"/>
          <cell r="AA51"/>
          <cell r="AB51"/>
          <cell r="AC51"/>
          <cell r="AD51"/>
          <cell r="AE51"/>
          <cell r="AF51"/>
          <cell r="AG51"/>
          <cell r="AH51"/>
          <cell r="AI51"/>
          <cell r="AK51"/>
          <cell r="AL51"/>
          <cell r="AM51"/>
          <cell r="AN51"/>
          <cell r="AP51"/>
          <cell r="AV51">
            <v>0</v>
          </cell>
          <cell r="AW51">
            <v>0</v>
          </cell>
          <cell r="AX51">
            <v>0</v>
          </cell>
          <cell r="AY51">
            <v>0</v>
          </cell>
          <cell r="AZ51">
            <v>0</v>
          </cell>
          <cell r="BA51">
            <v>0</v>
          </cell>
          <cell r="BB51">
            <v>0</v>
          </cell>
          <cell r="BC51">
            <v>0</v>
          </cell>
          <cell r="BD51">
            <v>0</v>
          </cell>
          <cell r="BE51">
            <v>0</v>
          </cell>
          <cell r="BF51"/>
          <cell r="BG51"/>
          <cell r="BH51" t="str">
            <v>-</v>
          </cell>
          <cell r="BI51"/>
          <cell r="BJ51" t="str">
            <v>-</v>
          </cell>
          <cell r="BK51" t="str">
            <v>-</v>
          </cell>
          <cell r="BL51"/>
          <cell r="BM51"/>
          <cell r="BN51"/>
          <cell r="BO51"/>
          <cell r="BP51"/>
          <cell r="BQ51"/>
          <cell r="BR51"/>
          <cell r="BS51"/>
          <cell r="BT51"/>
          <cell r="BU51"/>
          <cell r="BV51"/>
          <cell r="BW51"/>
          <cell r="CI51"/>
          <cell r="CJ51"/>
          <cell r="CK51"/>
          <cell r="CL51"/>
          <cell r="CM51"/>
          <cell r="CN51">
            <v>0</v>
          </cell>
          <cell r="CO51"/>
          <cell r="CP51"/>
          <cell r="CQ51"/>
          <cell r="CR51"/>
          <cell r="CS51"/>
          <cell r="CT51"/>
          <cell r="CU51"/>
          <cell r="CV51"/>
          <cell r="CW51"/>
          <cell r="CX51"/>
          <cell r="CY51"/>
          <cell r="CZ51"/>
        </row>
        <row r="52">
          <cell r="A52" t="str">
            <v>R7</v>
          </cell>
          <cell r="B52" t="str">
            <v>Highway Other</v>
          </cell>
          <cell r="C52" t="str">
            <v>Region-wide</v>
          </cell>
          <cell r="D52" t="str">
            <v>X</v>
          </cell>
          <cell r="E52" t="str">
            <v>X</v>
          </cell>
          <cell r="F52" t="str">
            <v>X</v>
          </cell>
          <cell r="G52" t="str">
            <v>X</v>
          </cell>
          <cell r="H52" t="str">
            <v>X</v>
          </cell>
          <cell r="I52" t="str">
            <v>X</v>
          </cell>
          <cell r="J52" t="str">
            <v>X</v>
          </cell>
          <cell r="K52" t="str">
            <v>X</v>
          </cell>
          <cell r="M52">
            <v>0</v>
          </cell>
          <cell r="N52">
            <v>0</v>
          </cell>
          <cell r="O52">
            <v>0</v>
          </cell>
          <cell r="P52">
            <v>0</v>
          </cell>
          <cell r="Q52">
            <v>0</v>
          </cell>
          <cell r="R52">
            <v>0</v>
          </cell>
          <cell r="S52">
            <v>0</v>
          </cell>
          <cell r="T52"/>
          <cell r="U52">
            <v>0</v>
          </cell>
          <cell r="V52">
            <v>0</v>
          </cell>
          <cell r="W52"/>
          <cell r="Y52"/>
          <cell r="Z52"/>
          <cell r="AA52"/>
          <cell r="AB52"/>
          <cell r="AC52"/>
          <cell r="AD52"/>
          <cell r="AE52"/>
          <cell r="AF52"/>
          <cell r="AG52"/>
          <cell r="AH52"/>
          <cell r="AI52"/>
          <cell r="AK52"/>
          <cell r="AL52"/>
          <cell r="AM52"/>
          <cell r="AN52"/>
          <cell r="AP52"/>
          <cell r="AV52">
            <v>0</v>
          </cell>
          <cell r="AW52">
            <v>0</v>
          </cell>
          <cell r="AX52">
            <v>0</v>
          </cell>
          <cell r="AY52">
            <v>0</v>
          </cell>
          <cell r="AZ52">
            <v>0</v>
          </cell>
          <cell r="BA52">
            <v>0</v>
          </cell>
          <cell r="BB52">
            <v>0</v>
          </cell>
          <cell r="BC52">
            <v>0</v>
          </cell>
          <cell r="BD52">
            <v>0</v>
          </cell>
          <cell r="BE52">
            <v>0</v>
          </cell>
          <cell r="BF52" t="str">
            <v>H7</v>
          </cell>
          <cell r="BG52"/>
          <cell r="BH52" t="str">
            <v>N</v>
          </cell>
          <cell r="BI52"/>
          <cell r="BJ52" t="str">
            <v>D</v>
          </cell>
          <cell r="BK52" t="str">
            <v>B</v>
          </cell>
          <cell r="BL52"/>
          <cell r="BM52"/>
          <cell r="BN52"/>
          <cell r="BO52"/>
          <cell r="BP52"/>
          <cell r="BQ52"/>
          <cell r="BR52"/>
          <cell r="BS52"/>
          <cell r="BT52"/>
          <cell r="BU52"/>
          <cell r="BV52"/>
          <cell r="BW52"/>
          <cell r="CI52"/>
          <cell r="CJ52"/>
          <cell r="CK52"/>
          <cell r="CL52"/>
          <cell r="CM52"/>
          <cell r="CN52">
            <v>0</v>
          </cell>
          <cell r="CO52"/>
          <cell r="CP52"/>
          <cell r="CQ52"/>
          <cell r="CR52"/>
          <cell r="CS52"/>
          <cell r="CT52"/>
          <cell r="CU52"/>
          <cell r="CV52"/>
          <cell r="CW52"/>
          <cell r="CX52"/>
          <cell r="CY52"/>
          <cell r="CZ52"/>
        </row>
        <row r="53">
          <cell r="A53"/>
          <cell r="B53"/>
          <cell r="C53"/>
          <cell r="D53"/>
          <cell r="E53"/>
          <cell r="F53"/>
          <cell r="G53"/>
          <cell r="H53"/>
          <cell r="I53"/>
          <cell r="J53"/>
          <cell r="K53"/>
          <cell r="M53"/>
          <cell r="N53"/>
          <cell r="O53"/>
          <cell r="P53"/>
          <cell r="Q53"/>
          <cell r="R53"/>
          <cell r="S53"/>
          <cell r="T53"/>
          <cell r="U53"/>
          <cell r="V53"/>
          <cell r="W53"/>
          <cell r="Y53"/>
          <cell r="Z53"/>
          <cell r="AA53"/>
          <cell r="AB53"/>
          <cell r="AC53"/>
          <cell r="AD53"/>
          <cell r="AE53"/>
          <cell r="AF53"/>
          <cell r="AG53"/>
          <cell r="AH53"/>
          <cell r="AI53"/>
          <cell r="AK53"/>
          <cell r="AL53"/>
          <cell r="AM53"/>
          <cell r="AN53"/>
          <cell r="AP53"/>
          <cell r="AV53">
            <v>0</v>
          </cell>
          <cell r="AW53">
            <v>0</v>
          </cell>
          <cell r="AX53">
            <v>0</v>
          </cell>
          <cell r="AY53">
            <v>0</v>
          </cell>
          <cell r="AZ53">
            <v>0</v>
          </cell>
          <cell r="BA53">
            <v>0</v>
          </cell>
          <cell r="BB53">
            <v>0</v>
          </cell>
          <cell r="BC53">
            <v>0</v>
          </cell>
          <cell r="BD53">
            <v>0</v>
          </cell>
          <cell r="BE53">
            <v>0</v>
          </cell>
          <cell r="BF53"/>
          <cell r="BG53"/>
          <cell r="BH53"/>
          <cell r="BI53"/>
          <cell r="BJ53"/>
          <cell r="BK53" t="str">
            <v>-</v>
          </cell>
          <cell r="BL53"/>
          <cell r="BM53"/>
          <cell r="BN53"/>
          <cell r="BO53"/>
          <cell r="BP53"/>
          <cell r="BQ53"/>
          <cell r="BR53"/>
          <cell r="BS53"/>
          <cell r="BT53"/>
          <cell r="BU53"/>
          <cell r="BV53"/>
          <cell r="BW53"/>
          <cell r="CI53"/>
          <cell r="CJ53"/>
          <cell r="CK53"/>
          <cell r="CL53"/>
          <cell r="CM53"/>
          <cell r="CN53">
            <v>0</v>
          </cell>
          <cell r="CO53"/>
          <cell r="CP53"/>
          <cell r="CQ53"/>
          <cell r="CR53"/>
          <cell r="CS53"/>
          <cell r="CT53"/>
          <cell r="CU53"/>
          <cell r="CV53"/>
          <cell r="CW53"/>
          <cell r="CX53"/>
          <cell r="CY53"/>
          <cell r="CZ53"/>
        </row>
        <row r="54">
          <cell r="A54"/>
          <cell r="B54"/>
          <cell r="C54"/>
          <cell r="D54"/>
          <cell r="E54"/>
          <cell r="F54"/>
          <cell r="G54"/>
          <cell r="H54"/>
          <cell r="I54"/>
          <cell r="J54"/>
          <cell r="K54"/>
          <cell r="M54"/>
          <cell r="N54"/>
          <cell r="O54"/>
          <cell r="P54"/>
          <cell r="Q54"/>
          <cell r="R54"/>
          <cell r="S54"/>
          <cell r="T54"/>
          <cell r="U54"/>
          <cell r="V54"/>
          <cell r="W54"/>
          <cell r="Y54"/>
          <cell r="Z54"/>
          <cell r="AA54"/>
          <cell r="AB54"/>
          <cell r="AC54"/>
          <cell r="AD54"/>
          <cell r="AE54"/>
          <cell r="AF54"/>
          <cell r="AG54"/>
          <cell r="AH54"/>
          <cell r="AI54"/>
          <cell r="AK54"/>
          <cell r="AL54"/>
          <cell r="AM54"/>
          <cell r="AN54"/>
          <cell r="AP54"/>
          <cell r="AV54"/>
          <cell r="AW54"/>
          <cell r="AX54"/>
          <cell r="AY54"/>
          <cell r="AZ54"/>
          <cell r="BA54">
            <v>0</v>
          </cell>
          <cell r="BB54">
            <v>0</v>
          </cell>
          <cell r="BC54">
            <v>0</v>
          </cell>
          <cell r="BD54">
            <v>0</v>
          </cell>
          <cell r="BE54">
            <v>0</v>
          </cell>
          <cell r="BF54"/>
          <cell r="BG54"/>
          <cell r="BH54" t="str">
            <v>-</v>
          </cell>
          <cell r="BI54"/>
          <cell r="BJ54"/>
          <cell r="BK54" t="str">
            <v>-</v>
          </cell>
          <cell r="BL54"/>
          <cell r="BM54"/>
          <cell r="BN54"/>
          <cell r="BO54"/>
          <cell r="BP54"/>
          <cell r="BQ54"/>
          <cell r="BR54"/>
          <cell r="BS54"/>
          <cell r="BT54"/>
          <cell r="BU54"/>
          <cell r="BV54"/>
          <cell r="BW54"/>
          <cell r="CI54"/>
          <cell r="CJ54"/>
          <cell r="CK54"/>
          <cell r="CL54"/>
          <cell r="CM54"/>
          <cell r="CN54">
            <v>0</v>
          </cell>
          <cell r="CO54"/>
          <cell r="CP54"/>
          <cell r="CQ54"/>
          <cell r="CR54"/>
          <cell r="CS54"/>
          <cell r="CT54"/>
          <cell r="CU54"/>
          <cell r="CV54"/>
          <cell r="CW54"/>
          <cell r="CX54"/>
          <cell r="CY54"/>
          <cell r="CZ54"/>
        </row>
        <row r="55">
          <cell r="A55"/>
          <cell r="B55"/>
          <cell r="C55"/>
          <cell r="D55"/>
          <cell r="E55"/>
          <cell r="F55"/>
          <cell r="G55"/>
          <cell r="H55"/>
          <cell r="I55"/>
          <cell r="J55"/>
          <cell r="K55"/>
          <cell r="M55"/>
          <cell r="N55"/>
          <cell r="O55"/>
          <cell r="P55"/>
          <cell r="Q55"/>
          <cell r="R55"/>
          <cell r="S55"/>
          <cell r="T55"/>
          <cell r="U55"/>
          <cell r="V55"/>
          <cell r="W55"/>
          <cell r="Y55"/>
          <cell r="Z55"/>
          <cell r="AA55"/>
          <cell r="AB55"/>
          <cell r="AC55"/>
          <cell r="AD55"/>
          <cell r="AE55"/>
          <cell r="AF55"/>
          <cell r="AG55"/>
          <cell r="AH55"/>
          <cell r="AI55"/>
          <cell r="AK55"/>
          <cell r="AL55"/>
          <cell r="AM55"/>
          <cell r="AN55"/>
          <cell r="AP55"/>
          <cell r="AV55"/>
          <cell r="AW55"/>
          <cell r="AX55"/>
          <cell r="AY55"/>
          <cell r="AZ55"/>
          <cell r="BA55">
            <v>0</v>
          </cell>
          <cell r="BB55">
            <v>0</v>
          </cell>
          <cell r="BC55">
            <v>0</v>
          </cell>
          <cell r="BD55">
            <v>0</v>
          </cell>
          <cell r="BE55">
            <v>0</v>
          </cell>
          <cell r="BF55"/>
          <cell r="BG55"/>
          <cell r="BH55"/>
          <cell r="BI55"/>
          <cell r="BJ55"/>
          <cell r="BK55"/>
          <cell r="BL55"/>
          <cell r="BM55"/>
          <cell r="BN55"/>
          <cell r="BO55"/>
          <cell r="BP55"/>
          <cell r="BQ55"/>
          <cell r="BR55"/>
          <cell r="BS55"/>
          <cell r="BT55"/>
          <cell r="BU55"/>
          <cell r="BV55"/>
          <cell r="BW55"/>
          <cell r="CI55"/>
          <cell r="CJ55"/>
          <cell r="CK55"/>
          <cell r="CL55"/>
          <cell r="CM55"/>
          <cell r="CN55"/>
          <cell r="CO55"/>
          <cell r="CP55"/>
          <cell r="CQ55"/>
          <cell r="CR55"/>
          <cell r="CS55"/>
          <cell r="CT55"/>
          <cell r="CU55"/>
          <cell r="CV55"/>
          <cell r="CW55"/>
          <cell r="CX55"/>
          <cell r="CY55"/>
          <cell r="CZ55"/>
        </row>
        <row r="56">
          <cell r="A56"/>
          <cell r="B56" t="str">
            <v>Total Project Cost</v>
          </cell>
          <cell r="C56"/>
          <cell r="D56"/>
          <cell r="E56"/>
          <cell r="F56"/>
          <cell r="G56"/>
          <cell r="H56"/>
          <cell r="I56"/>
          <cell r="J56"/>
          <cell r="K56"/>
          <cell r="M56"/>
          <cell r="N56"/>
          <cell r="O56"/>
          <cell r="P56"/>
          <cell r="Q56"/>
          <cell r="R56"/>
          <cell r="S56"/>
          <cell r="T56"/>
          <cell r="U56"/>
          <cell r="V56"/>
          <cell r="W56"/>
          <cell r="Y56"/>
          <cell r="Z56"/>
          <cell r="AA56"/>
          <cell r="AB56"/>
          <cell r="AC56"/>
          <cell r="AD56"/>
          <cell r="AE56"/>
          <cell r="AF56"/>
          <cell r="AG56"/>
          <cell r="AH56"/>
          <cell r="AI56"/>
          <cell r="AK56"/>
          <cell r="AL56"/>
          <cell r="AM56"/>
          <cell r="AN56"/>
          <cell r="AP56"/>
          <cell r="AV56">
            <v>216.37201572602731</v>
          </cell>
          <cell r="AW56">
            <v>105.54276398302007</v>
          </cell>
          <cell r="AX56">
            <v>282.63671385908168</v>
          </cell>
          <cell r="AY56">
            <v>460.89270503325116</v>
          </cell>
          <cell r="AZ56">
            <v>1065.4441986013801</v>
          </cell>
          <cell r="BA56">
            <v>0</v>
          </cell>
          <cell r="BB56">
            <v>0</v>
          </cell>
          <cell r="BC56">
            <v>0</v>
          </cell>
          <cell r="BD56">
            <v>0</v>
          </cell>
          <cell r="BE56">
            <v>0</v>
          </cell>
          <cell r="BF56"/>
          <cell r="BG56"/>
          <cell r="BH56" t="str">
            <v>-</v>
          </cell>
          <cell r="BI56"/>
          <cell r="BJ56" t="str">
            <v>-</v>
          </cell>
          <cell r="BK56" t="str">
            <v>-</v>
          </cell>
          <cell r="BL56"/>
          <cell r="BM56"/>
          <cell r="BN56"/>
          <cell r="BO56"/>
          <cell r="BP56"/>
          <cell r="BQ56"/>
          <cell r="BR56"/>
          <cell r="BS56"/>
          <cell r="BT56"/>
          <cell r="BU56"/>
          <cell r="BV56"/>
          <cell r="BW56"/>
          <cell r="CI56"/>
          <cell r="CJ56"/>
          <cell r="CK56"/>
          <cell r="CL56"/>
          <cell r="CM56"/>
          <cell r="CN56"/>
          <cell r="CO56"/>
          <cell r="CP56"/>
          <cell r="CQ56"/>
          <cell r="CR56"/>
          <cell r="CS56"/>
          <cell r="CT56"/>
          <cell r="CU56"/>
          <cell r="CV56"/>
          <cell r="CW56"/>
          <cell r="CX56"/>
          <cell r="CY56"/>
          <cell r="CZ56"/>
        </row>
        <row r="57">
          <cell r="A57"/>
          <cell r="B57" t="str">
            <v>Available Revenue</v>
          </cell>
          <cell r="C57"/>
          <cell r="D57"/>
          <cell r="E57"/>
          <cell r="F57"/>
          <cell r="G57"/>
          <cell r="H57"/>
          <cell r="I57"/>
          <cell r="J57"/>
          <cell r="K57"/>
          <cell r="M57"/>
          <cell r="N57"/>
          <cell r="O57"/>
          <cell r="P57"/>
          <cell r="Q57"/>
          <cell r="R57"/>
          <cell r="S57"/>
          <cell r="T57"/>
          <cell r="U57"/>
          <cell r="V57"/>
          <cell r="W57"/>
          <cell r="Y57"/>
          <cell r="Z57"/>
          <cell r="AA57"/>
          <cell r="AB57"/>
          <cell r="AC57"/>
          <cell r="AD57"/>
          <cell r="AE57"/>
          <cell r="AF57"/>
          <cell r="AG57"/>
          <cell r="AH57"/>
          <cell r="AI57"/>
          <cell r="AK57"/>
          <cell r="AL57"/>
          <cell r="AM57"/>
          <cell r="AN57"/>
          <cell r="AP57"/>
          <cell r="AV57"/>
          <cell r="AW57"/>
          <cell r="AX57"/>
          <cell r="AY57"/>
          <cell r="AZ57">
            <v>1255360157.9297569</v>
          </cell>
          <cell r="BA57"/>
          <cell r="BB57"/>
          <cell r="BC57"/>
          <cell r="BD57"/>
          <cell r="BE57"/>
          <cell r="BF57"/>
          <cell r="BG57"/>
          <cell r="BH57"/>
          <cell r="BI57"/>
          <cell r="BJ57"/>
          <cell r="BK57"/>
          <cell r="BL57"/>
          <cell r="BM57"/>
          <cell r="BN57"/>
          <cell r="BO57"/>
          <cell r="BP57"/>
          <cell r="BQ57"/>
          <cell r="BR57"/>
          <cell r="BS57"/>
          <cell r="BT57"/>
          <cell r="BU57"/>
          <cell r="BV57"/>
          <cell r="BW57"/>
          <cell r="CI57"/>
          <cell r="CJ57"/>
          <cell r="CK57"/>
          <cell r="CL57"/>
          <cell r="CM57"/>
          <cell r="CN57"/>
          <cell r="CO57"/>
          <cell r="CP57"/>
          <cell r="CQ57"/>
          <cell r="CR57"/>
          <cell r="CS57"/>
          <cell r="CT57"/>
          <cell r="CU57"/>
          <cell r="CV57"/>
          <cell r="CW57"/>
          <cell r="CX57"/>
          <cell r="CY57"/>
          <cell r="CZ57"/>
        </row>
        <row r="58">
          <cell r="A58"/>
          <cell r="B58" t="str">
            <v xml:space="preserve">Difference </v>
          </cell>
          <cell r="C58" t="str">
            <v>Excess Funds To be allocated to Minor New Capacity Projects</v>
          </cell>
          <cell r="D58"/>
          <cell r="E58"/>
          <cell r="F58"/>
          <cell r="G58"/>
          <cell r="H58"/>
          <cell r="I58"/>
          <cell r="J58"/>
          <cell r="K58"/>
          <cell r="M58"/>
          <cell r="N58"/>
          <cell r="O58"/>
          <cell r="P58"/>
          <cell r="Q58"/>
          <cell r="R58"/>
          <cell r="S58"/>
          <cell r="T58"/>
          <cell r="U58"/>
          <cell r="V58"/>
          <cell r="W58"/>
          <cell r="Y58"/>
          <cell r="Z58"/>
          <cell r="AA58"/>
          <cell r="AB58"/>
          <cell r="AC58"/>
          <cell r="AD58"/>
          <cell r="AE58"/>
          <cell r="AF58"/>
          <cell r="AG58"/>
          <cell r="AH58"/>
          <cell r="AI58"/>
          <cell r="AK58"/>
          <cell r="AL58"/>
          <cell r="AM58"/>
          <cell r="AN58"/>
          <cell r="AP58"/>
          <cell r="AV58"/>
          <cell r="AW58"/>
          <cell r="AX58"/>
          <cell r="AY58"/>
          <cell r="AZ58">
            <v>1255359092.4855583</v>
          </cell>
          <cell r="BA58"/>
          <cell r="BB58"/>
          <cell r="BC58"/>
          <cell r="BD58"/>
          <cell r="BE58"/>
          <cell r="BF58"/>
          <cell r="BG58"/>
          <cell r="BH58"/>
          <cell r="BI58"/>
          <cell r="BJ58"/>
          <cell r="BK58"/>
          <cell r="BL58"/>
          <cell r="BM58"/>
          <cell r="BN58"/>
          <cell r="BO58"/>
          <cell r="BP58"/>
          <cell r="BQ58"/>
          <cell r="BR58"/>
          <cell r="BS58"/>
          <cell r="BT58"/>
          <cell r="BU58"/>
          <cell r="BV58"/>
          <cell r="BW58"/>
          <cell r="CI58"/>
          <cell r="CJ58"/>
          <cell r="CK58"/>
          <cell r="CL58"/>
          <cell r="CM58"/>
          <cell r="CN58"/>
          <cell r="CO58"/>
          <cell r="CP58"/>
          <cell r="CQ58"/>
          <cell r="CR58"/>
          <cell r="CS58"/>
          <cell r="CT58"/>
          <cell r="CU58"/>
          <cell r="CV58"/>
          <cell r="CW58"/>
          <cell r="CX58"/>
          <cell r="CY58"/>
          <cell r="CZ58"/>
        </row>
        <row r="59">
          <cell r="A59"/>
          <cell r="B59" t="str">
            <v>PA 2010 to 2015 Cost in Year of Exp. $s</v>
          </cell>
          <cell r="C59"/>
          <cell r="D59"/>
          <cell r="E59"/>
          <cell r="F59"/>
          <cell r="G59"/>
          <cell r="H59"/>
          <cell r="I59"/>
          <cell r="J59"/>
          <cell r="K59"/>
          <cell r="M59" t="e">
            <v>#REF!</v>
          </cell>
          <cell r="N59" t="e">
            <v>#REF!</v>
          </cell>
          <cell r="O59" t="e">
            <v>#REF!</v>
          </cell>
          <cell r="P59" t="e">
            <v>#REF!</v>
          </cell>
          <cell r="Q59" t="e">
            <v>#REF!</v>
          </cell>
          <cell r="R59" t="e">
            <v>#REF!</v>
          </cell>
          <cell r="S59" t="e">
            <v>#REF!</v>
          </cell>
          <cell r="T59"/>
          <cell r="U59"/>
          <cell r="V59">
            <v>0</v>
          </cell>
          <cell r="W59"/>
          <cell r="Y59"/>
          <cell r="Z59"/>
          <cell r="AA59"/>
          <cell r="AB59"/>
          <cell r="AC59"/>
          <cell r="AD59"/>
          <cell r="AE59"/>
          <cell r="AF59"/>
          <cell r="AG59"/>
          <cell r="AH59"/>
          <cell r="AI59"/>
          <cell r="AK59"/>
          <cell r="AL59"/>
          <cell r="AM59"/>
          <cell r="AN59"/>
          <cell r="AP59"/>
          <cell r="AV59">
            <v>0</v>
          </cell>
          <cell r="AW59">
            <v>0</v>
          </cell>
          <cell r="AX59">
            <v>0</v>
          </cell>
          <cell r="AY59"/>
          <cell r="AZ59"/>
          <cell r="BA59"/>
          <cell r="BB59"/>
          <cell r="BC59"/>
          <cell r="BD59"/>
          <cell r="BE59"/>
          <cell r="BF59"/>
          <cell r="BG59"/>
          <cell r="BH59" t="str">
            <v>-</v>
          </cell>
          <cell r="BI59"/>
          <cell r="BJ59" t="str">
            <v>-</v>
          </cell>
          <cell r="BK59" t="str">
            <v>-</v>
          </cell>
          <cell r="BL59"/>
          <cell r="BM59"/>
          <cell r="BN59"/>
          <cell r="BO59"/>
          <cell r="BP59"/>
          <cell r="BQ59"/>
          <cell r="BR59"/>
          <cell r="BS59"/>
          <cell r="BT59"/>
          <cell r="BU59"/>
          <cell r="BV59"/>
          <cell r="BW59"/>
          <cell r="CI59"/>
          <cell r="CJ59"/>
          <cell r="CK59"/>
          <cell r="CL59"/>
          <cell r="CM59"/>
          <cell r="CN59"/>
          <cell r="CO59"/>
          <cell r="CP59"/>
          <cell r="CQ59"/>
          <cell r="CR59"/>
          <cell r="CS59"/>
          <cell r="CT59"/>
          <cell r="CU59"/>
          <cell r="CV59"/>
          <cell r="CW59"/>
          <cell r="CX59"/>
          <cell r="CY59"/>
          <cell r="CZ59"/>
        </row>
        <row r="60">
          <cell r="A60"/>
          <cell r="B60" t="str">
            <v>PA 2016 to 2025 Cost in Year of Exp. $s</v>
          </cell>
          <cell r="C60"/>
          <cell r="D60"/>
          <cell r="E60"/>
          <cell r="F60"/>
          <cell r="G60"/>
          <cell r="H60"/>
          <cell r="I60"/>
          <cell r="J60"/>
          <cell r="K60"/>
          <cell r="M60" t="e">
            <v>#REF!</v>
          </cell>
          <cell r="N60" t="e">
            <v>#REF!</v>
          </cell>
          <cell r="O60" t="e">
            <v>#REF!</v>
          </cell>
          <cell r="P60" t="e">
            <v>#REF!</v>
          </cell>
          <cell r="Q60" t="e">
            <v>#REF!</v>
          </cell>
          <cell r="R60" t="e">
            <v>#REF!</v>
          </cell>
          <cell r="S60" t="e">
            <v>#REF!</v>
          </cell>
          <cell r="T60"/>
          <cell r="U60"/>
          <cell r="V60">
            <v>0</v>
          </cell>
          <cell r="W60"/>
          <cell r="Y60"/>
          <cell r="Z60"/>
          <cell r="AA60"/>
          <cell r="AB60"/>
          <cell r="AC60"/>
          <cell r="AD60"/>
          <cell r="AE60"/>
          <cell r="AF60"/>
          <cell r="AG60"/>
          <cell r="AH60"/>
          <cell r="AI60"/>
          <cell r="AK60"/>
          <cell r="AL60"/>
          <cell r="AM60"/>
          <cell r="AN60"/>
          <cell r="AP60"/>
          <cell r="AV60">
            <v>0</v>
          </cell>
          <cell r="AW60">
            <v>0</v>
          </cell>
          <cell r="AX60">
            <v>0</v>
          </cell>
          <cell r="AY60"/>
          <cell r="AZ60"/>
          <cell r="BA60"/>
          <cell r="BB60"/>
          <cell r="BC60"/>
          <cell r="BD60"/>
          <cell r="BE60"/>
          <cell r="BF60"/>
          <cell r="BG60"/>
          <cell r="BH60" t="str">
            <v>-</v>
          </cell>
          <cell r="BI60"/>
          <cell r="BJ60" t="str">
            <v>-</v>
          </cell>
          <cell r="BK60" t="str">
            <v>-</v>
          </cell>
          <cell r="BL60"/>
          <cell r="BM60"/>
          <cell r="BN60"/>
          <cell r="BO60"/>
          <cell r="BP60"/>
          <cell r="BQ60"/>
          <cell r="BR60"/>
          <cell r="BS60"/>
          <cell r="BT60"/>
          <cell r="BU60"/>
          <cell r="BV60"/>
          <cell r="BW60"/>
          <cell r="CI60"/>
          <cell r="CJ60"/>
          <cell r="CK60"/>
          <cell r="CL60"/>
          <cell r="CM60"/>
          <cell r="CN60"/>
          <cell r="CO60"/>
          <cell r="CP60"/>
          <cell r="CQ60"/>
          <cell r="CR60"/>
          <cell r="CS60"/>
          <cell r="CT60"/>
          <cell r="CU60"/>
          <cell r="CV60"/>
          <cell r="CW60"/>
          <cell r="CX60"/>
          <cell r="CY60"/>
          <cell r="CZ60"/>
        </row>
        <row r="61">
          <cell r="A61"/>
          <cell r="B61" t="str">
            <v>PA 2026 to 2035 Cost in Year of Exp. $s</v>
          </cell>
          <cell r="C61"/>
          <cell r="D61"/>
          <cell r="E61"/>
          <cell r="F61"/>
          <cell r="G61"/>
          <cell r="H61"/>
          <cell r="I61"/>
          <cell r="J61"/>
          <cell r="K61"/>
          <cell r="M61" t="e">
            <v>#REF!</v>
          </cell>
          <cell r="N61" t="e">
            <v>#REF!</v>
          </cell>
          <cell r="O61" t="e">
            <v>#REF!</v>
          </cell>
          <cell r="P61" t="e">
            <v>#REF!</v>
          </cell>
          <cell r="Q61" t="e">
            <v>#REF!</v>
          </cell>
          <cell r="R61" t="e">
            <v>#REF!</v>
          </cell>
          <cell r="S61" t="e">
            <v>#REF!</v>
          </cell>
          <cell r="T61"/>
          <cell r="U61"/>
          <cell r="V61">
            <v>0</v>
          </cell>
          <cell r="W61"/>
          <cell r="Y61"/>
          <cell r="Z61"/>
          <cell r="AA61"/>
          <cell r="AB61"/>
          <cell r="AC61"/>
          <cell r="AD61"/>
          <cell r="AE61"/>
          <cell r="AF61"/>
          <cell r="AG61"/>
          <cell r="AH61"/>
          <cell r="AI61"/>
          <cell r="AK61"/>
          <cell r="AL61"/>
          <cell r="AM61"/>
          <cell r="AN61"/>
          <cell r="AP61"/>
          <cell r="AV61">
            <v>0</v>
          </cell>
          <cell r="AW61">
            <v>0</v>
          </cell>
          <cell r="AX61">
            <v>0</v>
          </cell>
          <cell r="AY61"/>
          <cell r="AZ61"/>
          <cell r="BA61"/>
          <cell r="BB61"/>
          <cell r="BC61"/>
          <cell r="BD61"/>
          <cell r="BE61"/>
          <cell r="BF61"/>
          <cell r="BG61"/>
          <cell r="BH61" t="str">
            <v>-</v>
          </cell>
          <cell r="BI61"/>
          <cell r="BJ61" t="str">
            <v>-</v>
          </cell>
          <cell r="BK61" t="str">
            <v>-</v>
          </cell>
          <cell r="BL61"/>
          <cell r="BM61"/>
          <cell r="BN61"/>
          <cell r="BO61"/>
          <cell r="BP61"/>
          <cell r="BQ61"/>
          <cell r="BR61"/>
          <cell r="BS61"/>
          <cell r="BT61"/>
          <cell r="BU61"/>
          <cell r="BV61"/>
          <cell r="BW61"/>
          <cell r="CI61"/>
          <cell r="CJ61"/>
          <cell r="CK61"/>
          <cell r="CL61"/>
          <cell r="CM61"/>
          <cell r="CN61"/>
          <cell r="CO61"/>
          <cell r="CP61"/>
          <cell r="CQ61"/>
          <cell r="CR61"/>
          <cell r="CS61"/>
          <cell r="CT61"/>
          <cell r="CU61"/>
          <cell r="CV61"/>
          <cell r="CW61"/>
          <cell r="CX61"/>
          <cell r="CY61"/>
          <cell r="CZ61"/>
        </row>
        <row r="62">
          <cell r="A62"/>
          <cell r="B62" t="str">
            <v>NJ 2010 to 2015 Cost in Year of Exp. $s</v>
          </cell>
          <cell r="C62"/>
          <cell r="D62"/>
          <cell r="E62"/>
          <cell r="F62"/>
          <cell r="G62"/>
          <cell r="H62"/>
          <cell r="I62"/>
          <cell r="J62"/>
          <cell r="K62"/>
          <cell r="M62" t="e">
            <v>#REF!</v>
          </cell>
          <cell r="N62" t="e">
            <v>#REF!</v>
          </cell>
          <cell r="O62" t="e">
            <v>#REF!</v>
          </cell>
          <cell r="P62" t="e">
            <v>#REF!</v>
          </cell>
          <cell r="Q62">
            <v>0</v>
          </cell>
          <cell r="R62" t="e">
            <v>#REF!</v>
          </cell>
          <cell r="S62" t="e">
            <v>#REF!</v>
          </cell>
          <cell r="T62"/>
          <cell r="U62"/>
          <cell r="V62">
            <v>0</v>
          </cell>
          <cell r="W62"/>
          <cell r="Y62"/>
          <cell r="Z62"/>
          <cell r="AA62"/>
          <cell r="AB62"/>
          <cell r="AC62"/>
          <cell r="AD62"/>
          <cell r="AE62"/>
          <cell r="AF62"/>
          <cell r="AG62"/>
          <cell r="AH62"/>
          <cell r="AI62"/>
          <cell r="AK62"/>
          <cell r="AL62"/>
          <cell r="AM62"/>
          <cell r="AN62"/>
          <cell r="AP62"/>
          <cell r="AV62">
            <v>0</v>
          </cell>
          <cell r="AW62">
            <v>0</v>
          </cell>
          <cell r="AX62">
            <v>0</v>
          </cell>
          <cell r="AY62"/>
          <cell r="AZ62"/>
          <cell r="BA62"/>
          <cell r="BB62"/>
          <cell r="BC62"/>
          <cell r="BD62"/>
          <cell r="BE62"/>
          <cell r="BF62"/>
          <cell r="BG62"/>
          <cell r="BH62" t="str">
            <v>-</v>
          </cell>
          <cell r="BI62"/>
          <cell r="BJ62" t="str">
            <v>-</v>
          </cell>
          <cell r="BK62" t="str">
            <v>-</v>
          </cell>
          <cell r="BL62"/>
          <cell r="BM62"/>
          <cell r="BN62"/>
          <cell r="BO62"/>
          <cell r="BP62"/>
          <cell r="BQ62"/>
          <cell r="BR62"/>
          <cell r="BS62"/>
          <cell r="BT62"/>
          <cell r="BU62"/>
          <cell r="BV62"/>
          <cell r="BW62"/>
          <cell r="CI62"/>
          <cell r="CJ62"/>
          <cell r="CK62"/>
          <cell r="CL62"/>
          <cell r="CM62"/>
          <cell r="CN62"/>
          <cell r="CO62"/>
          <cell r="CP62"/>
          <cell r="CQ62"/>
          <cell r="CR62"/>
          <cell r="CS62"/>
          <cell r="CT62"/>
          <cell r="CU62"/>
          <cell r="CV62"/>
          <cell r="CW62"/>
          <cell r="CX62"/>
          <cell r="CY62"/>
          <cell r="CZ62"/>
        </row>
        <row r="63">
          <cell r="A63"/>
          <cell r="B63" t="str">
            <v>NJ 2016 to 2025 Cost in Year of Exp. $s</v>
          </cell>
          <cell r="C63"/>
          <cell r="D63"/>
          <cell r="E63"/>
          <cell r="F63"/>
          <cell r="G63"/>
          <cell r="H63"/>
          <cell r="I63"/>
          <cell r="J63"/>
          <cell r="K63"/>
          <cell r="M63" t="e">
            <v>#REF!</v>
          </cell>
          <cell r="N63" t="e">
            <v>#REF!</v>
          </cell>
          <cell r="O63" t="e">
            <v>#REF!</v>
          </cell>
          <cell r="P63" t="e">
            <v>#REF!</v>
          </cell>
          <cell r="Q63">
            <v>0</v>
          </cell>
          <cell r="R63" t="e">
            <v>#REF!</v>
          </cell>
          <cell r="S63" t="e">
            <v>#REF!</v>
          </cell>
          <cell r="T63"/>
          <cell r="U63"/>
          <cell r="V63">
            <v>0</v>
          </cell>
          <cell r="W63"/>
          <cell r="Y63"/>
          <cell r="Z63"/>
          <cell r="AA63"/>
          <cell r="AB63"/>
          <cell r="AC63"/>
          <cell r="AD63"/>
          <cell r="AE63"/>
          <cell r="AF63"/>
          <cell r="AG63"/>
          <cell r="AH63"/>
          <cell r="AI63"/>
          <cell r="AK63"/>
          <cell r="AL63"/>
          <cell r="AM63"/>
          <cell r="AN63"/>
          <cell r="AP63"/>
          <cell r="AV63">
            <v>0</v>
          </cell>
          <cell r="AW63">
            <v>0</v>
          </cell>
          <cell r="AX63">
            <v>0</v>
          </cell>
          <cell r="AY63"/>
          <cell r="AZ63"/>
          <cell r="BA63"/>
          <cell r="BB63"/>
          <cell r="BC63"/>
          <cell r="BD63"/>
          <cell r="BE63"/>
          <cell r="BF63"/>
          <cell r="BG63"/>
          <cell r="BH63" t="str">
            <v>-</v>
          </cell>
          <cell r="BI63"/>
          <cell r="BJ63" t="str">
            <v>-</v>
          </cell>
          <cell r="BK63" t="str">
            <v>-</v>
          </cell>
          <cell r="BL63"/>
          <cell r="BM63"/>
          <cell r="BN63"/>
          <cell r="BO63"/>
          <cell r="BP63"/>
          <cell r="BQ63"/>
          <cell r="BR63"/>
          <cell r="BS63"/>
          <cell r="BT63"/>
          <cell r="BU63"/>
          <cell r="BV63"/>
          <cell r="BW63"/>
          <cell r="CI63"/>
          <cell r="CJ63"/>
          <cell r="CK63"/>
          <cell r="CL63"/>
          <cell r="CM63"/>
          <cell r="CN63"/>
          <cell r="CO63"/>
          <cell r="CP63"/>
          <cell r="CQ63"/>
          <cell r="CR63"/>
          <cell r="CS63"/>
          <cell r="CT63"/>
          <cell r="CU63"/>
          <cell r="CV63"/>
          <cell r="CW63"/>
          <cell r="CX63"/>
          <cell r="CY63"/>
          <cell r="CZ63"/>
        </row>
        <row r="64">
          <cell r="A64"/>
          <cell r="B64" t="str">
            <v>NJ 2026 to 2035 Cost in Year of Exp. $s</v>
          </cell>
          <cell r="C64"/>
          <cell r="D64"/>
          <cell r="E64"/>
          <cell r="F64"/>
          <cell r="G64"/>
          <cell r="H64"/>
          <cell r="I64"/>
          <cell r="J64"/>
          <cell r="K64"/>
          <cell r="M64" t="e">
            <v>#REF!</v>
          </cell>
          <cell r="N64" t="e">
            <v>#REF!</v>
          </cell>
          <cell r="O64" t="e">
            <v>#REF!</v>
          </cell>
          <cell r="P64" t="e">
            <v>#REF!</v>
          </cell>
          <cell r="Q64">
            <v>0</v>
          </cell>
          <cell r="R64" t="e">
            <v>#REF!</v>
          </cell>
          <cell r="S64" t="e">
            <v>#REF!</v>
          </cell>
          <cell r="T64"/>
          <cell r="U64"/>
          <cell r="V64">
            <v>0</v>
          </cell>
          <cell r="W64"/>
          <cell r="Y64"/>
          <cell r="Z64"/>
          <cell r="AA64"/>
          <cell r="AB64"/>
          <cell r="AC64"/>
          <cell r="AD64"/>
          <cell r="AE64"/>
          <cell r="AF64"/>
          <cell r="AG64"/>
          <cell r="AH64"/>
          <cell r="AI64"/>
          <cell r="AK64"/>
          <cell r="AL64"/>
          <cell r="AM64"/>
          <cell r="AN64"/>
          <cell r="AP64"/>
          <cell r="AV64">
            <v>0</v>
          </cell>
          <cell r="AW64">
            <v>0</v>
          </cell>
          <cell r="AX64">
            <v>0</v>
          </cell>
          <cell r="AY64"/>
          <cell r="AZ64"/>
          <cell r="BA64"/>
          <cell r="BB64"/>
          <cell r="BC64"/>
          <cell r="BD64"/>
          <cell r="BE64"/>
          <cell r="BF64"/>
          <cell r="BG64"/>
          <cell r="BH64" t="str">
            <v>-</v>
          </cell>
          <cell r="BI64"/>
          <cell r="BJ64" t="str">
            <v>-</v>
          </cell>
          <cell r="BK64" t="str">
            <v>-</v>
          </cell>
          <cell r="BL64"/>
          <cell r="BM64"/>
          <cell r="BN64"/>
          <cell r="BO64"/>
          <cell r="BP64"/>
          <cell r="BQ64"/>
          <cell r="BR64"/>
          <cell r="BS64"/>
          <cell r="BT64"/>
          <cell r="BU64"/>
          <cell r="BV64"/>
          <cell r="BW64"/>
          <cell r="CI64"/>
          <cell r="CJ64"/>
          <cell r="CK64"/>
          <cell r="CL64"/>
          <cell r="CM64"/>
          <cell r="CN64"/>
          <cell r="CO64"/>
          <cell r="CP64"/>
          <cell r="CQ64"/>
          <cell r="CR64"/>
          <cell r="CS64"/>
          <cell r="CT64"/>
          <cell r="CU64"/>
          <cell r="CV64"/>
          <cell r="CW64"/>
          <cell r="CX64"/>
          <cell r="CY64"/>
          <cell r="CZ64"/>
        </row>
        <row r="65">
          <cell r="A65" t="str">
            <v>Total Major Regional Project Cost - Category Cost</v>
          </cell>
          <cell r="B65"/>
          <cell r="C65"/>
          <cell r="D65"/>
          <cell r="E65"/>
          <cell r="F65"/>
          <cell r="G65"/>
          <cell r="H65"/>
          <cell r="I65"/>
          <cell r="J65"/>
          <cell r="K65"/>
          <cell r="L65"/>
          <cell r="M65">
            <v>335.71799900596363</v>
          </cell>
          <cell r="N65">
            <v>0</v>
          </cell>
          <cell r="O65">
            <v>188.58770277098893</v>
          </cell>
          <cell r="P65">
            <v>0</v>
          </cell>
          <cell r="Q65">
            <v>0</v>
          </cell>
          <cell r="R65"/>
          <cell r="S65"/>
          <cell r="T65"/>
          <cell r="U65"/>
          <cell r="V65"/>
          <cell r="W65">
            <v>505.44412381934353</v>
          </cell>
          <cell r="X65">
            <v>412.72070005143189</v>
          </cell>
          <cell r="Y65">
            <v>674.92622378036685</v>
          </cell>
          <cell r="Z65">
            <v>507.44010891088533</v>
          </cell>
          <cell r="AA65">
            <v>2200.2336003563314</v>
          </cell>
          <cell r="AB65">
            <v>110.18237050644947</v>
          </cell>
          <cell r="AC65"/>
          <cell r="AD65"/>
          <cell r="AE65"/>
          <cell r="AF65"/>
          <cell r="AG65"/>
          <cell r="AH65"/>
          <cell r="AI65"/>
          <cell r="AK65">
            <v>0</v>
          </cell>
          <cell r="AL65"/>
          <cell r="AM65"/>
          <cell r="AN65"/>
          <cell r="AP65"/>
          <cell r="AV65"/>
          <cell r="AW65"/>
          <cell r="AX65"/>
          <cell r="AY65"/>
          <cell r="AZ65"/>
          <cell r="BD65"/>
          <cell r="BE65"/>
          <cell r="BF65"/>
          <cell r="BK65"/>
          <cell r="BM65"/>
          <cell r="BN65"/>
          <cell r="BO65"/>
          <cell r="BP65"/>
          <cell r="DH65"/>
        </row>
        <row r="66">
          <cell r="A66" t="str">
            <v>Total Major Regional Project Cost</v>
          </cell>
          <cell r="B66"/>
          <cell r="C66"/>
          <cell r="D66"/>
          <cell r="E66"/>
          <cell r="F66"/>
          <cell r="G66"/>
          <cell r="H66"/>
          <cell r="I66"/>
          <cell r="J66"/>
          <cell r="K66"/>
          <cell r="L66"/>
          <cell r="M66">
            <v>436.23799900596362</v>
          </cell>
          <cell r="N66">
            <v>217.39999999999998</v>
          </cell>
          <cell r="O66">
            <v>459.08770277098893</v>
          </cell>
          <cell r="P66">
            <v>49.544212867275562</v>
          </cell>
          <cell r="Q66">
            <v>447.27871328807794</v>
          </cell>
          <cell r="R66">
            <v>0</v>
          </cell>
          <cell r="S66">
            <v>1609.5486279323059</v>
          </cell>
          <cell r="T66">
            <v>0</v>
          </cell>
          <cell r="U66">
            <v>10</v>
          </cell>
          <cell r="V66">
            <v>2</v>
          </cell>
          <cell r="W66">
            <v>671.82768642565861</v>
          </cell>
          <cell r="X66">
            <v>412.72070005143189</v>
          </cell>
          <cell r="Y66">
            <v>674.92622378036685</v>
          </cell>
          <cell r="Z66">
            <v>507.44010891088533</v>
          </cell>
          <cell r="AA66">
            <v>2366.6171629626465</v>
          </cell>
          <cell r="AB66">
            <v>110.18237050644947</v>
          </cell>
          <cell r="AC66">
            <v>95.844714121754407</v>
          </cell>
          <cell r="AD66">
            <v>155.58752138622867</v>
          </cell>
          <cell r="AE66">
            <v>310.21308041122597</v>
          </cell>
          <cell r="AF66">
            <v>671.82768642565861</v>
          </cell>
          <cell r="AG66">
            <v>0</v>
          </cell>
          <cell r="AH66">
            <v>0</v>
          </cell>
          <cell r="AI66">
            <v>186.8542784566032</v>
          </cell>
          <cell r="AJ66">
            <v>225.86642159482872</v>
          </cell>
          <cell r="AK66">
            <v>412.72070005143189</v>
          </cell>
          <cell r="AL66">
            <v>173.23061376752321</v>
          </cell>
          <cell r="AM66">
            <v>51.881656111705951</v>
          </cell>
          <cell r="AN66">
            <v>150.24763364914949</v>
          </cell>
          <cell r="AO66">
            <v>299.56632025198826</v>
          </cell>
          <cell r="AP66">
            <v>674.92622378036685</v>
          </cell>
          <cell r="AQ66">
            <v>2.25</v>
          </cell>
          <cell r="AR66">
            <v>0</v>
          </cell>
          <cell r="AS66">
            <v>27.24448735809537</v>
          </cell>
          <cell r="AT66">
            <v>70.207956436208676</v>
          </cell>
          <cell r="AU66">
            <v>99.702443794304045</v>
          </cell>
          <cell r="AV66">
            <v>216.37201572602731</v>
          </cell>
          <cell r="AW66">
            <v>105.54276398302007</v>
          </cell>
          <cell r="AX66">
            <v>79.203018200150979</v>
          </cell>
          <cell r="AY66">
            <v>106.59972011094791</v>
          </cell>
          <cell r="AZ66">
            <v>507.71751802014626</v>
          </cell>
          <cell r="BA66">
            <v>502.03500000000003</v>
          </cell>
          <cell r="BB66">
            <v>253.26913421648041</v>
          </cell>
          <cell r="BC66">
            <v>599.13693905022774</v>
          </cell>
          <cell r="BD66">
            <v>1012.4534988051996</v>
          </cell>
          <cell r="BE66">
            <v>2366.8945720719075</v>
          </cell>
          <cell r="BF66"/>
          <cell r="BK66"/>
          <cell r="BL66"/>
          <cell r="BM66"/>
          <cell r="BN66"/>
          <cell r="BO66"/>
          <cell r="BP66"/>
          <cell r="BQ66"/>
          <cell r="BR66"/>
          <cell r="BS66"/>
          <cell r="BT66"/>
          <cell r="BU66"/>
          <cell r="BV66"/>
          <cell r="BW66"/>
          <cell r="BX66"/>
          <cell r="BY66"/>
          <cell r="BZ66"/>
          <cell r="CA66"/>
          <cell r="CB66"/>
          <cell r="CC66"/>
          <cell r="CD66"/>
          <cell r="CE66"/>
          <cell r="CF66"/>
          <cell r="CG66"/>
          <cell r="CH66"/>
          <cell r="CI66"/>
          <cell r="CJ66"/>
          <cell r="CK66"/>
          <cell r="CL66"/>
          <cell r="CM66"/>
          <cell r="CN66"/>
          <cell r="CO66"/>
          <cell r="CP66"/>
          <cell r="CQ66"/>
          <cell r="CR66"/>
          <cell r="CS66"/>
          <cell r="CT66"/>
        </row>
        <row r="67">
          <cell r="A67"/>
          <cell r="B67"/>
          <cell r="C67"/>
          <cell r="D67"/>
          <cell r="E67"/>
          <cell r="F67"/>
          <cell r="G67"/>
          <cell r="H67"/>
          <cell r="I67"/>
          <cell r="J67"/>
          <cell r="K67"/>
          <cell r="M67"/>
          <cell r="N67"/>
          <cell r="O67"/>
          <cell r="P67"/>
          <cell r="Q67"/>
          <cell r="R67"/>
          <cell r="S67"/>
          <cell r="T67"/>
          <cell r="U67"/>
          <cell r="V67"/>
          <cell r="AK67"/>
          <cell r="AP67"/>
          <cell r="AQ67"/>
          <cell r="AR67"/>
          <cell r="AS67"/>
          <cell r="AT67"/>
          <cell r="AU67"/>
          <cell r="AV67"/>
          <cell r="AW67"/>
          <cell r="AX67"/>
          <cell r="AY67"/>
          <cell r="AZ67"/>
          <cell r="BF67"/>
          <cell r="BG67"/>
          <cell r="BH67"/>
          <cell r="BI67"/>
          <cell r="BJ67"/>
          <cell r="BK67"/>
          <cell r="BL67"/>
          <cell r="BM67"/>
          <cell r="BN67"/>
          <cell r="BO67"/>
          <cell r="BP67"/>
          <cell r="BQ67"/>
          <cell r="BR67"/>
          <cell r="BS67"/>
          <cell r="BT67"/>
          <cell r="BU67"/>
          <cell r="BV67"/>
          <cell r="BW67"/>
          <cell r="BX67"/>
          <cell r="BY67"/>
          <cell r="BZ67"/>
          <cell r="CA67"/>
          <cell r="CB67"/>
          <cell r="CC67"/>
          <cell r="CD67"/>
          <cell r="CE67"/>
          <cell r="CF67"/>
          <cell r="CG67"/>
          <cell r="CH67"/>
          <cell r="CI67"/>
          <cell r="CJ67"/>
          <cell r="CK67"/>
          <cell r="CL67"/>
          <cell r="CM67"/>
          <cell r="CN67"/>
          <cell r="CO67"/>
        </row>
        <row r="68">
          <cell r="A68" t="str">
            <v>Transit Projects</v>
          </cell>
          <cell r="B68"/>
          <cell r="C68"/>
          <cell r="D68"/>
          <cell r="E68"/>
          <cell r="F68"/>
          <cell r="G68"/>
          <cell r="H68"/>
          <cell r="I68"/>
          <cell r="J68"/>
          <cell r="K68"/>
          <cell r="L68"/>
          <cell r="M68"/>
          <cell r="N68"/>
          <cell r="O68"/>
          <cell r="P68"/>
          <cell r="Q68"/>
          <cell r="R68"/>
          <cell r="S68"/>
          <cell r="T68"/>
          <cell r="U68"/>
          <cell r="V68"/>
          <cell r="W68"/>
          <cell r="X68"/>
          <cell r="Y68"/>
          <cell r="Z68"/>
          <cell r="AA68"/>
          <cell r="AB68"/>
          <cell r="AC68"/>
          <cell r="AD68"/>
          <cell r="AE68"/>
          <cell r="AF68"/>
          <cell r="AG68"/>
          <cell r="AH68"/>
          <cell r="AI68"/>
          <cell r="AJ68"/>
          <cell r="AK68"/>
          <cell r="AL68"/>
          <cell r="AM68"/>
          <cell r="AN68"/>
          <cell r="AO68"/>
          <cell r="AP68"/>
          <cell r="AQ68"/>
          <cell r="AR68"/>
          <cell r="AS68"/>
          <cell r="AT68"/>
          <cell r="AU68"/>
          <cell r="AV68"/>
          <cell r="AW68"/>
          <cell r="AX68"/>
          <cell r="AY68"/>
          <cell r="AZ68"/>
          <cell r="BA68"/>
          <cell r="BB68"/>
          <cell r="BC68"/>
          <cell r="BD68"/>
          <cell r="BE68"/>
          <cell r="BF68"/>
          <cell r="BG68"/>
          <cell r="BH68"/>
          <cell r="BI68"/>
          <cell r="BJ68"/>
          <cell r="BK68"/>
          <cell r="BL68"/>
          <cell r="BM68"/>
          <cell r="BN68"/>
          <cell r="BO68"/>
          <cell r="BP68"/>
          <cell r="BQ68"/>
          <cell r="BR68"/>
          <cell r="BS68"/>
          <cell r="BT68"/>
          <cell r="BU68"/>
          <cell r="BV68"/>
          <cell r="BW68"/>
          <cell r="BX68"/>
          <cell r="BY68"/>
          <cell r="BZ68"/>
          <cell r="CA68"/>
          <cell r="CB68"/>
          <cell r="CC68"/>
          <cell r="CD68"/>
          <cell r="CE68"/>
          <cell r="CF68">
            <v>56</v>
          </cell>
          <cell r="CG68">
            <v>7.4260000000000002</v>
          </cell>
          <cell r="CH68">
            <v>45.261000000000003</v>
          </cell>
          <cell r="CI68">
            <v>53.715000000000003</v>
          </cell>
          <cell r="CJ68"/>
          <cell r="CK68"/>
          <cell r="CL68"/>
          <cell r="CM68"/>
          <cell r="CN68"/>
          <cell r="CO68"/>
          <cell r="CP68"/>
          <cell r="CQ68"/>
          <cell r="CR68"/>
          <cell r="CS68"/>
          <cell r="CT68"/>
          <cell r="CU68"/>
          <cell r="CV68"/>
          <cell r="CW68"/>
          <cell r="CX68"/>
          <cell r="CY68"/>
          <cell r="CZ68"/>
          <cell r="DA68"/>
          <cell r="DB68"/>
          <cell r="DC68"/>
          <cell r="DD68"/>
          <cell r="DE68"/>
          <cell r="DF68"/>
        </row>
        <row r="69">
          <cell r="A69"/>
          <cell r="B69"/>
          <cell r="C69"/>
          <cell r="D69"/>
          <cell r="E69"/>
          <cell r="F69"/>
          <cell r="G69"/>
          <cell r="H69"/>
          <cell r="I69"/>
          <cell r="J69"/>
          <cell r="K69"/>
          <cell r="L69"/>
          <cell r="M69"/>
          <cell r="N69"/>
          <cell r="O69"/>
          <cell r="P69"/>
          <cell r="Q69"/>
          <cell r="R69"/>
          <cell r="S69"/>
          <cell r="T69"/>
          <cell r="U69"/>
          <cell r="V69"/>
          <cell r="W69"/>
          <cell r="X69"/>
          <cell r="Y69"/>
          <cell r="Z69"/>
          <cell r="AA69"/>
          <cell r="AB69"/>
          <cell r="AC69"/>
          <cell r="AD69"/>
          <cell r="AE69"/>
          <cell r="AF69"/>
          <cell r="AG69"/>
          <cell r="AH69"/>
          <cell r="AI69"/>
          <cell r="AJ69"/>
          <cell r="AK69"/>
          <cell r="AL69"/>
          <cell r="AM69"/>
          <cell r="AN69"/>
          <cell r="AO69"/>
          <cell r="AP69"/>
          <cell r="AQ69"/>
          <cell r="AR69"/>
          <cell r="AS69"/>
          <cell r="AT69"/>
          <cell r="AU69"/>
          <cell r="AV69"/>
          <cell r="AW69"/>
          <cell r="AX69"/>
          <cell r="AY69"/>
          <cell r="AZ69"/>
          <cell r="BA69"/>
          <cell r="BB69"/>
          <cell r="BC69"/>
          <cell r="BD69"/>
          <cell r="BE69"/>
          <cell r="BF69"/>
          <cell r="BG69"/>
          <cell r="BH69"/>
          <cell r="BI69"/>
          <cell r="BJ69"/>
          <cell r="BK69"/>
          <cell r="BL69"/>
          <cell r="BM69"/>
          <cell r="BN69"/>
          <cell r="BO69"/>
          <cell r="BP69"/>
          <cell r="BQ69"/>
          <cell r="BR69"/>
          <cell r="BS69"/>
          <cell r="BT69"/>
          <cell r="BU69"/>
          <cell r="BV69"/>
          <cell r="BW69"/>
          <cell r="BX69"/>
          <cell r="BY69"/>
          <cell r="BZ69"/>
          <cell r="CA69"/>
          <cell r="CB69"/>
          <cell r="CC69"/>
          <cell r="CD69"/>
          <cell r="CE69"/>
          <cell r="CF69"/>
          <cell r="CG69"/>
          <cell r="CH69"/>
          <cell r="CI69"/>
          <cell r="CJ69"/>
          <cell r="CK69"/>
          <cell r="CL69"/>
          <cell r="CM69"/>
          <cell r="CN69"/>
          <cell r="CO69"/>
          <cell r="CP69"/>
          <cell r="CQ69"/>
          <cell r="CR69"/>
          <cell r="CS69"/>
          <cell r="CT69"/>
          <cell r="CU69"/>
          <cell r="CV69"/>
          <cell r="CW69"/>
          <cell r="CX69"/>
          <cell r="CY69"/>
          <cell r="CZ69"/>
          <cell r="DA69"/>
          <cell r="DB69"/>
          <cell r="DC69"/>
          <cell r="DD69"/>
          <cell r="DE69"/>
          <cell r="DF69"/>
        </row>
        <row r="70">
          <cell r="A70" t="str">
            <v>MRP ID</v>
          </cell>
          <cell r="B70" t="str">
            <v>FACILITY</v>
          </cell>
          <cell r="C70" t="str">
            <v>PROJECT SCOPE</v>
          </cell>
          <cell r="D70" t="str">
            <v>TIMING</v>
          </cell>
          <cell r="E70"/>
          <cell r="F70"/>
          <cell r="G70"/>
          <cell r="H70" t="str">
            <v>LOCATION</v>
          </cell>
          <cell r="I70"/>
          <cell r="J70"/>
          <cell r="K70"/>
          <cell r="L70"/>
          <cell r="M70" t="str">
            <v>COST IN 2013 $ MM</v>
          </cell>
          <cell r="N70"/>
          <cell r="O70"/>
          <cell r="P70"/>
          <cell r="Q70"/>
          <cell r="R70"/>
          <cell r="S70"/>
          <cell r="T70" t="str">
            <v>OTHER COSTS IN 2012 $ MM</v>
          </cell>
          <cell r="U70"/>
          <cell r="V70"/>
          <cell r="W70" t="str">
            <v>COST BY CATEGORY</v>
          </cell>
          <cell r="X70"/>
          <cell r="Y70"/>
          <cell r="Z70"/>
          <cell r="AA70" t="str">
            <v>Total Project Cost (Y-O-E $s)</v>
          </cell>
          <cell r="AB70" t="str">
            <v>T1. Rail Infrastructure Rehabilitation, Restoration</v>
          </cell>
          <cell r="AC70"/>
          <cell r="AD70"/>
          <cell r="AE70"/>
          <cell r="AF70"/>
          <cell r="AG70" t="str">
            <v>T2. Vehicle Rehabilitation/Replacement</v>
          </cell>
          <cell r="AH70"/>
          <cell r="AI70"/>
          <cell r="AJ70"/>
          <cell r="AK70"/>
          <cell r="AL70" t="str">
            <v>T3. Station Rehabilitation/Improvements</v>
          </cell>
          <cell r="AM70"/>
          <cell r="AN70"/>
          <cell r="AO70"/>
          <cell r="AP70"/>
          <cell r="AQ70" t="str">
            <v>T4. System/Operational Improvements</v>
          </cell>
          <cell r="AR70"/>
          <cell r="AS70"/>
          <cell r="AT70"/>
          <cell r="AU70"/>
          <cell r="AV70" t="str">
            <v>T5. Transit New Capacity</v>
          </cell>
          <cell r="AW70"/>
          <cell r="AX70"/>
          <cell r="AY70"/>
          <cell r="AZ70"/>
          <cell r="BA70" t="str">
            <v>TOTAL PROJECT YOE COST</v>
          </cell>
          <cell r="BB70"/>
          <cell r="BC70"/>
          <cell r="BD70"/>
          <cell r="BE70"/>
          <cell r="BF70" t="str">
            <v>MRP ID</v>
          </cell>
          <cell r="BG70" t="str">
            <v>FISCALLY CONSTRAINED</v>
          </cell>
          <cell r="BH70" t="str">
            <v>Programmed in TIP</v>
          </cell>
          <cell r="BI70"/>
          <cell r="BJ70" t="str">
            <v>Timeframe Flag</v>
          </cell>
          <cell r="BK70" t="str">
            <v>Location Flag</v>
          </cell>
          <cell r="BL70" t="str">
            <v>DB#1</v>
          </cell>
          <cell r="BM70" t="str">
            <v>DB#2</v>
          </cell>
          <cell r="BN70" t="str">
            <v>DB#3</v>
          </cell>
          <cell r="BO70" t="str">
            <v>DB#4</v>
          </cell>
          <cell r="BP70" t="str">
            <v>DB#5</v>
          </cell>
          <cell r="BQ70" t="str">
            <v>DB#6</v>
          </cell>
          <cell r="BR70" t="str">
            <v>DB#7</v>
          </cell>
          <cell r="BS70" t="str">
            <v>DB#8</v>
          </cell>
          <cell r="BT70" t="str">
            <v>DB#9</v>
          </cell>
          <cell r="BU70" t="str">
            <v>DB#10</v>
          </cell>
          <cell r="BV70" t="str">
            <v>DB#11</v>
          </cell>
          <cell r="BW70" t="str">
            <v>DB#12</v>
          </cell>
          <cell r="BX70" t="str">
            <v>DB#13</v>
          </cell>
          <cell r="BY70" t="str">
            <v>DB#14</v>
          </cell>
          <cell r="BZ70" t="str">
            <v>DB#15</v>
          </cell>
          <cell r="CA70" t="str">
            <v>DB#16</v>
          </cell>
          <cell r="CB70" t="str">
            <v>DB#17</v>
          </cell>
          <cell r="CC70" t="str">
            <v>DB#18</v>
          </cell>
          <cell r="CD70" t="str">
            <v>DB#19</v>
          </cell>
          <cell r="CE70" t="str">
            <v>DB#20</v>
          </cell>
          <cell r="CF70" t="str">
            <v>DB#21</v>
          </cell>
          <cell r="CG70" t="str">
            <v>DB#22</v>
          </cell>
          <cell r="CH70" t="str">
            <v>DB#23</v>
          </cell>
          <cell r="CI70" t="str">
            <v>Partner Agency</v>
          </cell>
          <cell r="CJ70" t="str">
            <v>Notes</v>
          </cell>
          <cell r="CK70" t="str">
            <v>Programmed in TIP</v>
          </cell>
          <cell r="CL70"/>
          <cell r="CM70"/>
          <cell r="CN70"/>
          <cell r="CO70" t="str">
            <v>Percent of Project Funding in Each Plan Period</v>
          </cell>
          <cell r="CP70"/>
          <cell r="CQ70"/>
          <cell r="CR70"/>
          <cell r="CS70" t="str">
            <v>PERCENT BY CATEGORY</v>
          </cell>
          <cell r="CT70"/>
          <cell r="CU70"/>
          <cell r="CV70"/>
          <cell r="CW70"/>
          <cell r="CX70" t="str">
            <v>Location</v>
          </cell>
          <cell r="CY70"/>
          <cell r="CZ70"/>
          <cell r="DA70"/>
          <cell r="DB70"/>
          <cell r="DC70"/>
          <cell r="DD70" t="str">
            <v>New Capacity by Location</v>
          </cell>
          <cell r="DE70"/>
          <cell r="DF70"/>
          <cell r="DG70"/>
          <cell r="DH70"/>
          <cell r="DI70" t="str">
            <v>2035 Plan Cost Updated to 2012 $s</v>
          </cell>
          <cell r="DJ70" t="str">
            <v>Percent of Available Revenue</v>
          </cell>
        </row>
        <row r="71">
          <cell r="A71"/>
          <cell r="B71"/>
          <cell r="C71"/>
          <cell r="D71" t="str">
            <v>2014 - 2017</v>
          </cell>
          <cell r="E71" t="str">
            <v>2019 - 2023</v>
          </cell>
          <cell r="F71" t="str">
            <v>2024 - 2030</v>
          </cell>
          <cell r="G71" t="str">
            <v>2031 - 2040</v>
          </cell>
          <cell r="H71" t="str">
            <v>BURLINGTON</v>
          </cell>
          <cell r="I71" t="str">
            <v>CAMDEN</v>
          </cell>
          <cell r="J71" t="str">
            <v>GLOUCESTER</v>
          </cell>
          <cell r="K71" t="str">
            <v>MERCER</v>
          </cell>
          <cell r="L71" t="str">
            <v>PHILADELPHIA</v>
          </cell>
          <cell r="M71" t="str">
            <v>T1. RAIL INFRASTRUCTURE</v>
          </cell>
          <cell r="N71" t="str">
            <v>T2. VEHICLE REPLACEMENT</v>
          </cell>
          <cell r="O71" t="str">
            <v>T3. STATION ENHANCEMENT</v>
          </cell>
          <cell r="P71" t="str">
            <v>T4. SYSTEM / OPERATIONS</v>
          </cell>
          <cell r="Q71" t="str">
            <v>T5. NEW CAPACITY COST</v>
          </cell>
          <cell r="R71" t="str">
            <v>T6. TRANSIT OTHER</v>
          </cell>
          <cell r="S71" t="str">
            <v>TOTAL FEDERAL FUNDING VIA DVRPC in 2013 $s MM</v>
          </cell>
          <cell r="T71" t="str">
            <v>PRIVATE FUNDING</v>
          </cell>
          <cell r="U71" t="str">
            <v>STATE FUNDING</v>
          </cell>
          <cell r="V71" t="str">
            <v>EXTERNAL RESPONSIBILITY</v>
          </cell>
          <cell r="W71" t="str">
            <v>Total R1 Pavement Cost (YOE $s)</v>
          </cell>
          <cell r="X71" t="str">
            <v>Total R2 Bridge Cost (YOE $s)</v>
          </cell>
          <cell r="Y71" t="str">
            <v>Total R3 Operational Improvement Cost (YOE $s)</v>
          </cell>
          <cell r="Z71" t="str">
            <v>Total R5 System Expansion Cost (YOE $s)</v>
          </cell>
          <cell r="AA71"/>
          <cell r="AB71" t="str">
            <v>2014-2018
(YOE $ using 2016)</v>
          </cell>
          <cell r="AC71" t="str">
            <v>2019-2024 (YOE $ using 2021.5)</v>
          </cell>
          <cell r="AD71" t="str">
            <v>2025-2030 (YOE $ using 2027.5)</v>
          </cell>
          <cell r="AE71" t="str">
            <v>2031-2040
(YOE $ using 2035.5)</v>
          </cell>
          <cell r="AF71" t="str">
            <v>Total R1 Pavement Cost (YOE $s)</v>
          </cell>
          <cell r="AG71" t="str">
            <v>2014-2018
(YOE $ using 2016)</v>
          </cell>
          <cell r="AH71" t="str">
            <v>2019-2024 (YOE $ using 2021.5)</v>
          </cell>
          <cell r="AI71" t="str">
            <v>2025-2030 (YOE $ using 2027.5)</v>
          </cell>
          <cell r="AJ71" t="str">
            <v>2031-2040
(YOE $ using 2035.5)</v>
          </cell>
          <cell r="AK71" t="str">
            <v>Total R2 Bridge Cost (YOE $s)</v>
          </cell>
          <cell r="AL71" t="str">
            <v>2014-2018
(YOE $ using 2016)</v>
          </cell>
          <cell r="AM71" t="str">
            <v>2019-2024 (YOE $ using 2021.5)</v>
          </cell>
          <cell r="AN71" t="str">
            <v>2025-2030 (YOE $ using 2027.5)</v>
          </cell>
          <cell r="AO71" t="str">
            <v>2031-2040
(YOE $ using 2035.5)</v>
          </cell>
          <cell r="AP71" t="str">
            <v>Total R3 Operational Improvement Cost (YOE $s)</v>
          </cell>
          <cell r="AQ71" t="str">
            <v>2014-2018
(YOE $ using 2016)</v>
          </cell>
          <cell r="AR71" t="str">
            <v>2019-2024 (YOE $ using 2021.5)</v>
          </cell>
          <cell r="AS71" t="str">
            <v>2025-2030 (YOE $ using 2027.5)</v>
          </cell>
          <cell r="AT71" t="str">
            <v>2031-2040
(YOE $ using 2035.5)</v>
          </cell>
          <cell r="AU71" t="str">
            <v>Total T4 System/Operational Improvements Cost (YOE $s)</v>
          </cell>
          <cell r="AV71" t="str">
            <v>2014-2018
(YOE $ using 2016)</v>
          </cell>
          <cell r="AW71" t="str">
            <v>2019-2024 (YOE $ using 2021.5)</v>
          </cell>
          <cell r="AX71" t="str">
            <v>2025-2030 (YOE $ using 2027.5)</v>
          </cell>
          <cell r="AY71" t="str">
            <v>2031-2040
(YOE $ using 2035.5)</v>
          </cell>
          <cell r="AZ71" t="str">
            <v>Total T5 Transit New Capacity Cost (YOE $s)</v>
          </cell>
          <cell r="BA71" t="str">
            <v>2014-2017
(YOE $ using 2016)</v>
          </cell>
          <cell r="BB71" t="str">
            <v>2018-2023 (YOE $ using 2021.5)</v>
          </cell>
          <cell r="BC71" t="str">
            <v>2024-2030 (YOE $ using 2027.5)</v>
          </cell>
          <cell r="BD71" t="str">
            <v>2031-2040
(YOE $ using 2035.5)</v>
          </cell>
          <cell r="BE71" t="str">
            <v>Total Project Cost (Y-O-E $s)</v>
          </cell>
          <cell r="BF71"/>
          <cell r="BG71"/>
          <cell r="BH71"/>
          <cell r="BI71" t="str">
            <v>Fully Programmed in TIP</v>
          </cell>
          <cell r="BJ71"/>
          <cell r="BK71"/>
          <cell r="BL71"/>
          <cell r="BM71"/>
          <cell r="BN71"/>
          <cell r="BO71"/>
          <cell r="BP71"/>
          <cell r="BQ71"/>
          <cell r="BR71"/>
          <cell r="BS71"/>
          <cell r="BT71"/>
          <cell r="BU71"/>
          <cell r="BV71"/>
          <cell r="BW71"/>
          <cell r="BX71"/>
          <cell r="BY71"/>
          <cell r="BZ71"/>
          <cell r="CA71"/>
          <cell r="CB71"/>
          <cell r="CC71"/>
          <cell r="CD71"/>
          <cell r="CE71"/>
          <cell r="CF71"/>
          <cell r="CG71"/>
          <cell r="CH71"/>
          <cell r="CI71"/>
          <cell r="CJ71"/>
          <cell r="CK71" t="str">
            <v>2013 &amp; Before TIP Allocation</v>
          </cell>
          <cell r="CL71" t="str">
            <v>2014-18 TIP Allocation</v>
          </cell>
          <cell r="CM71" t="str">
            <v>2019-2024 TIP Allocation</v>
          </cell>
          <cell r="CN71" t="str">
            <v>Remaining Funds to be Allocated</v>
          </cell>
          <cell r="CO71" t="str">
            <v>2014-2018 Percent Allocation</v>
          </cell>
          <cell r="CP71" t="str">
            <v>2019-2024 Percent Allocation</v>
          </cell>
          <cell r="CQ71" t="str">
            <v>2025-2030 Percent Allocation</v>
          </cell>
          <cell r="CR71" t="str">
            <v>2031-2040 Percent Allocation</v>
          </cell>
          <cell r="CS71" t="str">
            <v>R1. RAIL INFRASTRUCTURE</v>
          </cell>
          <cell r="CT71" t="str">
            <v>R2. VEHICLES</v>
          </cell>
          <cell r="CU71" t="str">
            <v>R3. STATION ENHANCEMENTS</v>
          </cell>
          <cell r="CV71" t="str">
            <v>T4. OPERATIONAL IMPROVEMENTS</v>
          </cell>
          <cell r="CW71" t="str">
            <v>T5. SYSTEM EXPANSION</v>
          </cell>
          <cell r="CX71" t="str">
            <v>Burlington</v>
          </cell>
          <cell r="CY71" t="str">
            <v>Camden</v>
          </cell>
          <cell r="CZ71" t="str">
            <v>Gloucester</v>
          </cell>
          <cell r="DA71" t="str">
            <v>Mercer</v>
          </cell>
          <cell r="DB71"/>
          <cell r="DC71" t="str">
            <v>Total</v>
          </cell>
          <cell r="DD71" t="str">
            <v>Burlington</v>
          </cell>
          <cell r="DE71" t="str">
            <v>Camden</v>
          </cell>
          <cell r="DF71" t="str">
            <v>Gloucester</v>
          </cell>
          <cell r="DG71" t="str">
            <v>Mercer</v>
          </cell>
          <cell r="DH71"/>
          <cell r="DI71"/>
          <cell r="DJ71"/>
        </row>
        <row r="72">
          <cell r="A72" t="str">
            <v>T1</v>
          </cell>
          <cell r="B72" t="str">
            <v>Rail Infrastructure Rehabilitation, Restoration</v>
          </cell>
          <cell r="C72" t="str">
            <v>Region-wide</v>
          </cell>
          <cell r="D72"/>
          <cell r="E72"/>
          <cell r="F72"/>
          <cell r="G72"/>
          <cell r="H72"/>
          <cell r="I72"/>
          <cell r="J72"/>
          <cell r="K72"/>
          <cell r="L72"/>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cell r="BG72"/>
          <cell r="BH72"/>
          <cell r="BI72"/>
          <cell r="BJ72"/>
          <cell r="BK72"/>
          <cell r="BL72"/>
          <cell r="BM72"/>
          <cell r="BN72"/>
          <cell r="BO72"/>
          <cell r="BP72"/>
          <cell r="BQ72"/>
          <cell r="BR72"/>
          <cell r="BS72"/>
          <cell r="BT72"/>
          <cell r="BU72"/>
          <cell r="BV72"/>
          <cell r="BW72"/>
          <cell r="BX72"/>
          <cell r="BY72"/>
          <cell r="BZ72"/>
          <cell r="CA72"/>
          <cell r="CB72"/>
          <cell r="CC72"/>
          <cell r="CD72"/>
          <cell r="CE72"/>
          <cell r="CF72"/>
          <cell r="CG72"/>
          <cell r="CH72"/>
          <cell r="CI72"/>
          <cell r="CJ72"/>
          <cell r="CK72"/>
          <cell r="CL72"/>
          <cell r="CM72"/>
          <cell r="CN72"/>
          <cell r="CO72"/>
          <cell r="CP72"/>
          <cell r="CQ72"/>
          <cell r="CR72"/>
          <cell r="CS72"/>
          <cell r="CT72"/>
          <cell r="CU72"/>
          <cell r="CV72"/>
          <cell r="CW72"/>
          <cell r="CX72"/>
          <cell r="CY72"/>
          <cell r="CZ72"/>
          <cell r="DA72"/>
          <cell r="DB72"/>
          <cell r="DC72"/>
          <cell r="DD72"/>
          <cell r="DE72"/>
          <cell r="DF72"/>
        </row>
        <row r="73">
          <cell r="A73"/>
          <cell r="B73"/>
          <cell r="C73"/>
          <cell r="D73"/>
          <cell r="E73"/>
          <cell r="F73"/>
          <cell r="G73"/>
          <cell r="H73"/>
          <cell r="I73"/>
          <cell r="J73"/>
          <cell r="K73"/>
          <cell r="L73"/>
          <cell r="M73"/>
          <cell r="N73"/>
          <cell r="O73"/>
          <cell r="P73"/>
          <cell r="Q73"/>
          <cell r="R73"/>
          <cell r="S73"/>
          <cell r="T73"/>
          <cell r="U73"/>
          <cell r="V73"/>
          <cell r="W73"/>
          <cell r="X73"/>
          <cell r="Y73"/>
          <cell r="Z73"/>
          <cell r="AA73"/>
          <cell r="AB73"/>
          <cell r="AC73"/>
          <cell r="AD73"/>
          <cell r="AE73"/>
          <cell r="AF73"/>
          <cell r="AG73"/>
          <cell r="AH73"/>
          <cell r="AI73"/>
          <cell r="AJ73"/>
          <cell r="AK73"/>
          <cell r="AL73"/>
          <cell r="AM73"/>
          <cell r="AN73"/>
          <cell r="AO73"/>
          <cell r="AP73"/>
          <cell r="AQ73"/>
          <cell r="AR73"/>
          <cell r="AS73"/>
          <cell r="AT73"/>
          <cell r="AU73"/>
          <cell r="AV73"/>
          <cell r="AW73"/>
          <cell r="AX73"/>
          <cell r="AY73"/>
          <cell r="AZ73"/>
          <cell r="BA73"/>
          <cell r="BB73"/>
          <cell r="BC73"/>
          <cell r="BD73"/>
          <cell r="BE73"/>
          <cell r="BG73"/>
          <cell r="BH73"/>
          <cell r="BI73"/>
          <cell r="BJ73"/>
          <cell r="BK73"/>
          <cell r="BL73"/>
          <cell r="BM73"/>
          <cell r="BN73"/>
          <cell r="BO73"/>
          <cell r="BP73"/>
          <cell r="BQ73"/>
          <cell r="BR73"/>
          <cell r="BS73"/>
          <cell r="BT73"/>
          <cell r="BU73"/>
          <cell r="BV73"/>
          <cell r="BW73"/>
          <cell r="BX73"/>
          <cell r="BY73"/>
          <cell r="BZ73"/>
          <cell r="CA73"/>
          <cell r="CB73"/>
          <cell r="CC73"/>
          <cell r="CD73"/>
          <cell r="CE73"/>
          <cell r="CF73"/>
          <cell r="CG73"/>
          <cell r="CH73"/>
          <cell r="CI73"/>
          <cell r="CJ73"/>
          <cell r="CK73"/>
          <cell r="CL73"/>
          <cell r="CM73"/>
          <cell r="CN73"/>
          <cell r="CO73"/>
          <cell r="CP73"/>
          <cell r="CQ73"/>
          <cell r="CR73"/>
          <cell r="CS73"/>
          <cell r="CT73"/>
          <cell r="CU73"/>
          <cell r="CV73"/>
          <cell r="CW73"/>
          <cell r="CX73"/>
          <cell r="CY73"/>
          <cell r="CZ73"/>
          <cell r="DA73"/>
          <cell r="DB73"/>
          <cell r="DC73"/>
          <cell r="DD73"/>
          <cell r="DE73"/>
          <cell r="DF73"/>
        </row>
        <row r="74">
          <cell r="A74"/>
          <cell r="B74"/>
          <cell r="C74"/>
          <cell r="D74"/>
          <cell r="E74"/>
          <cell r="F74"/>
          <cell r="G74"/>
          <cell r="H74"/>
          <cell r="I74"/>
          <cell r="J74"/>
          <cell r="K74"/>
          <cell r="L74"/>
          <cell r="M74"/>
          <cell r="N74"/>
          <cell r="O74"/>
          <cell r="P74"/>
          <cell r="Q74"/>
          <cell r="R74"/>
          <cell r="S74"/>
          <cell r="T74"/>
          <cell r="U74"/>
          <cell r="V74"/>
          <cell r="W74"/>
          <cell r="X74"/>
          <cell r="Y74"/>
          <cell r="Z74"/>
          <cell r="AA74"/>
          <cell r="AB74"/>
          <cell r="AC74"/>
          <cell r="AD74"/>
          <cell r="AE74"/>
          <cell r="AF74"/>
          <cell r="AG74"/>
          <cell r="AH74"/>
          <cell r="AI74"/>
          <cell r="AJ74"/>
          <cell r="AK74"/>
          <cell r="AL74"/>
          <cell r="AM74"/>
          <cell r="AN74"/>
          <cell r="AO74"/>
          <cell r="AP74"/>
          <cell r="AQ74"/>
          <cell r="AR74"/>
          <cell r="AS74"/>
          <cell r="AT74"/>
          <cell r="AU74"/>
          <cell r="AV74"/>
          <cell r="AW74"/>
          <cell r="AX74"/>
          <cell r="AY74"/>
          <cell r="AZ74"/>
          <cell r="BA74"/>
          <cell r="BB74"/>
          <cell r="BC74"/>
          <cell r="BD74"/>
          <cell r="BE74"/>
          <cell r="BG74"/>
          <cell r="BH74"/>
          <cell r="BI74"/>
          <cell r="BJ74"/>
          <cell r="BK74"/>
          <cell r="BL74"/>
          <cell r="BM74"/>
          <cell r="BN74"/>
          <cell r="BO74"/>
          <cell r="BP74"/>
          <cell r="BQ74"/>
          <cell r="BR74"/>
          <cell r="BS74"/>
          <cell r="BT74"/>
          <cell r="BU74"/>
          <cell r="BV74"/>
          <cell r="BW74"/>
          <cell r="BX74"/>
          <cell r="BY74"/>
          <cell r="BZ74"/>
          <cell r="CA74"/>
          <cell r="CB74"/>
          <cell r="CC74"/>
          <cell r="CD74"/>
          <cell r="CE74"/>
          <cell r="CF74"/>
          <cell r="CG74"/>
          <cell r="CH74"/>
          <cell r="CI74"/>
          <cell r="CJ74"/>
          <cell r="CK74"/>
          <cell r="CL74"/>
          <cell r="CM74"/>
          <cell r="CN74"/>
          <cell r="CO74"/>
          <cell r="CP74"/>
          <cell r="CQ74"/>
          <cell r="DD74"/>
        </row>
        <row r="75">
          <cell r="A75"/>
          <cell r="B75"/>
          <cell r="C75"/>
          <cell r="D75"/>
          <cell r="E75"/>
          <cell r="F75"/>
          <cell r="G75"/>
          <cell r="H75"/>
          <cell r="I75"/>
          <cell r="J75"/>
          <cell r="K75"/>
          <cell r="L75"/>
          <cell r="M75"/>
          <cell r="N75"/>
          <cell r="O75"/>
          <cell r="P75"/>
          <cell r="Q75"/>
          <cell r="R75"/>
          <cell r="S75"/>
          <cell r="T75"/>
          <cell r="U75"/>
          <cell r="V75"/>
          <cell r="W75"/>
          <cell r="X75"/>
          <cell r="Y75"/>
          <cell r="Z75"/>
          <cell r="AA75"/>
          <cell r="AB75"/>
          <cell r="AC75"/>
          <cell r="AD75"/>
          <cell r="AE75"/>
          <cell r="AF75"/>
          <cell r="AG75"/>
          <cell r="AH75"/>
          <cell r="AI75"/>
          <cell r="AJ75"/>
          <cell r="AK75"/>
          <cell r="AL75"/>
          <cell r="AM75"/>
          <cell r="AN75"/>
          <cell r="AO75"/>
          <cell r="AP75"/>
          <cell r="AQ75"/>
          <cell r="AR75"/>
          <cell r="AS75"/>
          <cell r="AT75"/>
          <cell r="AU75"/>
          <cell r="AV75"/>
          <cell r="AW75"/>
          <cell r="AX75"/>
          <cell r="AY75"/>
          <cell r="AZ75"/>
          <cell r="BA75"/>
          <cell r="BB75"/>
          <cell r="BC75"/>
          <cell r="BD75"/>
          <cell r="BE75"/>
          <cell r="BG75"/>
          <cell r="BH75"/>
          <cell r="BI75"/>
          <cell r="BJ75"/>
          <cell r="BK75"/>
          <cell r="BL75"/>
          <cell r="BM75"/>
          <cell r="BN75"/>
          <cell r="BO75"/>
          <cell r="BP75"/>
          <cell r="BQ75"/>
          <cell r="BR75"/>
          <cell r="BS75"/>
          <cell r="BT75"/>
          <cell r="BU75"/>
          <cell r="BV75"/>
          <cell r="BW75"/>
          <cell r="BX75"/>
          <cell r="BY75"/>
          <cell r="BZ75"/>
          <cell r="CA75"/>
          <cell r="CB75"/>
          <cell r="CC75"/>
          <cell r="CD75"/>
          <cell r="CE75"/>
          <cell r="CF75"/>
          <cell r="CG75"/>
          <cell r="CH75"/>
          <cell r="CI75"/>
          <cell r="CJ75"/>
          <cell r="CK75"/>
          <cell r="CL75"/>
          <cell r="CM75"/>
          <cell r="CN75"/>
          <cell r="CO75"/>
          <cell r="CP75"/>
          <cell r="CQ75"/>
          <cell r="CR75"/>
          <cell r="CS75"/>
          <cell r="CT75"/>
          <cell r="CU75"/>
          <cell r="CV75"/>
          <cell r="CW75"/>
          <cell r="CX75"/>
          <cell r="CY75"/>
          <cell r="CZ75"/>
          <cell r="DA75"/>
          <cell r="DB75"/>
          <cell r="DC75"/>
          <cell r="DD75"/>
          <cell r="DE75"/>
          <cell r="DF75"/>
        </row>
        <row r="76">
          <cell r="A76"/>
          <cell r="B76"/>
          <cell r="C76"/>
          <cell r="D76"/>
          <cell r="E76"/>
          <cell r="F76"/>
          <cell r="G76"/>
          <cell r="H76"/>
          <cell r="I76"/>
          <cell r="J76"/>
          <cell r="K76"/>
          <cell r="L76"/>
          <cell r="M76"/>
          <cell r="N76"/>
          <cell r="O76"/>
          <cell r="P76"/>
          <cell r="Q76"/>
          <cell r="R76"/>
          <cell r="S76"/>
          <cell r="T76"/>
          <cell r="U76"/>
          <cell r="V76"/>
          <cell r="W76"/>
          <cell r="X76"/>
          <cell r="Y76"/>
          <cell r="Z76"/>
          <cell r="AA76"/>
          <cell r="AB76"/>
          <cell r="AC76"/>
          <cell r="AD76"/>
          <cell r="AE76"/>
          <cell r="AF76"/>
          <cell r="AG76"/>
          <cell r="AH76"/>
          <cell r="AI76"/>
          <cell r="AJ76"/>
          <cell r="AK76"/>
          <cell r="AL76"/>
          <cell r="AM76"/>
          <cell r="AN76"/>
          <cell r="AO76"/>
          <cell r="AP76"/>
          <cell r="AQ76"/>
          <cell r="AR76"/>
          <cell r="AS76"/>
          <cell r="AT76"/>
          <cell r="AU76"/>
          <cell r="AV76"/>
          <cell r="AW76"/>
          <cell r="AX76"/>
          <cell r="AY76"/>
          <cell r="AZ76"/>
          <cell r="BA76"/>
          <cell r="BB76"/>
          <cell r="BC76"/>
          <cell r="BD76"/>
          <cell r="BE76"/>
          <cell r="BG76"/>
          <cell r="BH76"/>
          <cell r="BI76"/>
          <cell r="BJ76"/>
          <cell r="BK76"/>
          <cell r="BL76"/>
          <cell r="BM76"/>
          <cell r="BN76"/>
          <cell r="BO76"/>
          <cell r="BP76"/>
          <cell r="BQ76"/>
          <cell r="BR76"/>
          <cell r="BS76"/>
          <cell r="BT76"/>
          <cell r="BU76"/>
          <cell r="BV76"/>
          <cell r="BW76"/>
          <cell r="BX76"/>
          <cell r="BY76"/>
          <cell r="BZ76"/>
          <cell r="CA76"/>
          <cell r="CB76"/>
          <cell r="CC76"/>
          <cell r="CD76"/>
          <cell r="CE76"/>
          <cell r="CF76"/>
          <cell r="CG76"/>
          <cell r="CH76"/>
          <cell r="CI76"/>
          <cell r="CJ76"/>
          <cell r="CK76"/>
          <cell r="CL76"/>
          <cell r="CM76"/>
          <cell r="CN76"/>
          <cell r="CO76"/>
          <cell r="CP76"/>
          <cell r="CQ76"/>
          <cell r="CR76"/>
          <cell r="CS76"/>
          <cell r="CT76"/>
          <cell r="CU76"/>
          <cell r="CV76"/>
          <cell r="CW76"/>
          <cell r="CX76"/>
          <cell r="CY76"/>
          <cell r="CZ76"/>
          <cell r="DA76"/>
          <cell r="DB76"/>
          <cell r="DC76"/>
          <cell r="DD76"/>
          <cell r="DE76"/>
          <cell r="DF76"/>
        </row>
        <row r="77">
          <cell r="A77"/>
          <cell r="B77"/>
          <cell r="C77"/>
          <cell r="D77"/>
          <cell r="E77"/>
          <cell r="F77"/>
          <cell r="G77"/>
          <cell r="H77"/>
          <cell r="I77"/>
          <cell r="J77"/>
          <cell r="K77"/>
          <cell r="L77"/>
          <cell r="M77"/>
          <cell r="N77"/>
          <cell r="O77"/>
          <cell r="P77"/>
          <cell r="Q77"/>
          <cell r="R77"/>
          <cell r="S77"/>
          <cell r="T77"/>
          <cell r="U77"/>
          <cell r="V77"/>
          <cell r="W77"/>
          <cell r="X77"/>
          <cell r="Y77"/>
          <cell r="Z77"/>
          <cell r="AA77"/>
          <cell r="AB77"/>
          <cell r="AC77"/>
          <cell r="AD77"/>
          <cell r="AE77"/>
          <cell r="AF77"/>
          <cell r="AG77"/>
          <cell r="AH77"/>
          <cell r="AI77"/>
          <cell r="AJ77"/>
          <cell r="AK77"/>
          <cell r="AL77"/>
          <cell r="AM77"/>
          <cell r="AN77"/>
          <cell r="AO77"/>
          <cell r="AP77"/>
          <cell r="AQ77"/>
          <cell r="AR77"/>
          <cell r="AS77"/>
          <cell r="AT77"/>
          <cell r="AU77"/>
          <cell r="AV77"/>
          <cell r="AW77"/>
          <cell r="AX77"/>
          <cell r="AY77"/>
          <cell r="AZ77"/>
          <cell r="BA77"/>
          <cell r="BB77"/>
          <cell r="BC77"/>
          <cell r="BD77"/>
          <cell r="BE77"/>
          <cell r="BG77"/>
          <cell r="BH77"/>
          <cell r="BI77"/>
          <cell r="BJ77"/>
          <cell r="BK77"/>
          <cell r="BL77"/>
          <cell r="BM77"/>
          <cell r="BN77"/>
          <cell r="BO77"/>
          <cell r="BP77"/>
          <cell r="BQ77"/>
          <cell r="BR77"/>
          <cell r="BS77"/>
          <cell r="BT77"/>
          <cell r="BU77"/>
          <cell r="BV77"/>
          <cell r="BW77"/>
          <cell r="BX77"/>
          <cell r="BY77"/>
          <cell r="BZ77"/>
          <cell r="CA77"/>
          <cell r="CB77"/>
          <cell r="CC77"/>
          <cell r="CD77"/>
          <cell r="CE77"/>
          <cell r="CF77"/>
          <cell r="CG77"/>
          <cell r="CH77"/>
          <cell r="CI77"/>
          <cell r="CJ77"/>
          <cell r="CK77"/>
          <cell r="CL77"/>
          <cell r="CM77"/>
          <cell r="CN77"/>
          <cell r="CO77"/>
          <cell r="CP77"/>
          <cell r="CQ77"/>
          <cell r="CR77"/>
          <cell r="CS77"/>
          <cell r="CT77"/>
          <cell r="CU77"/>
          <cell r="CV77"/>
          <cell r="CW77"/>
          <cell r="CX77"/>
          <cell r="CY77"/>
          <cell r="CZ77"/>
          <cell r="DA77"/>
          <cell r="DB77"/>
          <cell r="DC77"/>
          <cell r="DD77"/>
          <cell r="DE77"/>
          <cell r="DF77"/>
        </row>
        <row r="78">
          <cell r="A78"/>
          <cell r="B78"/>
          <cell r="C78"/>
          <cell r="D78"/>
          <cell r="E78"/>
          <cell r="F78"/>
          <cell r="G78"/>
          <cell r="H78"/>
          <cell r="I78"/>
          <cell r="J78"/>
          <cell r="K78"/>
          <cell r="L78"/>
          <cell r="M78"/>
          <cell r="N78"/>
          <cell r="O78"/>
          <cell r="P78"/>
          <cell r="Q78"/>
          <cell r="R78"/>
          <cell r="S78"/>
          <cell r="T78"/>
          <cell r="U78"/>
          <cell r="V78"/>
          <cell r="W78"/>
          <cell r="X78"/>
          <cell r="Y78"/>
          <cell r="Z78"/>
          <cell r="AA78"/>
          <cell r="AB78"/>
          <cell r="AC78"/>
          <cell r="AD78"/>
          <cell r="AE78"/>
          <cell r="AF78"/>
          <cell r="AG78"/>
          <cell r="AH78"/>
          <cell r="AI78"/>
          <cell r="AJ78"/>
          <cell r="AK78"/>
          <cell r="AL78"/>
          <cell r="AM78"/>
          <cell r="AN78"/>
          <cell r="AO78"/>
          <cell r="AP78"/>
          <cell r="AQ78"/>
          <cell r="AR78"/>
          <cell r="AS78"/>
          <cell r="AT78"/>
          <cell r="AU78"/>
          <cell r="AV78"/>
          <cell r="AW78"/>
          <cell r="AX78"/>
          <cell r="AY78"/>
          <cell r="AZ78"/>
          <cell r="BA78"/>
          <cell r="BB78"/>
          <cell r="BC78"/>
          <cell r="BD78"/>
          <cell r="BE78"/>
          <cell r="BG78"/>
          <cell r="BH78"/>
          <cell r="BI78"/>
          <cell r="BJ78"/>
          <cell r="BK78"/>
          <cell r="BL78"/>
          <cell r="BM78"/>
          <cell r="BN78"/>
          <cell r="BO78"/>
          <cell r="BP78"/>
          <cell r="BQ78"/>
          <cell r="BR78"/>
          <cell r="BS78"/>
          <cell r="BT78"/>
          <cell r="BU78"/>
          <cell r="BV78"/>
          <cell r="BW78"/>
          <cell r="BX78"/>
          <cell r="BY78"/>
          <cell r="BZ78"/>
          <cell r="CA78"/>
          <cell r="CB78"/>
          <cell r="CC78"/>
          <cell r="CD78"/>
          <cell r="CE78"/>
          <cell r="CF78"/>
          <cell r="CG78"/>
          <cell r="CH78"/>
          <cell r="CI78"/>
          <cell r="CJ78"/>
          <cell r="CK78"/>
          <cell r="CL78"/>
          <cell r="CM78"/>
          <cell r="CN78"/>
          <cell r="CO78"/>
          <cell r="CP78"/>
          <cell r="CQ78"/>
          <cell r="CR78"/>
          <cell r="CS78"/>
          <cell r="CT78"/>
          <cell r="CU78"/>
          <cell r="CV78"/>
          <cell r="CW78"/>
          <cell r="CX78"/>
          <cell r="CY78"/>
          <cell r="CZ78"/>
          <cell r="DA78"/>
          <cell r="DB78"/>
          <cell r="DC78"/>
          <cell r="DD78"/>
          <cell r="DE78"/>
          <cell r="DF78"/>
        </row>
        <row r="79">
          <cell r="A79"/>
          <cell r="B79"/>
          <cell r="C79"/>
          <cell r="D79"/>
          <cell r="E79"/>
          <cell r="F79"/>
          <cell r="G79"/>
          <cell r="H79"/>
          <cell r="I79"/>
          <cell r="J79"/>
          <cell r="K79"/>
          <cell r="L79"/>
          <cell r="M79"/>
          <cell r="N79"/>
          <cell r="O79"/>
          <cell r="P79"/>
          <cell r="Q79"/>
          <cell r="R79"/>
          <cell r="S79"/>
          <cell r="T79"/>
          <cell r="U79"/>
          <cell r="V79"/>
          <cell r="W79"/>
          <cell r="X79"/>
          <cell r="Y79"/>
          <cell r="Z79"/>
          <cell r="AA79"/>
          <cell r="AB79"/>
          <cell r="AC79"/>
          <cell r="AD79"/>
          <cell r="AE79"/>
          <cell r="AF79"/>
          <cell r="AG79"/>
          <cell r="AH79"/>
          <cell r="AI79"/>
          <cell r="AJ79"/>
          <cell r="AK79"/>
          <cell r="AL79"/>
          <cell r="AM79"/>
          <cell r="AN79"/>
          <cell r="AO79"/>
          <cell r="AP79"/>
          <cell r="AQ79"/>
          <cell r="AR79"/>
          <cell r="AS79"/>
          <cell r="AT79"/>
          <cell r="AU79"/>
          <cell r="AV79"/>
          <cell r="AW79"/>
          <cell r="AX79"/>
          <cell r="AY79"/>
          <cell r="AZ79"/>
          <cell r="BA79"/>
          <cell r="BB79"/>
          <cell r="BC79"/>
          <cell r="BD79"/>
          <cell r="BE79"/>
          <cell r="BG79"/>
          <cell r="BH79"/>
          <cell r="BI79"/>
          <cell r="BJ79"/>
          <cell r="BK79"/>
          <cell r="BL79"/>
          <cell r="BM79"/>
          <cell r="BN79"/>
          <cell r="BO79"/>
          <cell r="BP79"/>
          <cell r="BQ79"/>
          <cell r="BR79"/>
          <cell r="BS79"/>
          <cell r="BT79"/>
          <cell r="BU79"/>
          <cell r="BV79"/>
          <cell r="BW79"/>
          <cell r="BX79"/>
          <cell r="BY79"/>
          <cell r="BZ79"/>
          <cell r="CA79"/>
          <cell r="CB79"/>
          <cell r="CC79"/>
          <cell r="CD79"/>
          <cell r="CE79"/>
          <cell r="CF79"/>
          <cell r="CG79"/>
          <cell r="CH79"/>
          <cell r="CI79"/>
          <cell r="CJ79"/>
          <cell r="CK79"/>
          <cell r="CL79"/>
          <cell r="CM79"/>
          <cell r="CN79"/>
          <cell r="CO79"/>
          <cell r="CP79"/>
          <cell r="CQ79"/>
          <cell r="CR79"/>
          <cell r="CS79"/>
          <cell r="CT79"/>
          <cell r="CU79"/>
          <cell r="CV79"/>
          <cell r="CW79"/>
          <cell r="CX79"/>
          <cell r="CY79"/>
          <cell r="CZ79"/>
          <cell r="DA79"/>
          <cell r="DB79"/>
          <cell r="DC79"/>
          <cell r="DD79"/>
          <cell r="DE79"/>
          <cell r="DF79"/>
        </row>
        <row r="80">
          <cell r="A80"/>
          <cell r="B80"/>
          <cell r="C80"/>
          <cell r="D80"/>
          <cell r="E80"/>
          <cell r="F80"/>
          <cell r="G80"/>
          <cell r="H80"/>
          <cell r="I80"/>
          <cell r="J80"/>
          <cell r="K80"/>
          <cell r="L80"/>
          <cell r="M80"/>
          <cell r="N80"/>
          <cell r="O80"/>
          <cell r="P80"/>
          <cell r="Q80"/>
          <cell r="R80"/>
          <cell r="S80"/>
          <cell r="T80"/>
          <cell r="U80"/>
          <cell r="V80"/>
          <cell r="W80"/>
          <cell r="X80"/>
          <cell r="Y80"/>
          <cell r="Z80"/>
          <cell r="AA80"/>
          <cell r="AB80"/>
          <cell r="AC80"/>
          <cell r="AD80"/>
          <cell r="AE80"/>
          <cell r="AF80"/>
          <cell r="AG80"/>
          <cell r="AH80"/>
          <cell r="AI80"/>
          <cell r="AJ80"/>
          <cell r="AK80"/>
          <cell r="AL80"/>
          <cell r="AM80"/>
          <cell r="AN80"/>
          <cell r="AO80"/>
          <cell r="AP80"/>
          <cell r="AQ80"/>
          <cell r="AR80"/>
          <cell r="AS80"/>
          <cell r="AT80"/>
          <cell r="AU80"/>
          <cell r="AV80"/>
          <cell r="AW80"/>
          <cell r="AX80"/>
          <cell r="AY80"/>
          <cell r="AZ80"/>
          <cell r="BA80"/>
          <cell r="BB80"/>
          <cell r="BC80"/>
          <cell r="BD80"/>
          <cell r="BE80"/>
          <cell r="BG80"/>
          <cell r="BH80"/>
          <cell r="BI80"/>
          <cell r="BJ80"/>
          <cell r="BK80"/>
          <cell r="BL80"/>
          <cell r="BM80"/>
          <cell r="BN80"/>
          <cell r="BO80"/>
          <cell r="BP80"/>
          <cell r="BQ80"/>
          <cell r="BR80"/>
          <cell r="BS80"/>
          <cell r="BT80"/>
          <cell r="BU80"/>
          <cell r="BV80"/>
          <cell r="BW80"/>
          <cell r="BX80"/>
          <cell r="BY80"/>
          <cell r="BZ80"/>
          <cell r="CA80"/>
          <cell r="CB80"/>
          <cell r="CC80"/>
          <cell r="CD80"/>
          <cell r="CE80"/>
          <cell r="CF80"/>
          <cell r="CG80"/>
          <cell r="CH80"/>
          <cell r="CI80"/>
          <cell r="CJ80"/>
          <cell r="CK80"/>
          <cell r="CL80"/>
          <cell r="CM80"/>
          <cell r="CN80"/>
          <cell r="CO80"/>
          <cell r="CP80"/>
          <cell r="CQ80"/>
          <cell r="CR80"/>
          <cell r="CS80"/>
          <cell r="CT80"/>
          <cell r="CU80"/>
          <cell r="CV80"/>
          <cell r="CW80"/>
          <cell r="CX80"/>
          <cell r="CY80"/>
          <cell r="CZ80"/>
          <cell r="DA80"/>
          <cell r="DB80"/>
          <cell r="DC80"/>
          <cell r="DD80"/>
          <cell r="DE80"/>
          <cell r="DF80"/>
        </row>
        <row r="81">
          <cell r="A81"/>
          <cell r="B81"/>
          <cell r="C81"/>
          <cell r="D81"/>
          <cell r="E81"/>
          <cell r="F81"/>
          <cell r="G81"/>
          <cell r="H81"/>
          <cell r="I81"/>
          <cell r="J81"/>
          <cell r="K81"/>
          <cell r="L81"/>
          <cell r="M81"/>
          <cell r="N81"/>
          <cell r="O81"/>
          <cell r="P81"/>
          <cell r="Q81"/>
          <cell r="R81"/>
          <cell r="S81"/>
          <cell r="T81"/>
          <cell r="U81"/>
          <cell r="V81"/>
          <cell r="W81"/>
          <cell r="X81"/>
          <cell r="Y81"/>
          <cell r="Z81"/>
          <cell r="AA81"/>
          <cell r="AB81"/>
          <cell r="AC81"/>
          <cell r="AD81"/>
          <cell r="AE81"/>
          <cell r="AF81"/>
          <cell r="AG81"/>
          <cell r="AH81"/>
          <cell r="AI81"/>
          <cell r="AJ81"/>
          <cell r="AK81"/>
          <cell r="AL81"/>
          <cell r="AM81"/>
          <cell r="AN81"/>
          <cell r="AO81"/>
          <cell r="AP81"/>
          <cell r="AQ81"/>
          <cell r="AR81"/>
          <cell r="AS81"/>
          <cell r="AT81"/>
          <cell r="AU81"/>
          <cell r="AV81"/>
          <cell r="AW81"/>
          <cell r="AX81"/>
          <cell r="AY81"/>
          <cell r="AZ81"/>
          <cell r="BA81"/>
          <cell r="BB81"/>
          <cell r="BC81"/>
          <cell r="BD81"/>
          <cell r="BE81"/>
          <cell r="BG81"/>
          <cell r="BH81"/>
          <cell r="BI81"/>
          <cell r="BJ81"/>
          <cell r="BK81"/>
          <cell r="BL81"/>
          <cell r="BM81"/>
          <cell r="BN81"/>
          <cell r="BO81"/>
          <cell r="BP81"/>
          <cell r="BQ81"/>
          <cell r="BR81"/>
          <cell r="BS81"/>
          <cell r="BT81"/>
          <cell r="BU81"/>
          <cell r="BV81"/>
          <cell r="BW81"/>
          <cell r="BX81"/>
          <cell r="BY81"/>
          <cell r="BZ81"/>
          <cell r="CA81"/>
          <cell r="CB81"/>
          <cell r="CC81"/>
          <cell r="CD81"/>
          <cell r="CE81"/>
          <cell r="CF81"/>
          <cell r="CG81"/>
          <cell r="CH81"/>
          <cell r="CI81"/>
          <cell r="CJ81"/>
          <cell r="CK81"/>
          <cell r="CL81"/>
          <cell r="CM81"/>
          <cell r="CN81"/>
          <cell r="CO81"/>
          <cell r="CP81"/>
          <cell r="CQ81"/>
          <cell r="CR81"/>
          <cell r="CS81"/>
          <cell r="CT81"/>
          <cell r="CU81"/>
          <cell r="CV81"/>
          <cell r="CW81"/>
          <cell r="CX81"/>
          <cell r="CY81"/>
          <cell r="CZ81"/>
          <cell r="DA81"/>
          <cell r="DB81"/>
          <cell r="DC81"/>
          <cell r="DD81"/>
          <cell r="DE81"/>
          <cell r="DF81"/>
        </row>
        <row r="82">
          <cell r="A82"/>
          <cell r="B82"/>
          <cell r="C82"/>
          <cell r="D82"/>
          <cell r="E82"/>
          <cell r="F82"/>
          <cell r="G82"/>
          <cell r="H82"/>
          <cell r="I82"/>
          <cell r="J82"/>
          <cell r="K82"/>
          <cell r="L82"/>
          <cell r="M82"/>
          <cell r="N82"/>
          <cell r="O82"/>
          <cell r="P82"/>
          <cell r="Q82"/>
          <cell r="R82"/>
          <cell r="S82"/>
          <cell r="T82"/>
          <cell r="U82"/>
          <cell r="V82"/>
          <cell r="W82"/>
          <cell r="X82"/>
          <cell r="Y82"/>
          <cell r="Z82"/>
          <cell r="AA82"/>
          <cell r="AB82"/>
          <cell r="AC82"/>
          <cell r="AD82"/>
          <cell r="AE82"/>
          <cell r="AF82"/>
          <cell r="AG82"/>
          <cell r="AH82"/>
          <cell r="AI82"/>
          <cell r="AJ82"/>
          <cell r="AK82"/>
          <cell r="AL82"/>
          <cell r="AM82"/>
          <cell r="AN82"/>
          <cell r="AO82"/>
          <cell r="AP82"/>
          <cell r="AQ82"/>
          <cell r="AR82"/>
          <cell r="AS82"/>
          <cell r="AT82"/>
          <cell r="AU82"/>
          <cell r="AV82"/>
          <cell r="AW82"/>
          <cell r="AX82"/>
          <cell r="AY82"/>
          <cell r="AZ82"/>
          <cell r="BA82"/>
          <cell r="BB82"/>
          <cell r="BC82"/>
          <cell r="BD82"/>
          <cell r="BE82"/>
          <cell r="BG82"/>
          <cell r="BH82"/>
          <cell r="BI82"/>
          <cell r="BJ82"/>
          <cell r="BK82"/>
          <cell r="BL82"/>
          <cell r="BM82"/>
          <cell r="BN82"/>
          <cell r="BO82"/>
          <cell r="BP82"/>
          <cell r="BQ82"/>
          <cell r="BR82"/>
          <cell r="BS82"/>
          <cell r="BT82"/>
          <cell r="BU82"/>
          <cell r="BV82"/>
          <cell r="BW82"/>
          <cell r="BX82"/>
          <cell r="BY82"/>
          <cell r="BZ82"/>
          <cell r="CA82"/>
          <cell r="CB82"/>
          <cell r="CC82"/>
          <cell r="CD82"/>
          <cell r="CE82"/>
          <cell r="CF82"/>
          <cell r="CG82"/>
          <cell r="CH82"/>
          <cell r="CI82"/>
          <cell r="CJ82"/>
          <cell r="CK82"/>
          <cell r="CL82"/>
          <cell r="CM82"/>
          <cell r="CN82"/>
          <cell r="CO82"/>
          <cell r="CP82"/>
          <cell r="CQ82"/>
          <cell r="CR82"/>
          <cell r="CS82"/>
          <cell r="CT82"/>
          <cell r="CU82"/>
          <cell r="CV82"/>
          <cell r="CW82"/>
          <cell r="CX82"/>
          <cell r="CY82"/>
          <cell r="CZ82"/>
          <cell r="DA82"/>
          <cell r="DB82"/>
          <cell r="DC82"/>
          <cell r="DD82"/>
          <cell r="DE82"/>
          <cell r="DF82"/>
        </row>
        <row r="83">
          <cell r="A83"/>
          <cell r="B83"/>
          <cell r="C83"/>
          <cell r="D83"/>
          <cell r="E83"/>
          <cell r="F83"/>
          <cell r="G83"/>
          <cell r="H83"/>
          <cell r="I83"/>
          <cell r="J83"/>
          <cell r="K83"/>
          <cell r="L83"/>
          <cell r="M83"/>
          <cell r="N83"/>
          <cell r="O83"/>
          <cell r="P83"/>
          <cell r="Q83"/>
          <cell r="R83"/>
          <cell r="S83"/>
          <cell r="T83"/>
          <cell r="U83"/>
          <cell r="V83"/>
          <cell r="W83"/>
          <cell r="X83"/>
          <cell r="Y83"/>
          <cell r="Z83"/>
          <cell r="AA83"/>
          <cell r="AB83"/>
          <cell r="AC83"/>
          <cell r="AD83"/>
          <cell r="AE83"/>
          <cell r="AF83"/>
          <cell r="AG83"/>
          <cell r="AH83"/>
          <cell r="AI83"/>
          <cell r="AJ83"/>
          <cell r="AK83"/>
          <cell r="AL83"/>
          <cell r="AM83"/>
          <cell r="AN83"/>
          <cell r="AO83"/>
          <cell r="AP83"/>
          <cell r="AQ83"/>
          <cell r="AR83"/>
          <cell r="AS83"/>
          <cell r="AT83"/>
          <cell r="AU83"/>
          <cell r="AV83"/>
          <cell r="AW83"/>
          <cell r="AX83"/>
          <cell r="AY83"/>
          <cell r="AZ83"/>
          <cell r="BA83"/>
          <cell r="BB83"/>
          <cell r="BC83"/>
          <cell r="BD83"/>
          <cell r="BE83"/>
          <cell r="BG83"/>
          <cell r="BH83"/>
          <cell r="BI83"/>
          <cell r="BJ83"/>
          <cell r="BK83"/>
          <cell r="BL83"/>
          <cell r="BM83"/>
          <cell r="BN83"/>
          <cell r="BO83"/>
          <cell r="BP83"/>
          <cell r="BQ83"/>
          <cell r="BR83"/>
          <cell r="BS83"/>
          <cell r="BT83"/>
          <cell r="BU83"/>
          <cell r="BV83"/>
          <cell r="BW83"/>
          <cell r="BX83"/>
          <cell r="BY83"/>
          <cell r="BZ83"/>
          <cell r="CA83"/>
          <cell r="CB83"/>
          <cell r="CC83"/>
          <cell r="CD83"/>
          <cell r="CE83"/>
          <cell r="CF83"/>
          <cell r="CG83"/>
          <cell r="CH83"/>
          <cell r="CI83"/>
          <cell r="CJ83"/>
          <cell r="CK83"/>
          <cell r="CL83"/>
          <cell r="CM83"/>
          <cell r="CN83"/>
          <cell r="CO83"/>
          <cell r="CP83"/>
          <cell r="CQ83"/>
          <cell r="CR83"/>
          <cell r="CS83"/>
          <cell r="CT83"/>
          <cell r="CU83"/>
          <cell r="CV83"/>
          <cell r="CW83"/>
          <cell r="CX83"/>
          <cell r="CY83"/>
          <cell r="CZ83"/>
          <cell r="DA83"/>
          <cell r="DB83"/>
          <cell r="DC83"/>
          <cell r="DD83"/>
          <cell r="DE83"/>
          <cell r="DF83"/>
        </row>
        <row r="84">
          <cell r="A84"/>
          <cell r="B84"/>
          <cell r="C84"/>
          <cell r="D84"/>
          <cell r="E84"/>
          <cell r="F84"/>
          <cell r="G84"/>
          <cell r="H84"/>
          <cell r="I84"/>
          <cell r="J84"/>
          <cell r="K84"/>
          <cell r="L84"/>
          <cell r="M84"/>
          <cell r="N84"/>
          <cell r="O84"/>
          <cell r="P84"/>
          <cell r="Q84"/>
          <cell r="R84"/>
          <cell r="S84"/>
          <cell r="T84"/>
          <cell r="U84"/>
          <cell r="V84"/>
          <cell r="W84"/>
          <cell r="X84"/>
          <cell r="Y84"/>
          <cell r="Z84"/>
          <cell r="AA84"/>
          <cell r="AB84"/>
          <cell r="AC84"/>
          <cell r="AD84"/>
          <cell r="AE84"/>
          <cell r="AF84"/>
          <cell r="AG84"/>
          <cell r="AH84"/>
          <cell r="AI84"/>
          <cell r="AJ84"/>
          <cell r="AK84"/>
          <cell r="AL84"/>
          <cell r="AM84"/>
          <cell r="AN84"/>
          <cell r="AO84"/>
          <cell r="AP84"/>
          <cell r="AQ84"/>
          <cell r="AR84"/>
          <cell r="AS84"/>
          <cell r="AT84"/>
          <cell r="AU84"/>
          <cell r="AV84"/>
          <cell r="AW84"/>
          <cell r="AX84"/>
          <cell r="AY84"/>
          <cell r="AZ84"/>
          <cell r="BA84"/>
          <cell r="BB84"/>
          <cell r="BC84"/>
          <cell r="BD84"/>
          <cell r="BE84"/>
          <cell r="BG84"/>
          <cell r="BH84"/>
          <cell r="BI84"/>
          <cell r="BJ84"/>
          <cell r="BK84"/>
          <cell r="BL84"/>
          <cell r="BM84"/>
          <cell r="BN84"/>
          <cell r="BO84"/>
          <cell r="BP84"/>
          <cell r="BQ84"/>
          <cell r="BR84"/>
          <cell r="BS84"/>
          <cell r="BT84"/>
          <cell r="BU84"/>
          <cell r="BV84"/>
          <cell r="BW84"/>
          <cell r="BX84"/>
          <cell r="BY84"/>
          <cell r="BZ84"/>
          <cell r="CA84"/>
          <cell r="CB84"/>
          <cell r="CC84"/>
          <cell r="CD84"/>
          <cell r="CE84"/>
          <cell r="CF84"/>
          <cell r="CG84"/>
          <cell r="CH84"/>
          <cell r="CI84"/>
          <cell r="CJ84"/>
          <cell r="CK84"/>
          <cell r="CL84"/>
          <cell r="CM84"/>
          <cell r="CN84"/>
          <cell r="CO84"/>
          <cell r="CP84"/>
          <cell r="CQ84"/>
          <cell r="CR84"/>
          <cell r="CS84"/>
          <cell r="CT84"/>
          <cell r="CU84"/>
          <cell r="CV84"/>
          <cell r="CW84"/>
          <cell r="CX84"/>
          <cell r="CY84"/>
          <cell r="CZ84"/>
          <cell r="DA84"/>
          <cell r="DB84"/>
          <cell r="DC84"/>
          <cell r="DD84"/>
          <cell r="DE84"/>
          <cell r="DF84"/>
        </row>
        <row r="85">
          <cell r="A85"/>
          <cell r="B85"/>
          <cell r="C85"/>
          <cell r="D85"/>
          <cell r="E85"/>
          <cell r="F85"/>
          <cell r="G85"/>
          <cell r="H85"/>
          <cell r="I85"/>
          <cell r="J85"/>
          <cell r="K85"/>
          <cell r="L85"/>
          <cell r="M85"/>
          <cell r="N85"/>
          <cell r="O85"/>
          <cell r="P85"/>
          <cell r="Q85"/>
          <cell r="R85"/>
          <cell r="S85"/>
          <cell r="T85"/>
          <cell r="U85"/>
          <cell r="V85"/>
          <cell r="W85"/>
          <cell r="X85"/>
          <cell r="Y85"/>
          <cell r="Z85"/>
          <cell r="AA85"/>
          <cell r="AB85"/>
          <cell r="AC85"/>
          <cell r="AD85"/>
          <cell r="AE85"/>
          <cell r="AF85"/>
          <cell r="AG85"/>
          <cell r="AH85"/>
          <cell r="AI85"/>
          <cell r="AJ85"/>
          <cell r="AK85"/>
          <cell r="AL85"/>
          <cell r="AM85"/>
          <cell r="AN85"/>
          <cell r="AO85"/>
          <cell r="AP85"/>
          <cell r="AQ85"/>
          <cell r="AR85"/>
          <cell r="AS85"/>
          <cell r="AT85"/>
          <cell r="AU85"/>
          <cell r="AV85"/>
          <cell r="AW85"/>
          <cell r="AX85"/>
          <cell r="AY85"/>
          <cell r="AZ85"/>
          <cell r="BA85"/>
          <cell r="BB85"/>
          <cell r="BC85"/>
          <cell r="BD85"/>
          <cell r="BE85"/>
          <cell r="BG85"/>
          <cell r="BH85"/>
          <cell r="BI85"/>
          <cell r="BJ85"/>
          <cell r="BK85"/>
          <cell r="BL85"/>
          <cell r="BM85"/>
          <cell r="BN85"/>
          <cell r="BO85"/>
          <cell r="BP85"/>
          <cell r="BQ85"/>
          <cell r="BR85"/>
          <cell r="BS85"/>
          <cell r="BT85"/>
          <cell r="BU85"/>
          <cell r="BV85"/>
          <cell r="BW85"/>
          <cell r="BX85"/>
          <cell r="BY85"/>
          <cell r="BZ85"/>
          <cell r="CA85"/>
          <cell r="CB85"/>
          <cell r="CC85"/>
          <cell r="CD85"/>
          <cell r="CE85"/>
          <cell r="CF85"/>
          <cell r="CG85"/>
          <cell r="CH85"/>
          <cell r="CI85"/>
          <cell r="CJ85"/>
          <cell r="CK85"/>
          <cell r="CL85"/>
          <cell r="CM85"/>
          <cell r="CN85"/>
          <cell r="CO85"/>
          <cell r="CP85"/>
          <cell r="CQ85"/>
          <cell r="CR85"/>
          <cell r="CS85"/>
          <cell r="CT85"/>
          <cell r="CU85"/>
          <cell r="CV85"/>
          <cell r="CW85"/>
          <cell r="CX85"/>
          <cell r="CY85"/>
          <cell r="CZ85"/>
          <cell r="DA85"/>
          <cell r="DB85"/>
          <cell r="DC85"/>
          <cell r="DD85"/>
          <cell r="DE85"/>
          <cell r="DF85"/>
        </row>
        <row r="86">
          <cell r="A86" t="str">
            <v>T2</v>
          </cell>
          <cell r="B86" t="str">
            <v>Vehicle Rehabilitation/Replacement</v>
          </cell>
          <cell r="C86" t="str">
            <v>Region-wide</v>
          </cell>
          <cell r="D86"/>
          <cell r="E86"/>
          <cell r="F86"/>
          <cell r="G86"/>
          <cell r="H86"/>
          <cell r="I86"/>
          <cell r="J86"/>
          <cell r="K86"/>
          <cell r="L86"/>
          <cell r="M86">
            <v>0</v>
          </cell>
          <cell r="N86">
            <v>592.79999999999995</v>
          </cell>
          <cell r="O86">
            <v>0</v>
          </cell>
          <cell r="P86">
            <v>0</v>
          </cell>
          <cell r="Q86">
            <v>0</v>
          </cell>
          <cell r="R86">
            <v>0</v>
          </cell>
          <cell r="S86">
            <v>592.79999999999995</v>
          </cell>
          <cell r="T86">
            <v>0</v>
          </cell>
          <cell r="U86">
            <v>0</v>
          </cell>
          <cell r="V86">
            <v>0</v>
          </cell>
          <cell r="W86">
            <v>0</v>
          </cell>
          <cell r="X86">
            <v>1226.9624522343531</v>
          </cell>
          <cell r="Y86">
            <v>0</v>
          </cell>
          <cell r="Z86">
            <v>0</v>
          </cell>
          <cell r="AA86">
            <v>1226.9624522343531</v>
          </cell>
          <cell r="AB86">
            <v>0</v>
          </cell>
          <cell r="AC86">
            <v>0</v>
          </cell>
          <cell r="AD86">
            <v>0</v>
          </cell>
          <cell r="AE86">
            <v>0</v>
          </cell>
          <cell r="AF86">
            <v>0</v>
          </cell>
          <cell r="AG86">
            <v>0</v>
          </cell>
          <cell r="AH86">
            <v>0</v>
          </cell>
          <cell r="AI86">
            <v>252.81228202590958</v>
          </cell>
          <cell r="AJ86">
            <v>974.15017020844346</v>
          </cell>
          <cell r="AK86">
            <v>1226.9624522343531</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252.81228202590958</v>
          </cell>
          <cell r="BD86">
            <v>974.15017020844346</v>
          </cell>
          <cell r="BE86">
            <v>1226.9624522343531</v>
          </cell>
          <cell r="BG86"/>
          <cell r="BH86"/>
          <cell r="BI86"/>
          <cell r="BJ86"/>
          <cell r="BK86"/>
          <cell r="BL86"/>
          <cell r="BM86"/>
          <cell r="BN86"/>
          <cell r="BO86"/>
          <cell r="BP86"/>
          <cell r="BQ86"/>
          <cell r="BR86"/>
          <cell r="BS86"/>
          <cell r="BT86"/>
          <cell r="BU86"/>
          <cell r="BV86"/>
          <cell r="BW86"/>
          <cell r="BX86"/>
          <cell r="BY86"/>
          <cell r="BZ86"/>
          <cell r="CA86"/>
          <cell r="CB86"/>
          <cell r="CC86"/>
          <cell r="CD86"/>
          <cell r="CE86"/>
          <cell r="CF86"/>
          <cell r="CG86"/>
          <cell r="CH86"/>
          <cell r="CI86"/>
          <cell r="CJ86"/>
          <cell r="CK86"/>
          <cell r="CL86"/>
          <cell r="CM86"/>
          <cell r="CN86"/>
          <cell r="CO86"/>
          <cell r="CP86"/>
          <cell r="CQ86"/>
          <cell r="CR86"/>
          <cell r="CS86"/>
          <cell r="CT86"/>
          <cell r="CU86"/>
          <cell r="CV86"/>
          <cell r="CW86"/>
          <cell r="CX86"/>
          <cell r="CY86"/>
          <cell r="CZ86"/>
          <cell r="DA86"/>
          <cell r="DB86"/>
          <cell r="DC86"/>
          <cell r="DD86"/>
          <cell r="DE86"/>
          <cell r="DF86"/>
        </row>
        <row r="87">
          <cell r="A87" t="str">
            <v>T2.01N</v>
          </cell>
          <cell r="B87" t="str">
            <v>NJ TRANSIT Buses</v>
          </cell>
          <cell r="C87" t="str">
            <v>Procure (358) 40' Buses and (288) 45' Buses</v>
          </cell>
          <cell r="D87" t="str">
            <v>X</v>
          </cell>
          <cell r="E87" t="str">
            <v>X</v>
          </cell>
          <cell r="F87" t="str">
            <v>X</v>
          </cell>
          <cell r="G87" t="str">
            <v>X</v>
          </cell>
          <cell r="H87" t="str">
            <v>X</v>
          </cell>
          <cell r="I87" t="str">
            <v>X</v>
          </cell>
          <cell r="J87" t="str">
            <v>X</v>
          </cell>
          <cell r="K87" t="str">
            <v>X</v>
          </cell>
          <cell r="L87"/>
          <cell r="M87">
            <v>0</v>
          </cell>
          <cell r="N87">
            <v>272.8</v>
          </cell>
          <cell r="O87">
            <v>0</v>
          </cell>
          <cell r="P87">
            <v>0</v>
          </cell>
          <cell r="Q87">
            <v>0</v>
          </cell>
          <cell r="R87">
            <v>0</v>
          </cell>
          <cell r="S87">
            <v>272.8</v>
          </cell>
          <cell r="T87"/>
          <cell r="U87"/>
          <cell r="V87"/>
          <cell r="W87">
            <v>0</v>
          </cell>
          <cell r="X87">
            <v>539.38130384277088</v>
          </cell>
          <cell r="Y87">
            <v>0</v>
          </cell>
          <cell r="Z87">
            <v>0</v>
          </cell>
          <cell r="AA87">
            <v>539.38130384277088</v>
          </cell>
          <cell r="AB87">
            <v>0</v>
          </cell>
          <cell r="AC87">
            <v>0</v>
          </cell>
          <cell r="AD87">
            <v>0</v>
          </cell>
          <cell r="AE87">
            <v>0</v>
          </cell>
          <cell r="AF87">
            <v>0</v>
          </cell>
          <cell r="AG87">
            <v>0</v>
          </cell>
          <cell r="AH87">
            <v>0</v>
          </cell>
          <cell r="AI87">
            <v>180.16507454719994</v>
          </cell>
          <cell r="AJ87">
            <v>359.21622929557094</v>
          </cell>
          <cell r="AK87">
            <v>539.38130384277088</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180.16507454719994</v>
          </cell>
          <cell r="BD87">
            <v>359.21622929557094</v>
          </cell>
          <cell r="BE87">
            <v>539.38130384277088</v>
          </cell>
          <cell r="BF87"/>
          <cell r="BG87" t="str">
            <v>X</v>
          </cell>
          <cell r="BH87" t="str">
            <v>N</v>
          </cell>
          <cell r="BI87" t="str">
            <v>N</v>
          </cell>
          <cell r="BJ87" t="str">
            <v>D</v>
          </cell>
          <cell r="BK87" t="str">
            <v>B</v>
          </cell>
          <cell r="BL87"/>
          <cell r="BM87"/>
          <cell r="BN87"/>
          <cell r="BO87"/>
          <cell r="BP87"/>
          <cell r="BQ87"/>
          <cell r="BR87"/>
          <cell r="BS87"/>
          <cell r="BT87"/>
          <cell r="BU87"/>
          <cell r="BV87"/>
          <cell r="BW87"/>
          <cell r="BX87"/>
          <cell r="BY87"/>
          <cell r="BZ87"/>
          <cell r="CA87"/>
          <cell r="CB87"/>
          <cell r="CC87"/>
          <cell r="CD87"/>
          <cell r="CE87"/>
          <cell r="CF87"/>
          <cell r="CG87"/>
          <cell r="CH87"/>
          <cell r="CI87" t="str">
            <v>NJ Transit</v>
          </cell>
          <cell r="CJ87"/>
          <cell r="CK87"/>
          <cell r="CL87"/>
          <cell r="CM87"/>
          <cell r="CN87">
            <v>272.8</v>
          </cell>
          <cell r="CO87">
            <v>0</v>
          </cell>
          <cell r="CP87">
            <v>0</v>
          </cell>
          <cell r="CQ87">
            <v>0.41176470588235292</v>
          </cell>
          <cell r="CR87">
            <v>0.58823529411764708</v>
          </cell>
          <cell r="CS87">
            <v>0</v>
          </cell>
          <cell r="CT87">
            <v>1</v>
          </cell>
          <cell r="CU87">
            <v>0</v>
          </cell>
          <cell r="CV87">
            <v>0</v>
          </cell>
          <cell r="CW87">
            <v>0</v>
          </cell>
          <cell r="CX87">
            <v>0</v>
          </cell>
          <cell r="CY87">
            <v>1</v>
          </cell>
          <cell r="CZ87">
            <v>0</v>
          </cell>
          <cell r="DA87">
            <v>0</v>
          </cell>
          <cell r="DB87">
            <v>0</v>
          </cell>
          <cell r="DC87"/>
          <cell r="DD87"/>
          <cell r="DE87"/>
          <cell r="DF87">
            <v>1</v>
          </cell>
        </row>
        <row r="88">
          <cell r="A88" t="str">
            <v>BY</v>
          </cell>
          <cell r="B88" t="str">
            <v>Northeast Corridor Rail Vehicles</v>
          </cell>
          <cell r="C88" t="str">
            <v>Replace (42) commuter rail vehicles</v>
          </cell>
          <cell r="D88"/>
          <cell r="E88"/>
          <cell r="F88"/>
          <cell r="G88"/>
          <cell r="H88"/>
          <cell r="I88"/>
          <cell r="J88"/>
          <cell r="K88" t="str">
            <v>X</v>
          </cell>
          <cell r="L88"/>
          <cell r="M88">
            <v>0</v>
          </cell>
          <cell r="N88">
            <v>210</v>
          </cell>
          <cell r="O88">
            <v>0</v>
          </cell>
          <cell r="P88">
            <v>0</v>
          </cell>
          <cell r="Q88">
            <v>0</v>
          </cell>
          <cell r="R88">
            <v>0</v>
          </cell>
          <cell r="S88">
            <v>210</v>
          </cell>
          <cell r="T88"/>
          <cell r="U88"/>
          <cell r="V88"/>
          <cell r="W88">
            <v>0</v>
          </cell>
          <cell r="X88">
            <v>470.08868716465844</v>
          </cell>
          <cell r="Y88">
            <v>0</v>
          </cell>
          <cell r="Z88">
            <v>0</v>
          </cell>
          <cell r="AA88">
            <v>470.08868716465844</v>
          </cell>
          <cell r="AB88">
            <v>0</v>
          </cell>
          <cell r="AC88">
            <v>0</v>
          </cell>
          <cell r="AD88">
            <v>0</v>
          </cell>
          <cell r="AE88">
            <v>0</v>
          </cell>
          <cell r="AF88">
            <v>0</v>
          </cell>
          <cell r="AG88">
            <v>0</v>
          </cell>
          <cell r="AH88">
            <v>0</v>
          </cell>
          <cell r="AI88">
            <v>0</v>
          </cell>
          <cell r="AJ88">
            <v>470.08868716465844</v>
          </cell>
          <cell r="AK88">
            <v>470.08868716465844</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470.08868716465844</v>
          </cell>
          <cell r="BE88">
            <v>470.08868716465844</v>
          </cell>
          <cell r="BF88"/>
          <cell r="BG88" t="str">
            <v>X</v>
          </cell>
          <cell r="BH88" t="str">
            <v>N</v>
          </cell>
          <cell r="BI88" t="str">
            <v>N</v>
          </cell>
          <cell r="BJ88" t="str">
            <v>-</v>
          </cell>
          <cell r="BK88" t="str">
            <v>B</v>
          </cell>
          <cell r="BL88"/>
          <cell r="BM88"/>
          <cell r="BN88"/>
          <cell r="BO88"/>
          <cell r="BP88"/>
          <cell r="BQ88"/>
          <cell r="BR88"/>
          <cell r="BS88"/>
          <cell r="BT88"/>
          <cell r="BU88"/>
          <cell r="BV88"/>
          <cell r="BW88"/>
          <cell r="BX88"/>
          <cell r="BY88"/>
          <cell r="BZ88"/>
          <cell r="CA88"/>
          <cell r="CB88"/>
          <cell r="CC88"/>
          <cell r="CD88"/>
          <cell r="CE88"/>
          <cell r="CF88"/>
          <cell r="CG88"/>
          <cell r="CH88"/>
          <cell r="CI88" t="str">
            <v>NJ Transit</v>
          </cell>
          <cell r="CJ88"/>
          <cell r="CK88"/>
          <cell r="CL88"/>
          <cell r="CM88"/>
          <cell r="CN88">
            <v>210</v>
          </cell>
          <cell r="CO88">
            <v>0</v>
          </cell>
          <cell r="CP88">
            <v>0</v>
          </cell>
          <cell r="CQ88">
            <v>0</v>
          </cell>
          <cell r="CR88">
            <v>1</v>
          </cell>
          <cell r="CS88">
            <v>0</v>
          </cell>
          <cell r="CT88">
            <v>1</v>
          </cell>
          <cell r="CU88">
            <v>0</v>
          </cell>
          <cell r="CV88">
            <v>0</v>
          </cell>
          <cell r="CW88">
            <v>0</v>
          </cell>
          <cell r="CX88">
            <v>0</v>
          </cell>
          <cell r="CY88">
            <v>1</v>
          </cell>
          <cell r="CZ88">
            <v>0</v>
          </cell>
          <cell r="DA88">
            <v>0</v>
          </cell>
          <cell r="DB88">
            <v>0</v>
          </cell>
          <cell r="DC88"/>
          <cell r="DD88"/>
          <cell r="DE88"/>
          <cell r="DF88">
            <v>1</v>
          </cell>
        </row>
        <row r="89">
          <cell r="A89" t="str">
            <v>BZ</v>
          </cell>
          <cell r="B89" t="str">
            <v>Atlantic City Rail Line</v>
          </cell>
          <cell r="C89" t="str">
            <v>Procure (5) locomotives and (20) commuter rail vehicles</v>
          </cell>
          <cell r="D89"/>
          <cell r="E89"/>
          <cell r="F89" t="str">
            <v>X</v>
          </cell>
          <cell r="G89" t="str">
            <v>X</v>
          </cell>
          <cell r="H89" t="str">
            <v>X</v>
          </cell>
          <cell r="I89" t="str">
            <v>X</v>
          </cell>
          <cell r="J89" t="str">
            <v>X</v>
          </cell>
          <cell r="K89" t="str">
            <v>X</v>
          </cell>
          <cell r="L89"/>
          <cell r="M89">
            <v>0</v>
          </cell>
          <cell r="N89">
            <v>110</v>
          </cell>
          <cell r="O89">
            <v>0</v>
          </cell>
          <cell r="P89">
            <v>0</v>
          </cell>
          <cell r="Q89">
            <v>0</v>
          </cell>
          <cell r="R89">
            <v>0</v>
          </cell>
          <cell r="S89">
            <v>110</v>
          </cell>
          <cell r="T89"/>
          <cell r="U89"/>
          <cell r="V89"/>
          <cell r="W89">
            <v>0</v>
          </cell>
          <cell r="X89">
            <v>217.49246122692372</v>
          </cell>
          <cell r="Y89">
            <v>0</v>
          </cell>
          <cell r="Z89">
            <v>0</v>
          </cell>
          <cell r="AA89">
            <v>217.49246122692372</v>
          </cell>
          <cell r="AB89">
            <v>0</v>
          </cell>
          <cell r="AC89">
            <v>0</v>
          </cell>
          <cell r="AD89">
            <v>0</v>
          </cell>
          <cell r="AE89">
            <v>0</v>
          </cell>
          <cell r="AF89">
            <v>0</v>
          </cell>
          <cell r="AG89">
            <v>0</v>
          </cell>
          <cell r="AH89">
            <v>0</v>
          </cell>
          <cell r="AI89">
            <v>72.647207478709646</v>
          </cell>
          <cell r="AJ89">
            <v>144.84525374821408</v>
          </cell>
          <cell r="AK89">
            <v>217.49246122692372</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cell r="BC89">
            <v>72.647207478709646</v>
          </cell>
          <cell r="BD89">
            <v>144.84525374821408</v>
          </cell>
          <cell r="BE89">
            <v>217.49246122692372</v>
          </cell>
          <cell r="BF89"/>
          <cell r="BG89" t="str">
            <v>X</v>
          </cell>
          <cell r="BH89" t="str">
            <v>N</v>
          </cell>
          <cell r="BI89" t="str">
            <v>N</v>
          </cell>
          <cell r="BJ89" t="str">
            <v>E</v>
          </cell>
          <cell r="BK89" t="str">
            <v>B</v>
          </cell>
          <cell r="BL89"/>
          <cell r="BM89"/>
          <cell r="BN89"/>
          <cell r="BO89"/>
          <cell r="BP89"/>
          <cell r="BQ89"/>
          <cell r="BR89"/>
          <cell r="BS89"/>
          <cell r="BT89"/>
          <cell r="BU89"/>
          <cell r="BV89"/>
          <cell r="BW89"/>
          <cell r="BX89"/>
          <cell r="BY89"/>
          <cell r="BZ89"/>
          <cell r="CA89"/>
          <cell r="CB89"/>
          <cell r="CC89"/>
          <cell r="CD89"/>
          <cell r="CE89"/>
          <cell r="CF89"/>
          <cell r="CG89"/>
          <cell r="CH89"/>
          <cell r="CI89" t="str">
            <v>NJ Transit</v>
          </cell>
          <cell r="CJ89"/>
          <cell r="CK89"/>
          <cell r="CL89"/>
          <cell r="CM89"/>
          <cell r="CN89">
            <v>110</v>
          </cell>
          <cell r="CO89">
            <v>0</v>
          </cell>
          <cell r="CP89">
            <v>0</v>
          </cell>
          <cell r="CQ89">
            <v>0.41176470588235292</v>
          </cell>
          <cell r="CR89">
            <v>0.58823529411764708</v>
          </cell>
          <cell r="CS89">
            <v>0</v>
          </cell>
          <cell r="CT89">
            <v>1</v>
          </cell>
          <cell r="CU89">
            <v>0</v>
          </cell>
          <cell r="CV89">
            <v>0</v>
          </cell>
          <cell r="CW89">
            <v>0</v>
          </cell>
          <cell r="CX89">
            <v>0</v>
          </cell>
          <cell r="CY89">
            <v>1</v>
          </cell>
          <cell r="CZ89">
            <v>0</v>
          </cell>
          <cell r="DA89">
            <v>0</v>
          </cell>
          <cell r="DB89">
            <v>0</v>
          </cell>
          <cell r="DC89"/>
          <cell r="DD89"/>
          <cell r="DE89"/>
          <cell r="DF89">
            <v>1</v>
          </cell>
        </row>
        <row r="90">
          <cell r="A90"/>
          <cell r="B90"/>
          <cell r="C90"/>
          <cell r="D90"/>
          <cell r="E90"/>
          <cell r="F90"/>
          <cell r="G90"/>
          <cell r="H90"/>
          <cell r="I90"/>
          <cell r="J90"/>
          <cell r="K90"/>
          <cell r="L90"/>
          <cell r="M90"/>
          <cell r="N90"/>
          <cell r="O90"/>
          <cell r="P90"/>
          <cell r="Q90"/>
          <cell r="R90"/>
          <cell r="S90"/>
          <cell r="T90"/>
          <cell r="U90"/>
          <cell r="V90"/>
          <cell r="W90"/>
          <cell r="X90"/>
          <cell r="Y90"/>
          <cell r="Z90"/>
          <cell r="AA90"/>
          <cell r="AB90"/>
          <cell r="AC90"/>
          <cell r="AD90"/>
          <cell r="AE90"/>
          <cell r="AF90"/>
          <cell r="AG90"/>
          <cell r="AH90"/>
          <cell r="AI90"/>
          <cell r="AJ90"/>
          <cell r="AK90"/>
          <cell r="AL90"/>
          <cell r="AM90"/>
          <cell r="AN90"/>
          <cell r="AO90"/>
          <cell r="AP90"/>
          <cell r="AQ90"/>
          <cell r="AR90"/>
          <cell r="AS90"/>
          <cell r="AT90"/>
          <cell r="AU90"/>
          <cell r="AV90"/>
          <cell r="AW90"/>
          <cell r="AX90"/>
          <cell r="AY90"/>
          <cell r="AZ90"/>
          <cell r="BA90"/>
          <cell r="BB90"/>
          <cell r="BC90"/>
          <cell r="BD90"/>
          <cell r="BE90"/>
          <cell r="BG90"/>
          <cell r="BH90"/>
          <cell r="BI90"/>
          <cell r="BJ90"/>
          <cell r="BK90"/>
          <cell r="BL90"/>
          <cell r="BM90"/>
          <cell r="BN90"/>
          <cell r="BO90"/>
          <cell r="BP90"/>
          <cell r="BQ90"/>
          <cell r="BR90"/>
          <cell r="BS90"/>
          <cell r="BT90"/>
          <cell r="BU90"/>
          <cell r="BV90"/>
          <cell r="BW90"/>
          <cell r="BX90"/>
          <cell r="BY90"/>
          <cell r="BZ90"/>
          <cell r="CA90"/>
          <cell r="CB90"/>
          <cell r="CC90"/>
          <cell r="CD90"/>
          <cell r="CE90"/>
          <cell r="CF90"/>
          <cell r="CG90"/>
          <cell r="CH90"/>
          <cell r="CI90"/>
          <cell r="CJ90"/>
          <cell r="CK90"/>
          <cell r="CL90"/>
          <cell r="CM90"/>
          <cell r="CN90"/>
          <cell r="CO90"/>
          <cell r="CP90"/>
          <cell r="CQ90"/>
          <cell r="DD90"/>
        </row>
        <row r="91">
          <cell r="A91" t="str">
            <v>T3</v>
          </cell>
          <cell r="B91" t="str">
            <v>Station Rehabilitation/Improvements</v>
          </cell>
          <cell r="C91" t="str">
            <v>Region-wide</v>
          </cell>
          <cell r="D91"/>
          <cell r="E91"/>
          <cell r="F91"/>
          <cell r="G91"/>
          <cell r="H91"/>
          <cell r="I91"/>
          <cell r="J91"/>
          <cell r="K91"/>
          <cell r="L91"/>
          <cell r="M91">
            <v>0</v>
          </cell>
          <cell r="N91">
            <v>0</v>
          </cell>
          <cell r="O91">
            <v>30</v>
          </cell>
          <cell r="P91">
            <v>0</v>
          </cell>
          <cell r="Q91">
            <v>0</v>
          </cell>
          <cell r="R91">
            <v>0</v>
          </cell>
          <cell r="S91">
            <v>30</v>
          </cell>
          <cell r="T91">
            <v>0</v>
          </cell>
          <cell r="U91">
            <v>0</v>
          </cell>
          <cell r="V91">
            <v>0</v>
          </cell>
          <cell r="W91">
            <v>0</v>
          </cell>
          <cell r="X91">
            <v>0</v>
          </cell>
          <cell r="Y91">
            <v>67.155526737808344</v>
          </cell>
          <cell r="Z91">
            <v>0</v>
          </cell>
          <cell r="AA91">
            <v>67.155526737808344</v>
          </cell>
          <cell r="AB91">
            <v>0</v>
          </cell>
          <cell r="AC91">
            <v>0</v>
          </cell>
          <cell r="AD91">
            <v>0</v>
          </cell>
          <cell r="AE91">
            <v>0</v>
          </cell>
          <cell r="AF91">
            <v>0</v>
          </cell>
          <cell r="AG91">
            <v>0</v>
          </cell>
          <cell r="AH91">
            <v>0</v>
          </cell>
          <cell r="AI91">
            <v>0</v>
          </cell>
          <cell r="AJ91">
            <v>0</v>
          </cell>
          <cell r="AK91">
            <v>0</v>
          </cell>
          <cell r="AL91">
            <v>0</v>
          </cell>
          <cell r="AM91">
            <v>0</v>
          </cell>
          <cell r="AN91">
            <v>0</v>
          </cell>
          <cell r="AO91">
            <v>67.155526737808344</v>
          </cell>
          <cell r="AP91">
            <v>67.155526737808344</v>
          </cell>
          <cell r="AQ91">
            <v>0</v>
          </cell>
          <cell r="AR91">
            <v>0</v>
          </cell>
          <cell r="AS91">
            <v>0</v>
          </cell>
          <cell r="AT91">
            <v>0</v>
          </cell>
          <cell r="AU91">
            <v>0</v>
          </cell>
          <cell r="AV91">
            <v>0</v>
          </cell>
          <cell r="AW91">
            <v>0</v>
          </cell>
          <cell r="AX91">
            <v>0</v>
          </cell>
          <cell r="AY91">
            <v>0</v>
          </cell>
          <cell r="AZ91">
            <v>0</v>
          </cell>
          <cell r="BA91">
            <v>0</v>
          </cell>
          <cell r="BB91">
            <v>0</v>
          </cell>
          <cell r="BC91">
            <v>0</v>
          </cell>
          <cell r="BD91">
            <v>67.155526737808344</v>
          </cell>
          <cell r="BE91">
            <v>67.155526737808344</v>
          </cell>
          <cell r="BG91"/>
          <cell r="BH91"/>
          <cell r="BI91"/>
          <cell r="BJ91"/>
          <cell r="BK91"/>
          <cell r="BL91"/>
          <cell r="BM91"/>
          <cell r="BN91"/>
          <cell r="BO91"/>
          <cell r="BP91"/>
          <cell r="BQ91"/>
          <cell r="BR91"/>
          <cell r="BS91"/>
          <cell r="BT91"/>
          <cell r="BU91"/>
          <cell r="BV91"/>
          <cell r="BW91"/>
          <cell r="BX91"/>
          <cell r="BY91"/>
          <cell r="BZ91"/>
          <cell r="CA91"/>
          <cell r="CB91"/>
          <cell r="CC91"/>
          <cell r="CD91"/>
          <cell r="CE91"/>
          <cell r="CF91"/>
          <cell r="CG91"/>
          <cell r="CH91"/>
          <cell r="CI91"/>
          <cell r="CJ91"/>
          <cell r="CK91"/>
          <cell r="CL91"/>
          <cell r="CM91"/>
          <cell r="CN91"/>
          <cell r="CO91"/>
          <cell r="CP91"/>
          <cell r="CQ91"/>
          <cell r="CR91"/>
          <cell r="CS91"/>
          <cell r="CT91"/>
          <cell r="CU91"/>
          <cell r="CV91"/>
          <cell r="CW91"/>
          <cell r="CX91"/>
          <cell r="CY91"/>
          <cell r="CZ91"/>
          <cell r="DA91"/>
          <cell r="DB91"/>
          <cell r="DC91"/>
          <cell r="DD91"/>
          <cell r="DE91"/>
          <cell r="DF91"/>
        </row>
        <row r="92">
          <cell r="A92" t="str">
            <v>BZ</v>
          </cell>
          <cell r="B92" t="str">
            <v>Cherry Hill</v>
          </cell>
          <cell r="C92" t="str">
            <v>Station enhancements</v>
          </cell>
          <cell r="D92"/>
          <cell r="E92"/>
          <cell r="F92"/>
          <cell r="G92" t="str">
            <v>X</v>
          </cell>
          <cell r="H92"/>
          <cell r="I92" t="str">
            <v>X</v>
          </cell>
          <cell r="J92"/>
          <cell r="K92"/>
          <cell r="L92"/>
          <cell r="M92">
            <v>0</v>
          </cell>
          <cell r="N92">
            <v>0</v>
          </cell>
          <cell r="O92">
            <v>10</v>
          </cell>
          <cell r="P92">
            <v>0</v>
          </cell>
          <cell r="Q92">
            <v>0</v>
          </cell>
          <cell r="R92">
            <v>0</v>
          </cell>
          <cell r="S92">
            <v>10</v>
          </cell>
          <cell r="T92"/>
          <cell r="U92"/>
          <cell r="V92"/>
          <cell r="W92">
            <v>0</v>
          </cell>
          <cell r="X92">
            <v>0</v>
          </cell>
          <cell r="Y92">
            <v>22.38517557926945</v>
          </cell>
          <cell r="Z92">
            <v>0</v>
          </cell>
          <cell r="AA92">
            <v>22.38517557926945</v>
          </cell>
          <cell r="AB92">
            <v>0</v>
          </cell>
          <cell r="AC92">
            <v>0</v>
          </cell>
          <cell r="AD92">
            <v>0</v>
          </cell>
          <cell r="AE92">
            <v>0</v>
          </cell>
          <cell r="AF92">
            <v>0</v>
          </cell>
          <cell r="AG92">
            <v>0</v>
          </cell>
          <cell r="AH92">
            <v>0</v>
          </cell>
          <cell r="AI92">
            <v>0</v>
          </cell>
          <cell r="AJ92">
            <v>0</v>
          </cell>
          <cell r="AK92">
            <v>0</v>
          </cell>
          <cell r="AL92">
            <v>0</v>
          </cell>
          <cell r="AM92">
            <v>0</v>
          </cell>
          <cell r="AN92">
            <v>0</v>
          </cell>
          <cell r="AO92">
            <v>22.38517557926945</v>
          </cell>
          <cell r="AP92">
            <v>22.38517557926945</v>
          </cell>
          <cell r="AQ92">
            <v>0</v>
          </cell>
          <cell r="AR92">
            <v>0</v>
          </cell>
          <cell r="AS92">
            <v>0</v>
          </cell>
          <cell r="AT92">
            <v>0</v>
          </cell>
          <cell r="AU92">
            <v>0</v>
          </cell>
          <cell r="AV92">
            <v>0</v>
          </cell>
          <cell r="AW92">
            <v>0</v>
          </cell>
          <cell r="AX92">
            <v>0</v>
          </cell>
          <cell r="AY92">
            <v>0</v>
          </cell>
          <cell r="AZ92">
            <v>0</v>
          </cell>
          <cell r="BA92">
            <v>0</v>
          </cell>
          <cell r="BB92">
            <v>0</v>
          </cell>
          <cell r="BC92">
            <v>0</v>
          </cell>
          <cell r="BD92">
            <v>22.38517557926945</v>
          </cell>
          <cell r="BE92">
            <v>22.38517557926945</v>
          </cell>
          <cell r="BF92"/>
          <cell r="BG92" t="str">
            <v>X</v>
          </cell>
          <cell r="BH92" t="str">
            <v>N</v>
          </cell>
          <cell r="BI92" t="str">
            <v>N</v>
          </cell>
          <cell r="BJ92" t="str">
            <v>C</v>
          </cell>
          <cell r="BK92" t="str">
            <v>B</v>
          </cell>
          <cell r="BL92"/>
          <cell r="BM92"/>
          <cell r="BN92"/>
          <cell r="BO92"/>
          <cell r="BP92"/>
          <cell r="BQ92"/>
          <cell r="BR92"/>
          <cell r="BS92"/>
          <cell r="BT92"/>
          <cell r="BU92"/>
          <cell r="BV92"/>
          <cell r="BW92"/>
          <cell r="BX92"/>
          <cell r="BY92"/>
          <cell r="BZ92"/>
          <cell r="CA92"/>
          <cell r="CB92"/>
          <cell r="CC92"/>
          <cell r="CD92"/>
          <cell r="CE92"/>
          <cell r="CF92"/>
          <cell r="CG92"/>
          <cell r="CH92"/>
          <cell r="CI92" t="str">
            <v>NJ Transit</v>
          </cell>
          <cell r="CJ92"/>
          <cell r="CK92"/>
          <cell r="CL92"/>
          <cell r="CM92"/>
          <cell r="CN92">
            <v>10</v>
          </cell>
          <cell r="CO92">
            <v>0</v>
          </cell>
          <cell r="CP92">
            <v>0</v>
          </cell>
          <cell r="CQ92">
            <v>0</v>
          </cell>
          <cell r="CR92">
            <v>1</v>
          </cell>
          <cell r="CS92">
            <v>0</v>
          </cell>
          <cell r="CT92">
            <v>0</v>
          </cell>
          <cell r="CU92">
            <v>1</v>
          </cell>
          <cell r="CV92">
            <v>0</v>
          </cell>
          <cell r="CW92">
            <v>0</v>
          </cell>
          <cell r="CX92">
            <v>0</v>
          </cell>
          <cell r="CY92">
            <v>1</v>
          </cell>
          <cell r="CZ92">
            <v>0</v>
          </cell>
          <cell r="DA92">
            <v>0</v>
          </cell>
          <cell r="DB92">
            <v>0</v>
          </cell>
          <cell r="DC92"/>
          <cell r="DD92"/>
          <cell r="DE92"/>
          <cell r="DF92">
            <v>1</v>
          </cell>
          <cell r="DG92"/>
        </row>
        <row r="93">
          <cell r="A93" t="str">
            <v>BZ</v>
          </cell>
          <cell r="B93" t="str">
            <v>Lindenwald</v>
          </cell>
          <cell r="C93" t="str">
            <v>Station enhancements</v>
          </cell>
          <cell r="D93"/>
          <cell r="E93"/>
          <cell r="F93"/>
          <cell r="G93" t="str">
            <v>X</v>
          </cell>
          <cell r="H93"/>
          <cell r="I93" t="str">
            <v>X</v>
          </cell>
          <cell r="J93"/>
          <cell r="K93"/>
          <cell r="L93"/>
          <cell r="M93">
            <v>0</v>
          </cell>
          <cell r="N93">
            <v>0</v>
          </cell>
          <cell r="O93">
            <v>10</v>
          </cell>
          <cell r="P93">
            <v>0</v>
          </cell>
          <cell r="Q93">
            <v>0</v>
          </cell>
          <cell r="R93">
            <v>0</v>
          </cell>
          <cell r="S93">
            <v>10</v>
          </cell>
          <cell r="T93"/>
          <cell r="U93"/>
          <cell r="V93"/>
          <cell r="W93">
            <v>0</v>
          </cell>
          <cell r="X93">
            <v>0</v>
          </cell>
          <cell r="Y93">
            <v>22.38517557926945</v>
          </cell>
          <cell r="Z93">
            <v>0</v>
          </cell>
          <cell r="AA93">
            <v>22.38517557926945</v>
          </cell>
          <cell r="AB93">
            <v>0</v>
          </cell>
          <cell r="AC93">
            <v>0</v>
          </cell>
          <cell r="AD93">
            <v>0</v>
          </cell>
          <cell r="AE93">
            <v>0</v>
          </cell>
          <cell r="AF93">
            <v>0</v>
          </cell>
          <cell r="AG93">
            <v>0</v>
          </cell>
          <cell r="AH93">
            <v>0</v>
          </cell>
          <cell r="AI93">
            <v>0</v>
          </cell>
          <cell r="AJ93">
            <v>0</v>
          </cell>
          <cell r="AK93">
            <v>0</v>
          </cell>
          <cell r="AL93">
            <v>0</v>
          </cell>
          <cell r="AM93">
            <v>0</v>
          </cell>
          <cell r="AN93">
            <v>0</v>
          </cell>
          <cell r="AO93">
            <v>22.38517557926945</v>
          </cell>
          <cell r="AP93">
            <v>22.38517557926945</v>
          </cell>
          <cell r="AQ93">
            <v>0</v>
          </cell>
          <cell r="AR93">
            <v>0</v>
          </cell>
          <cell r="AS93">
            <v>0</v>
          </cell>
          <cell r="AT93">
            <v>0</v>
          </cell>
          <cell r="AU93">
            <v>0</v>
          </cell>
          <cell r="AV93">
            <v>0</v>
          </cell>
          <cell r="AW93">
            <v>0</v>
          </cell>
          <cell r="AX93">
            <v>0</v>
          </cell>
          <cell r="AY93">
            <v>0</v>
          </cell>
          <cell r="AZ93">
            <v>0</v>
          </cell>
          <cell r="BA93">
            <v>0</v>
          </cell>
          <cell r="BB93">
            <v>0</v>
          </cell>
          <cell r="BC93">
            <v>0</v>
          </cell>
          <cell r="BD93">
            <v>22.38517557926945</v>
          </cell>
          <cell r="BE93">
            <v>22.38517557926945</v>
          </cell>
          <cell r="BF93"/>
          <cell r="BG93" t="str">
            <v>X</v>
          </cell>
          <cell r="BH93" t="str">
            <v>N</v>
          </cell>
          <cell r="BI93" t="str">
            <v>N</v>
          </cell>
          <cell r="BJ93" t="str">
            <v>C</v>
          </cell>
          <cell r="BK93" t="str">
            <v>B</v>
          </cell>
          <cell r="BL93"/>
          <cell r="BM93"/>
          <cell r="BN93"/>
          <cell r="BO93"/>
          <cell r="BP93"/>
          <cell r="BQ93"/>
          <cell r="BR93"/>
          <cell r="BS93"/>
          <cell r="BT93"/>
          <cell r="BU93"/>
          <cell r="BV93"/>
          <cell r="BW93"/>
          <cell r="BX93"/>
          <cell r="BY93"/>
          <cell r="BZ93"/>
          <cell r="CA93"/>
          <cell r="CB93"/>
          <cell r="CC93"/>
          <cell r="CD93"/>
          <cell r="CE93"/>
          <cell r="CF93"/>
          <cell r="CG93"/>
          <cell r="CH93"/>
          <cell r="CI93" t="str">
            <v>NJ Transit</v>
          </cell>
          <cell r="CJ93"/>
          <cell r="CK93"/>
          <cell r="CL93"/>
          <cell r="CM93"/>
          <cell r="CN93">
            <v>10</v>
          </cell>
          <cell r="CO93">
            <v>0</v>
          </cell>
          <cell r="CP93">
            <v>0</v>
          </cell>
          <cell r="CQ93">
            <v>0</v>
          </cell>
          <cell r="CR93">
            <v>1</v>
          </cell>
          <cell r="CS93">
            <v>0</v>
          </cell>
          <cell r="CT93">
            <v>0</v>
          </cell>
          <cell r="CU93">
            <v>1</v>
          </cell>
          <cell r="CV93">
            <v>0</v>
          </cell>
          <cell r="CW93">
            <v>0</v>
          </cell>
          <cell r="CX93">
            <v>0</v>
          </cell>
          <cell r="CY93">
            <v>1</v>
          </cell>
          <cell r="CZ93">
            <v>0</v>
          </cell>
          <cell r="DA93">
            <v>0</v>
          </cell>
          <cell r="DB93">
            <v>0</v>
          </cell>
          <cell r="DC93"/>
          <cell r="DD93"/>
          <cell r="DE93"/>
          <cell r="DF93">
            <v>1</v>
          </cell>
          <cell r="DG93"/>
        </row>
        <row r="94">
          <cell r="A94" t="str">
            <v>BZ</v>
          </cell>
          <cell r="B94" t="str">
            <v>Atco</v>
          </cell>
          <cell r="C94" t="str">
            <v>Station enhancements</v>
          </cell>
          <cell r="D94"/>
          <cell r="E94"/>
          <cell r="F94"/>
          <cell r="G94" t="str">
            <v>X</v>
          </cell>
          <cell r="H94"/>
          <cell r="I94" t="str">
            <v>X</v>
          </cell>
          <cell r="J94"/>
          <cell r="K94"/>
          <cell r="L94"/>
          <cell r="M94">
            <v>0</v>
          </cell>
          <cell r="N94">
            <v>0</v>
          </cell>
          <cell r="O94">
            <v>10</v>
          </cell>
          <cell r="P94">
            <v>0</v>
          </cell>
          <cell r="Q94">
            <v>0</v>
          </cell>
          <cell r="R94">
            <v>0</v>
          </cell>
          <cell r="S94">
            <v>10</v>
          </cell>
          <cell r="T94"/>
          <cell r="U94"/>
          <cell r="V94"/>
          <cell r="W94">
            <v>0</v>
          </cell>
          <cell r="X94">
            <v>0</v>
          </cell>
          <cell r="Y94">
            <v>22.38517557926945</v>
          </cell>
          <cell r="Z94">
            <v>0</v>
          </cell>
          <cell r="AA94">
            <v>22.38517557926945</v>
          </cell>
          <cell r="AB94">
            <v>0</v>
          </cell>
          <cell r="AC94">
            <v>0</v>
          </cell>
          <cell r="AD94">
            <v>0</v>
          </cell>
          <cell r="AE94">
            <v>0</v>
          </cell>
          <cell r="AF94">
            <v>0</v>
          </cell>
          <cell r="AG94">
            <v>0</v>
          </cell>
          <cell r="AH94">
            <v>0</v>
          </cell>
          <cell r="AI94">
            <v>0</v>
          </cell>
          <cell r="AJ94">
            <v>0</v>
          </cell>
          <cell r="AK94">
            <v>0</v>
          </cell>
          <cell r="AL94">
            <v>0</v>
          </cell>
          <cell r="AM94">
            <v>0</v>
          </cell>
          <cell r="AN94">
            <v>0</v>
          </cell>
          <cell r="AO94">
            <v>22.38517557926945</v>
          </cell>
          <cell r="AP94">
            <v>22.38517557926945</v>
          </cell>
          <cell r="AQ94">
            <v>0</v>
          </cell>
          <cell r="AR94">
            <v>0</v>
          </cell>
          <cell r="AS94">
            <v>0</v>
          </cell>
          <cell r="AT94">
            <v>0</v>
          </cell>
          <cell r="AU94">
            <v>0</v>
          </cell>
          <cell r="AV94">
            <v>0</v>
          </cell>
          <cell r="AW94">
            <v>0</v>
          </cell>
          <cell r="AX94">
            <v>0</v>
          </cell>
          <cell r="AY94">
            <v>0</v>
          </cell>
          <cell r="AZ94">
            <v>0</v>
          </cell>
          <cell r="BA94">
            <v>0</v>
          </cell>
          <cell r="BB94">
            <v>0</v>
          </cell>
          <cell r="BC94">
            <v>0</v>
          </cell>
          <cell r="BD94">
            <v>22.38517557926945</v>
          </cell>
          <cell r="BE94">
            <v>22.38517557926945</v>
          </cell>
          <cell r="BF94"/>
          <cell r="BG94" t="str">
            <v>X</v>
          </cell>
          <cell r="BH94" t="str">
            <v>N</v>
          </cell>
          <cell r="BI94" t="str">
            <v>N</v>
          </cell>
          <cell r="BJ94" t="str">
            <v>C</v>
          </cell>
          <cell r="BK94" t="str">
            <v>B</v>
          </cell>
          <cell r="BL94"/>
          <cell r="BM94"/>
          <cell r="BN94"/>
          <cell r="BO94"/>
          <cell r="BP94"/>
          <cell r="BQ94"/>
          <cell r="BR94"/>
          <cell r="BS94"/>
          <cell r="BT94"/>
          <cell r="BU94"/>
          <cell r="BV94"/>
          <cell r="BW94"/>
          <cell r="BX94"/>
          <cell r="BY94"/>
          <cell r="BZ94"/>
          <cell r="CA94"/>
          <cell r="CB94"/>
          <cell r="CC94"/>
          <cell r="CD94"/>
          <cell r="CE94"/>
          <cell r="CF94"/>
          <cell r="CG94"/>
          <cell r="CH94"/>
          <cell r="CI94" t="str">
            <v>NJ Transit</v>
          </cell>
          <cell r="CJ94"/>
          <cell r="CK94"/>
          <cell r="CL94"/>
          <cell r="CM94"/>
          <cell r="CN94">
            <v>10</v>
          </cell>
          <cell r="CO94">
            <v>0</v>
          </cell>
          <cell r="CP94">
            <v>0</v>
          </cell>
          <cell r="CQ94">
            <v>0</v>
          </cell>
          <cell r="CR94">
            <v>1</v>
          </cell>
          <cell r="CS94">
            <v>0</v>
          </cell>
          <cell r="CT94">
            <v>0</v>
          </cell>
          <cell r="CU94">
            <v>1</v>
          </cell>
          <cell r="CV94">
            <v>0</v>
          </cell>
          <cell r="CW94">
            <v>0</v>
          </cell>
          <cell r="CX94">
            <v>0</v>
          </cell>
          <cell r="CY94">
            <v>1</v>
          </cell>
          <cell r="CZ94">
            <v>0</v>
          </cell>
          <cell r="DA94">
            <v>0</v>
          </cell>
          <cell r="DB94">
            <v>0</v>
          </cell>
          <cell r="DC94"/>
          <cell r="DD94"/>
          <cell r="DE94"/>
          <cell r="DF94">
            <v>1</v>
          </cell>
          <cell r="DG94"/>
        </row>
        <row r="95">
          <cell r="A95"/>
          <cell r="B95"/>
          <cell r="C95"/>
          <cell r="D95"/>
          <cell r="E95"/>
          <cell r="F95"/>
          <cell r="G95"/>
          <cell r="H95"/>
          <cell r="I95"/>
          <cell r="J95"/>
          <cell r="K95"/>
          <cell r="L95"/>
          <cell r="M95"/>
          <cell r="O95"/>
          <cell r="P95"/>
          <cell r="Q95"/>
          <cell r="R95"/>
          <cell r="S95"/>
          <cell r="T95"/>
          <cell r="U95"/>
          <cell r="V95"/>
          <cell r="W95"/>
          <cell r="X95"/>
          <cell r="Y95"/>
          <cell r="Z95"/>
          <cell r="AA95"/>
          <cell r="AB95"/>
          <cell r="AC95"/>
          <cell r="AD95"/>
          <cell r="AE95"/>
          <cell r="AF95"/>
          <cell r="AG95"/>
          <cell r="AH95"/>
          <cell r="AI95"/>
          <cell r="AJ95"/>
          <cell r="AK95"/>
          <cell r="AL95"/>
          <cell r="AM95"/>
          <cell r="AN95"/>
          <cell r="AO95"/>
          <cell r="AP95"/>
          <cell r="AQ95"/>
          <cell r="AR95"/>
          <cell r="AS95"/>
          <cell r="AT95"/>
          <cell r="AU95"/>
          <cell r="AV95"/>
          <cell r="AW95"/>
          <cell r="AX95"/>
          <cell r="AY95"/>
          <cell r="AZ95"/>
          <cell r="BA95"/>
          <cell r="BB95"/>
          <cell r="BC95"/>
          <cell r="BD95"/>
          <cell r="BE95"/>
          <cell r="BG95"/>
          <cell r="BH95"/>
          <cell r="BI95"/>
          <cell r="BJ95"/>
          <cell r="BK95"/>
          <cell r="BL95"/>
          <cell r="BM95"/>
          <cell r="BN95"/>
          <cell r="BO95"/>
          <cell r="BP95"/>
          <cell r="BQ95"/>
          <cell r="BR95"/>
          <cell r="BS95"/>
          <cell r="BT95"/>
          <cell r="BU95"/>
          <cell r="BV95"/>
          <cell r="BW95"/>
          <cell r="BX95"/>
          <cell r="BY95"/>
          <cell r="BZ95"/>
          <cell r="CA95"/>
          <cell r="CB95"/>
          <cell r="CC95"/>
          <cell r="CD95"/>
          <cell r="CE95"/>
          <cell r="CF95"/>
          <cell r="CG95"/>
          <cell r="CH95"/>
          <cell r="CI95"/>
          <cell r="CJ95"/>
          <cell r="CK95"/>
          <cell r="CL95"/>
          <cell r="CM95"/>
          <cell r="CN95"/>
          <cell r="CO95"/>
          <cell r="CP95"/>
          <cell r="CQ95"/>
          <cell r="DD95"/>
        </row>
        <row r="96">
          <cell r="A96"/>
          <cell r="B96"/>
          <cell r="C96"/>
          <cell r="D96"/>
          <cell r="E96"/>
          <cell r="F96"/>
          <cell r="G96"/>
          <cell r="H96"/>
          <cell r="I96"/>
          <cell r="J96"/>
          <cell r="K96"/>
          <cell r="L96"/>
          <cell r="M96"/>
          <cell r="O96"/>
          <cell r="P96"/>
          <cell r="Q96"/>
          <cell r="R96"/>
          <cell r="S96"/>
          <cell r="T96"/>
          <cell r="U96"/>
          <cell r="V96"/>
          <cell r="W96"/>
          <cell r="X96"/>
          <cell r="Y96"/>
          <cell r="Z96"/>
          <cell r="AA96"/>
          <cell r="AB96"/>
          <cell r="AC96"/>
          <cell r="AD96"/>
          <cell r="AE96"/>
          <cell r="AF96"/>
          <cell r="AG96"/>
          <cell r="AH96"/>
          <cell r="AI96"/>
          <cell r="AJ96"/>
          <cell r="AK96"/>
          <cell r="AL96"/>
          <cell r="AM96"/>
          <cell r="AN96"/>
          <cell r="AO96"/>
          <cell r="AP96"/>
          <cell r="AQ96"/>
          <cell r="AR96"/>
          <cell r="AS96"/>
          <cell r="AT96"/>
          <cell r="AU96"/>
          <cell r="AV96"/>
          <cell r="AW96"/>
          <cell r="AX96"/>
          <cell r="AY96"/>
          <cell r="AZ96"/>
          <cell r="BA96"/>
          <cell r="BB96"/>
          <cell r="BC96"/>
          <cell r="BD96"/>
          <cell r="BE96"/>
          <cell r="BG96"/>
          <cell r="BH96"/>
          <cell r="BI96"/>
          <cell r="BJ96"/>
          <cell r="BK96"/>
          <cell r="BL96"/>
          <cell r="BM96"/>
          <cell r="BN96"/>
          <cell r="BO96"/>
          <cell r="BP96"/>
          <cell r="BQ96"/>
          <cell r="BR96"/>
          <cell r="BS96"/>
          <cell r="BT96"/>
          <cell r="BU96"/>
          <cell r="BV96"/>
          <cell r="BW96"/>
          <cell r="BX96"/>
          <cell r="BY96"/>
          <cell r="BZ96"/>
          <cell r="CA96"/>
          <cell r="CB96"/>
          <cell r="CC96"/>
          <cell r="CD96"/>
          <cell r="CE96"/>
          <cell r="CF96"/>
          <cell r="CG96"/>
          <cell r="CH96"/>
          <cell r="CI96"/>
          <cell r="CJ96"/>
          <cell r="CK96"/>
          <cell r="CL96"/>
          <cell r="CM96"/>
          <cell r="CN96"/>
          <cell r="CO96"/>
          <cell r="CP96"/>
          <cell r="CQ96"/>
          <cell r="DD96"/>
        </row>
        <row r="97">
          <cell r="A97"/>
          <cell r="B97"/>
          <cell r="C97"/>
          <cell r="D97"/>
          <cell r="E97"/>
          <cell r="F97"/>
          <cell r="G97"/>
          <cell r="H97"/>
          <cell r="I97"/>
          <cell r="J97"/>
          <cell r="K97"/>
          <cell r="L97"/>
          <cell r="M97"/>
          <cell r="O97"/>
          <cell r="P97"/>
          <cell r="Q97"/>
          <cell r="R97"/>
          <cell r="S97"/>
          <cell r="T97"/>
          <cell r="U97"/>
          <cell r="V97"/>
          <cell r="W97"/>
          <cell r="X97"/>
          <cell r="Y97"/>
          <cell r="Z97"/>
          <cell r="AA97"/>
          <cell r="AB97"/>
          <cell r="AC97"/>
          <cell r="AD97"/>
          <cell r="AE97"/>
          <cell r="AF97"/>
          <cell r="AG97"/>
          <cell r="AH97"/>
          <cell r="AI97"/>
          <cell r="AJ97"/>
          <cell r="AK97"/>
          <cell r="AL97"/>
          <cell r="AM97"/>
          <cell r="AN97"/>
          <cell r="AO97"/>
          <cell r="AP97"/>
          <cell r="AQ97"/>
          <cell r="AR97"/>
          <cell r="AS97"/>
          <cell r="AT97"/>
          <cell r="AU97"/>
          <cell r="AV97"/>
          <cell r="AW97"/>
          <cell r="AX97"/>
          <cell r="AY97"/>
          <cell r="AZ97"/>
          <cell r="BA97"/>
          <cell r="BB97"/>
          <cell r="BC97"/>
          <cell r="BD97"/>
          <cell r="BE97"/>
          <cell r="BG97"/>
          <cell r="BH97"/>
          <cell r="BI97"/>
          <cell r="BJ97"/>
          <cell r="BK97"/>
          <cell r="BL97"/>
          <cell r="BM97"/>
          <cell r="BN97"/>
          <cell r="BO97"/>
          <cell r="BP97"/>
          <cell r="BQ97"/>
          <cell r="BR97"/>
          <cell r="BS97"/>
          <cell r="BT97"/>
          <cell r="BU97"/>
          <cell r="BV97"/>
          <cell r="BW97"/>
          <cell r="BX97"/>
          <cell r="BY97"/>
          <cell r="BZ97"/>
          <cell r="CA97"/>
          <cell r="CB97"/>
          <cell r="CC97"/>
          <cell r="CD97"/>
          <cell r="CE97"/>
          <cell r="CF97"/>
          <cell r="CG97"/>
          <cell r="CH97"/>
          <cell r="CI97"/>
          <cell r="CJ97"/>
          <cell r="CK97"/>
          <cell r="CL97"/>
          <cell r="CM97"/>
          <cell r="CN97"/>
          <cell r="CO97"/>
          <cell r="CP97"/>
          <cell r="CQ97"/>
          <cell r="DD97"/>
        </row>
        <row r="98">
          <cell r="A98"/>
          <cell r="B98"/>
          <cell r="C98"/>
          <cell r="D98"/>
          <cell r="E98"/>
          <cell r="F98"/>
          <cell r="G98"/>
          <cell r="H98"/>
          <cell r="I98"/>
          <cell r="J98"/>
          <cell r="K98"/>
          <cell r="L98"/>
          <cell r="M98"/>
          <cell r="O98"/>
          <cell r="P98"/>
          <cell r="Q98"/>
          <cell r="R98"/>
          <cell r="S98"/>
          <cell r="T98"/>
          <cell r="U98"/>
          <cell r="V98"/>
          <cell r="W98"/>
          <cell r="X98"/>
          <cell r="Y98"/>
          <cell r="Z98"/>
          <cell r="AA98"/>
          <cell r="AB98"/>
          <cell r="AC98"/>
          <cell r="AD98"/>
          <cell r="AE98"/>
          <cell r="AF98"/>
          <cell r="AG98"/>
          <cell r="AH98"/>
          <cell r="AI98"/>
          <cell r="AJ98"/>
          <cell r="AK98"/>
          <cell r="AL98"/>
          <cell r="AM98"/>
          <cell r="AN98"/>
          <cell r="AO98"/>
          <cell r="AP98"/>
          <cell r="AQ98"/>
          <cell r="AR98"/>
          <cell r="AS98"/>
          <cell r="AT98"/>
          <cell r="AU98"/>
          <cell r="AV98"/>
          <cell r="AW98"/>
          <cell r="AX98"/>
          <cell r="AY98"/>
          <cell r="AZ98"/>
          <cell r="BA98"/>
          <cell r="BB98"/>
          <cell r="BC98"/>
          <cell r="BD98"/>
          <cell r="BE98"/>
          <cell r="BG98"/>
          <cell r="BH98"/>
          <cell r="BI98"/>
          <cell r="BJ98"/>
          <cell r="BK98"/>
          <cell r="BL98"/>
          <cell r="BM98"/>
          <cell r="BN98"/>
          <cell r="BO98"/>
          <cell r="BP98"/>
          <cell r="BQ98"/>
          <cell r="BR98"/>
          <cell r="BS98"/>
          <cell r="BT98"/>
          <cell r="BU98"/>
          <cell r="BV98"/>
          <cell r="BW98"/>
          <cell r="BX98"/>
          <cell r="BY98"/>
          <cell r="BZ98"/>
          <cell r="CA98"/>
          <cell r="CB98"/>
          <cell r="CC98"/>
          <cell r="CD98"/>
          <cell r="CE98"/>
          <cell r="CF98"/>
          <cell r="CG98"/>
          <cell r="CH98"/>
          <cell r="CI98"/>
          <cell r="CJ98"/>
          <cell r="CK98"/>
          <cell r="CL98"/>
          <cell r="CM98"/>
          <cell r="CN98"/>
          <cell r="CO98"/>
          <cell r="CP98"/>
          <cell r="CQ98"/>
          <cell r="DD98"/>
        </row>
        <row r="99">
          <cell r="A99"/>
          <cell r="B99"/>
          <cell r="C99"/>
          <cell r="D99"/>
          <cell r="E99"/>
          <cell r="F99"/>
          <cell r="G99"/>
          <cell r="H99"/>
          <cell r="I99"/>
          <cell r="J99"/>
          <cell r="K99"/>
          <cell r="L99"/>
          <cell r="M99"/>
          <cell r="O99"/>
          <cell r="P99"/>
          <cell r="Q99"/>
          <cell r="R99"/>
          <cell r="S99"/>
          <cell r="T99"/>
          <cell r="U99"/>
          <cell r="V99"/>
          <cell r="W99"/>
          <cell r="X99"/>
          <cell r="Y99"/>
          <cell r="Z99"/>
          <cell r="AA99"/>
          <cell r="AB99"/>
          <cell r="AC99"/>
          <cell r="AD99"/>
          <cell r="AE99"/>
          <cell r="AF99"/>
          <cell r="AG99"/>
          <cell r="AH99"/>
          <cell r="AI99"/>
          <cell r="AJ99"/>
          <cell r="AK99"/>
          <cell r="AL99"/>
          <cell r="AM99"/>
          <cell r="AN99"/>
          <cell r="AO99"/>
          <cell r="AP99"/>
          <cell r="AQ99"/>
          <cell r="AR99"/>
          <cell r="AS99"/>
          <cell r="AT99"/>
          <cell r="AU99"/>
          <cell r="AV99"/>
          <cell r="AW99"/>
          <cell r="AX99"/>
          <cell r="AY99"/>
          <cell r="AZ99"/>
          <cell r="BA99"/>
          <cell r="BB99"/>
          <cell r="BC99"/>
          <cell r="BD99"/>
          <cell r="BE99"/>
          <cell r="BG99"/>
          <cell r="BH99"/>
          <cell r="BI99"/>
          <cell r="BJ99"/>
          <cell r="BK99"/>
          <cell r="BL99"/>
          <cell r="BM99"/>
          <cell r="BN99"/>
          <cell r="BO99"/>
          <cell r="BP99"/>
          <cell r="BQ99"/>
          <cell r="BR99"/>
          <cell r="BS99"/>
          <cell r="BT99"/>
          <cell r="BU99"/>
          <cell r="BV99"/>
          <cell r="BW99"/>
          <cell r="BX99"/>
          <cell r="BY99"/>
          <cell r="BZ99"/>
          <cell r="CA99"/>
          <cell r="CB99"/>
          <cell r="CC99"/>
          <cell r="CD99"/>
          <cell r="CE99"/>
          <cell r="CF99"/>
          <cell r="CG99"/>
          <cell r="CH99"/>
          <cell r="CI99"/>
          <cell r="CJ99"/>
          <cell r="CK99"/>
          <cell r="CL99"/>
          <cell r="CM99"/>
          <cell r="CN99"/>
          <cell r="CO99"/>
          <cell r="CP99"/>
          <cell r="CQ99"/>
          <cell r="DD99"/>
        </row>
        <row r="100">
          <cell r="A100"/>
          <cell r="B100"/>
          <cell r="C100"/>
          <cell r="D100"/>
          <cell r="E100"/>
          <cell r="F100"/>
          <cell r="G100"/>
          <cell r="H100"/>
          <cell r="I100"/>
          <cell r="J100"/>
          <cell r="K100"/>
          <cell r="L100"/>
          <cell r="M100"/>
          <cell r="N100"/>
          <cell r="O100"/>
          <cell r="P100"/>
          <cell r="Q100"/>
          <cell r="R100"/>
          <cell r="S100"/>
          <cell r="T100"/>
          <cell r="U100"/>
          <cell r="V100"/>
          <cell r="W100"/>
          <cell r="X100"/>
          <cell r="Y100"/>
          <cell r="Z100"/>
          <cell r="AA100"/>
          <cell r="AB100"/>
          <cell r="AC100"/>
          <cell r="AD100"/>
          <cell r="AE100"/>
          <cell r="AF100"/>
          <cell r="AG100"/>
          <cell r="AH100"/>
          <cell r="AI100"/>
          <cell r="AJ100"/>
          <cell r="AK100"/>
          <cell r="AL100"/>
          <cell r="AM100"/>
          <cell r="AN100"/>
          <cell r="AO100"/>
          <cell r="AP100"/>
          <cell r="AQ100"/>
          <cell r="AR100"/>
          <cell r="AS100"/>
          <cell r="AT100"/>
          <cell r="AU100"/>
          <cell r="AV100"/>
          <cell r="AW100"/>
          <cell r="AX100"/>
          <cell r="AY100"/>
          <cell r="AZ100"/>
          <cell r="BA100"/>
          <cell r="BB100"/>
          <cell r="BC100"/>
          <cell r="BD100"/>
          <cell r="BE100"/>
          <cell r="BG100"/>
          <cell r="BH100"/>
          <cell r="BI100"/>
          <cell r="BJ100"/>
          <cell r="BK100"/>
          <cell r="BL100"/>
          <cell r="BM100"/>
          <cell r="BN100"/>
          <cell r="BO100"/>
          <cell r="BP100"/>
          <cell r="BQ100"/>
          <cell r="BR100"/>
          <cell r="BS100"/>
          <cell r="BT100"/>
          <cell r="BU100"/>
          <cell r="BV100"/>
          <cell r="BW100"/>
          <cell r="BX100"/>
          <cell r="BY100"/>
          <cell r="BZ100"/>
          <cell r="CA100"/>
          <cell r="CB100"/>
          <cell r="CC100"/>
          <cell r="CD100"/>
          <cell r="CE100"/>
          <cell r="CF100"/>
          <cell r="CG100"/>
          <cell r="CH100"/>
          <cell r="CI100"/>
          <cell r="CJ100"/>
          <cell r="CK100"/>
          <cell r="CL100"/>
          <cell r="CM100"/>
          <cell r="CN100"/>
          <cell r="CO100"/>
          <cell r="CP100"/>
          <cell r="CQ100"/>
          <cell r="DD100"/>
        </row>
        <row r="101">
          <cell r="A101"/>
          <cell r="B101"/>
          <cell r="C101"/>
          <cell r="D101"/>
          <cell r="E101"/>
          <cell r="F101"/>
          <cell r="G101"/>
          <cell r="H101"/>
          <cell r="I101"/>
          <cell r="J101"/>
          <cell r="K101"/>
          <cell r="L101"/>
          <cell r="M101"/>
          <cell r="N101"/>
          <cell r="O101"/>
          <cell r="P101"/>
          <cell r="Q101"/>
          <cell r="R101"/>
          <cell r="S101"/>
          <cell r="T101"/>
          <cell r="U101"/>
          <cell r="V101"/>
          <cell r="W101"/>
          <cell r="X101"/>
          <cell r="Y101"/>
          <cell r="Z101"/>
          <cell r="AA101"/>
          <cell r="AB101"/>
          <cell r="AC101"/>
          <cell r="AD101"/>
          <cell r="AE101"/>
          <cell r="AF101"/>
          <cell r="AG101"/>
          <cell r="AH101"/>
          <cell r="AI101"/>
          <cell r="AJ101"/>
          <cell r="AK101"/>
          <cell r="AL101"/>
          <cell r="AM101"/>
          <cell r="AN101"/>
          <cell r="AO101"/>
          <cell r="AP101"/>
          <cell r="AQ101"/>
          <cell r="AR101"/>
          <cell r="AS101"/>
          <cell r="AT101"/>
          <cell r="AU101"/>
          <cell r="AV101"/>
          <cell r="AW101"/>
          <cell r="AX101"/>
          <cell r="AY101"/>
          <cell r="AZ101"/>
          <cell r="BA101"/>
          <cell r="BB101"/>
          <cell r="BC101"/>
          <cell r="BD101"/>
          <cell r="BE101"/>
          <cell r="BG101"/>
          <cell r="BH101"/>
          <cell r="BI101"/>
          <cell r="BJ101"/>
          <cell r="BK101"/>
          <cell r="BL101"/>
          <cell r="BM101"/>
          <cell r="BN101"/>
          <cell r="BO101"/>
          <cell r="BP101"/>
          <cell r="BQ101"/>
          <cell r="BR101"/>
          <cell r="BS101"/>
          <cell r="BT101"/>
          <cell r="BU101"/>
          <cell r="BV101"/>
          <cell r="BW101"/>
          <cell r="BX101"/>
          <cell r="BY101"/>
          <cell r="BZ101"/>
          <cell r="CA101"/>
          <cell r="CB101"/>
          <cell r="CC101"/>
          <cell r="CD101"/>
          <cell r="CE101"/>
          <cell r="CF101"/>
          <cell r="CG101"/>
          <cell r="CH101"/>
          <cell r="CI101"/>
          <cell r="CJ101"/>
          <cell r="CK101"/>
          <cell r="CL101"/>
          <cell r="CM101"/>
          <cell r="CN101"/>
          <cell r="CO101"/>
          <cell r="CP101"/>
          <cell r="CQ101"/>
          <cell r="DD101"/>
        </row>
        <row r="102">
          <cell r="A102"/>
          <cell r="B102"/>
          <cell r="C102"/>
          <cell r="D102"/>
          <cell r="E102"/>
          <cell r="F102"/>
          <cell r="G102"/>
          <cell r="H102"/>
          <cell r="I102"/>
          <cell r="J102"/>
          <cell r="K102"/>
          <cell r="L102"/>
          <cell r="M102"/>
          <cell r="N102"/>
          <cell r="O102"/>
          <cell r="P102"/>
          <cell r="Q102"/>
          <cell r="R102"/>
          <cell r="S102"/>
          <cell r="T102"/>
          <cell r="U102"/>
          <cell r="V102"/>
          <cell r="W102"/>
          <cell r="X102"/>
          <cell r="Y102"/>
          <cell r="Z102"/>
          <cell r="AA102"/>
          <cell r="AB102"/>
          <cell r="AC102"/>
          <cell r="AD102"/>
          <cell r="AE102"/>
          <cell r="AF102"/>
          <cell r="AG102"/>
          <cell r="AH102"/>
          <cell r="AI102"/>
          <cell r="AJ102"/>
          <cell r="AK102"/>
          <cell r="AL102"/>
          <cell r="AM102"/>
          <cell r="AN102"/>
          <cell r="AO102"/>
          <cell r="AP102"/>
          <cell r="AQ102"/>
          <cell r="AR102"/>
          <cell r="AS102"/>
          <cell r="AT102"/>
          <cell r="AU102"/>
          <cell r="AV102"/>
          <cell r="AW102"/>
          <cell r="AX102"/>
          <cell r="AY102"/>
          <cell r="AZ102"/>
          <cell r="BA102"/>
          <cell r="BB102"/>
          <cell r="BC102"/>
          <cell r="BD102"/>
          <cell r="BE102"/>
          <cell r="BG102"/>
          <cell r="BH102"/>
          <cell r="BI102"/>
          <cell r="BJ102"/>
          <cell r="BK102"/>
          <cell r="BL102"/>
          <cell r="BM102"/>
          <cell r="BN102"/>
          <cell r="BO102"/>
          <cell r="BP102"/>
          <cell r="BQ102"/>
          <cell r="BR102"/>
          <cell r="BS102"/>
          <cell r="BT102"/>
          <cell r="BU102"/>
          <cell r="BV102"/>
          <cell r="BW102"/>
          <cell r="BX102"/>
          <cell r="BY102"/>
          <cell r="BZ102"/>
          <cell r="CA102"/>
          <cell r="CB102"/>
          <cell r="CC102"/>
          <cell r="CD102"/>
          <cell r="CE102"/>
          <cell r="CF102"/>
          <cell r="CG102"/>
          <cell r="CH102"/>
          <cell r="CI102"/>
          <cell r="CJ102"/>
          <cell r="CK102"/>
          <cell r="CL102"/>
          <cell r="CM102"/>
          <cell r="CN102"/>
          <cell r="CO102"/>
          <cell r="CP102"/>
          <cell r="CQ102"/>
          <cell r="CR102"/>
          <cell r="CS102"/>
          <cell r="CT102"/>
          <cell r="CU102"/>
          <cell r="CV102"/>
          <cell r="CW102"/>
          <cell r="CX102"/>
          <cell r="CY102"/>
          <cell r="CZ102"/>
          <cell r="DA102"/>
          <cell r="DB102"/>
          <cell r="DC102"/>
          <cell r="DD102"/>
          <cell r="DE102"/>
          <cell r="DF102"/>
        </row>
        <row r="103">
          <cell r="A103" t="str">
            <v>T4</v>
          </cell>
          <cell r="B103" t="str">
            <v>System/Operational Improvements</v>
          </cell>
          <cell r="C103" t="str">
            <v>Region-wide</v>
          </cell>
          <cell r="D103"/>
          <cell r="E103"/>
          <cell r="F103"/>
          <cell r="G103"/>
          <cell r="H103"/>
          <cell r="I103"/>
          <cell r="J103"/>
          <cell r="K103"/>
          <cell r="L103"/>
          <cell r="M103">
            <v>0</v>
          </cell>
          <cell r="N103">
            <v>0</v>
          </cell>
          <cell r="O103">
            <v>0</v>
          </cell>
          <cell r="P103">
            <v>0</v>
          </cell>
          <cell r="Q103">
            <v>0</v>
          </cell>
          <cell r="R103">
            <v>0</v>
          </cell>
          <cell r="S103">
            <v>0</v>
          </cell>
          <cell r="T103">
            <v>0</v>
          </cell>
          <cell r="U103">
            <v>0</v>
          </cell>
          <cell r="V103">
            <v>0</v>
          </cell>
          <cell r="W103">
            <v>0</v>
          </cell>
          <cell r="X103">
            <v>40.097484647339741</v>
          </cell>
          <cell r="Y103">
            <v>0</v>
          </cell>
          <cell r="Z103">
            <v>0</v>
          </cell>
          <cell r="AA103">
            <v>152.37044165989101</v>
          </cell>
          <cell r="AB103">
            <v>0</v>
          </cell>
          <cell r="AC103">
            <v>0</v>
          </cell>
          <cell r="AD103">
            <v>0</v>
          </cell>
          <cell r="AE103">
            <v>0</v>
          </cell>
          <cell r="AF103">
            <v>0</v>
          </cell>
          <cell r="AG103">
            <v>0</v>
          </cell>
          <cell r="AH103">
            <v>0</v>
          </cell>
          <cell r="AI103">
            <v>40.097484647339741</v>
          </cell>
          <cell r="AJ103">
            <v>0</v>
          </cell>
          <cell r="AK103">
            <v>40.097484647339741</v>
          </cell>
          <cell r="AL103">
            <v>0</v>
          </cell>
          <cell r="AM103">
            <v>0</v>
          </cell>
          <cell r="AN103">
            <v>0</v>
          </cell>
          <cell r="AO103">
            <v>0</v>
          </cell>
          <cell r="AP103">
            <v>0</v>
          </cell>
          <cell r="AQ103">
            <v>0</v>
          </cell>
          <cell r="AR103">
            <v>0</v>
          </cell>
          <cell r="AS103">
            <v>112.27295701255127</v>
          </cell>
          <cell r="AT103">
            <v>0</v>
          </cell>
          <cell r="AU103">
            <v>112.27295701255127</v>
          </cell>
          <cell r="AV103">
            <v>0</v>
          </cell>
          <cell r="AW103">
            <v>0</v>
          </cell>
          <cell r="AX103">
            <v>0</v>
          </cell>
          <cell r="AY103">
            <v>0</v>
          </cell>
          <cell r="AZ103">
            <v>0</v>
          </cell>
          <cell r="BA103">
            <v>0</v>
          </cell>
          <cell r="BB103">
            <v>0</v>
          </cell>
          <cell r="BC103">
            <v>152.37044165989101</v>
          </cell>
          <cell r="BD103">
            <v>0</v>
          </cell>
          <cell r="BE103">
            <v>152.37044165989101</v>
          </cell>
          <cell r="BG103"/>
          <cell r="BH103"/>
          <cell r="BI103"/>
          <cell r="BJ103"/>
          <cell r="BK103"/>
          <cell r="BL103"/>
          <cell r="BM103"/>
          <cell r="BN103"/>
          <cell r="BO103"/>
          <cell r="BP103"/>
          <cell r="BQ103"/>
          <cell r="BR103"/>
          <cell r="BS103"/>
          <cell r="BT103"/>
          <cell r="BU103"/>
          <cell r="BV103"/>
          <cell r="BW103"/>
          <cell r="BX103"/>
          <cell r="BY103"/>
          <cell r="BZ103"/>
          <cell r="CA103"/>
          <cell r="CB103"/>
          <cell r="CC103"/>
          <cell r="CD103"/>
          <cell r="CE103"/>
          <cell r="CF103"/>
          <cell r="CG103"/>
          <cell r="CH103"/>
          <cell r="CI103"/>
          <cell r="CJ103"/>
          <cell r="CK103"/>
          <cell r="CL103"/>
          <cell r="CM103"/>
          <cell r="CN103"/>
          <cell r="CO103"/>
          <cell r="CP103"/>
          <cell r="CQ103"/>
          <cell r="CR103"/>
          <cell r="CS103"/>
          <cell r="CT103"/>
          <cell r="CU103"/>
          <cell r="CV103"/>
          <cell r="CW103"/>
          <cell r="CX103"/>
          <cell r="CY103"/>
          <cell r="CZ103"/>
          <cell r="DA103"/>
          <cell r="DB103"/>
          <cell r="DC103"/>
          <cell r="DD103"/>
          <cell r="DE103"/>
          <cell r="DF103"/>
        </row>
        <row r="104">
          <cell r="A104" t="str">
            <v>AB</v>
          </cell>
          <cell r="B104" t="str">
            <v>Atlantic City Line Service Frequency Improvements</v>
          </cell>
          <cell r="C104" t="str">
            <v>Siding and station improvements, new vehicles for increased service frequency</v>
          </cell>
          <cell r="D104"/>
          <cell r="E104"/>
          <cell r="F104" t="str">
            <v>X</v>
          </cell>
          <cell r="G104"/>
          <cell r="H104"/>
          <cell r="I104"/>
          <cell r="J104"/>
          <cell r="K104"/>
          <cell r="L104"/>
          <cell r="M104"/>
          <cell r="N104">
            <v>25</v>
          </cell>
          <cell r="O104">
            <v>0</v>
          </cell>
          <cell r="P104">
            <v>70</v>
          </cell>
          <cell r="Q104"/>
          <cell r="R104"/>
          <cell r="S104">
            <v>95</v>
          </cell>
          <cell r="T104"/>
          <cell r="U104"/>
          <cell r="V104"/>
          <cell r="W104">
            <v>0</v>
          </cell>
          <cell r="X104">
            <v>40.097484647339741</v>
          </cell>
          <cell r="Y104">
            <v>0</v>
          </cell>
          <cell r="Z104">
            <v>0</v>
          </cell>
          <cell r="AA104">
            <v>152.37044165989101</v>
          </cell>
          <cell r="AB104">
            <v>0</v>
          </cell>
          <cell r="AC104">
            <v>0</v>
          </cell>
          <cell r="AD104">
            <v>0</v>
          </cell>
          <cell r="AE104">
            <v>0</v>
          </cell>
          <cell r="AF104">
            <v>0</v>
          </cell>
          <cell r="AG104">
            <v>0</v>
          </cell>
          <cell r="AH104">
            <v>0</v>
          </cell>
          <cell r="AI104">
            <v>40.097484647339741</v>
          </cell>
          <cell r="AJ104">
            <v>0</v>
          </cell>
          <cell r="AK104">
            <v>40.097484647339741</v>
          </cell>
          <cell r="AL104">
            <v>0</v>
          </cell>
          <cell r="AM104">
            <v>0</v>
          </cell>
          <cell r="AN104">
            <v>0</v>
          </cell>
          <cell r="AO104">
            <v>0</v>
          </cell>
          <cell r="AP104">
            <v>0</v>
          </cell>
          <cell r="AQ104">
            <v>0</v>
          </cell>
          <cell r="AR104">
            <v>0</v>
          </cell>
          <cell r="AS104">
            <v>112.27295701255127</v>
          </cell>
          <cell r="AT104">
            <v>0</v>
          </cell>
          <cell r="AU104">
            <v>112.27295701255127</v>
          </cell>
          <cell r="AV104">
            <v>0</v>
          </cell>
          <cell r="AW104">
            <v>0</v>
          </cell>
          <cell r="AX104">
            <v>0</v>
          </cell>
          <cell r="AY104">
            <v>0</v>
          </cell>
          <cell r="AZ104">
            <v>0</v>
          </cell>
          <cell r="BA104">
            <v>0</v>
          </cell>
          <cell r="BB104">
            <v>0</v>
          </cell>
          <cell r="BC104">
            <v>152.37044165989101</v>
          </cell>
          <cell r="BD104">
            <v>0</v>
          </cell>
          <cell r="BE104">
            <v>152.37044165989101</v>
          </cell>
          <cell r="BF104"/>
          <cell r="BG104" t="str">
            <v>X</v>
          </cell>
          <cell r="BH104" t="str">
            <v>N</v>
          </cell>
          <cell r="BI104" t="str">
            <v>N</v>
          </cell>
          <cell r="BJ104" t="str">
            <v>C</v>
          </cell>
          <cell r="BK104" t="str">
            <v>-</v>
          </cell>
          <cell r="BL104"/>
          <cell r="BM104"/>
          <cell r="BN104"/>
          <cell r="BO104"/>
          <cell r="BP104"/>
          <cell r="BQ104"/>
          <cell r="BR104"/>
          <cell r="BS104"/>
          <cell r="BT104"/>
          <cell r="BU104"/>
          <cell r="BV104"/>
          <cell r="BW104"/>
          <cell r="BX104"/>
          <cell r="BY104"/>
          <cell r="BZ104"/>
          <cell r="CA104"/>
          <cell r="CB104"/>
          <cell r="CC104"/>
          <cell r="CD104"/>
          <cell r="CE104"/>
          <cell r="CF104"/>
          <cell r="CG104"/>
          <cell r="CH104"/>
          <cell r="CI104" t="str">
            <v>NJ Transit</v>
          </cell>
          <cell r="CJ104"/>
          <cell r="CK104"/>
          <cell r="CL104"/>
          <cell r="CM104"/>
          <cell r="CN104">
            <v>95</v>
          </cell>
          <cell r="CO104">
            <v>0</v>
          </cell>
          <cell r="CP104">
            <v>0</v>
          </cell>
          <cell r="CQ104">
            <v>1</v>
          </cell>
          <cell r="CR104">
            <v>0</v>
          </cell>
          <cell r="CS104">
            <v>0</v>
          </cell>
          <cell r="CT104">
            <v>0.26315789473684209</v>
          </cell>
          <cell r="CU104">
            <v>0</v>
          </cell>
          <cell r="CV104">
            <v>0.73684210526315785</v>
          </cell>
          <cell r="CW104">
            <v>0</v>
          </cell>
          <cell r="CX104">
            <v>0</v>
          </cell>
          <cell r="CY104">
            <v>0</v>
          </cell>
          <cell r="CZ104">
            <v>0</v>
          </cell>
          <cell r="DA104">
            <v>1</v>
          </cell>
          <cell r="DB104">
            <v>0</v>
          </cell>
          <cell r="DC104"/>
          <cell r="DD104"/>
          <cell r="DE104"/>
          <cell r="DF104">
            <v>1</v>
          </cell>
          <cell r="DG104"/>
        </row>
        <row r="105">
          <cell r="A105"/>
          <cell r="B105"/>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cell r="AG105"/>
          <cell r="AH105"/>
          <cell r="AI105"/>
          <cell r="AJ105"/>
          <cell r="AK105"/>
          <cell r="AL105"/>
          <cell r="AM105"/>
          <cell r="AN105"/>
          <cell r="AO105"/>
          <cell r="AP105"/>
          <cell r="AQ105">
            <v>0</v>
          </cell>
          <cell r="AR105">
            <v>0</v>
          </cell>
          <cell r="AS105">
            <v>0</v>
          </cell>
          <cell r="AT105">
            <v>0</v>
          </cell>
          <cell r="AU105">
            <v>0</v>
          </cell>
          <cell r="AV105"/>
          <cell r="AW105"/>
          <cell r="AX105"/>
          <cell r="AY105"/>
          <cell r="AZ105"/>
          <cell r="BA105"/>
          <cell r="BB105"/>
          <cell r="BC105"/>
          <cell r="BD105"/>
          <cell r="BE105"/>
          <cell r="BG105"/>
          <cell r="BH105"/>
          <cell r="BI105"/>
          <cell r="BJ105"/>
          <cell r="BK105"/>
          <cell r="BL105"/>
          <cell r="BM105"/>
          <cell r="BN105"/>
          <cell r="BO105"/>
          <cell r="BP105"/>
          <cell r="BQ105"/>
          <cell r="BR105"/>
          <cell r="BS105"/>
          <cell r="BT105"/>
          <cell r="BU105"/>
          <cell r="BV105"/>
          <cell r="BW105"/>
          <cell r="BX105"/>
          <cell r="BY105"/>
          <cell r="BZ105"/>
          <cell r="CA105"/>
          <cell r="CB105"/>
          <cell r="CC105"/>
          <cell r="CD105"/>
          <cell r="CE105"/>
          <cell r="CF105"/>
          <cell r="CG105"/>
          <cell r="CH105"/>
          <cell r="CI105"/>
          <cell r="CJ105"/>
          <cell r="CK105"/>
          <cell r="CL105"/>
          <cell r="CM105"/>
          <cell r="CN105"/>
          <cell r="CO105"/>
          <cell r="CP105"/>
          <cell r="CQ105"/>
          <cell r="DD105"/>
        </row>
        <row r="106">
          <cell r="A106"/>
          <cell r="B106"/>
          <cell r="C106"/>
          <cell r="D106"/>
          <cell r="E106"/>
          <cell r="F106"/>
          <cell r="G106"/>
          <cell r="H106"/>
          <cell r="I106"/>
          <cell r="J106"/>
          <cell r="K106"/>
          <cell r="L106"/>
          <cell r="M106"/>
          <cell r="N106"/>
          <cell r="O106"/>
          <cell r="P106"/>
          <cell r="Q106"/>
          <cell r="R106"/>
          <cell r="S106"/>
          <cell r="T106"/>
          <cell r="U106"/>
          <cell r="V106"/>
          <cell r="W106"/>
          <cell r="X106"/>
          <cell r="Y106"/>
          <cell r="Z106"/>
          <cell r="AA106"/>
          <cell r="AB106"/>
          <cell r="AC106"/>
          <cell r="AD106"/>
          <cell r="AE106"/>
          <cell r="AF106"/>
          <cell r="AG106"/>
          <cell r="AH106"/>
          <cell r="AI106"/>
          <cell r="AJ106"/>
          <cell r="AK106"/>
          <cell r="AL106"/>
          <cell r="AM106"/>
          <cell r="AN106"/>
          <cell r="AO106"/>
          <cell r="AP106"/>
          <cell r="AQ106">
            <v>0</v>
          </cell>
          <cell r="AR106">
            <v>0</v>
          </cell>
          <cell r="AS106">
            <v>0</v>
          </cell>
          <cell r="AT106">
            <v>0</v>
          </cell>
          <cell r="AU106">
            <v>0</v>
          </cell>
          <cell r="AV106"/>
          <cell r="AW106"/>
          <cell r="AX106"/>
          <cell r="AY106"/>
          <cell r="AZ106"/>
          <cell r="BA106"/>
          <cell r="BB106"/>
          <cell r="BC106"/>
          <cell r="BD106"/>
          <cell r="BE106"/>
          <cell r="BG106"/>
          <cell r="BH106"/>
          <cell r="BI106"/>
          <cell r="BJ106"/>
          <cell r="BK106"/>
          <cell r="BL106"/>
          <cell r="BM106"/>
          <cell r="BN106"/>
          <cell r="BO106"/>
          <cell r="BP106"/>
          <cell r="BQ106"/>
          <cell r="BR106"/>
          <cell r="BS106"/>
          <cell r="BT106"/>
          <cell r="BU106"/>
          <cell r="BV106"/>
          <cell r="BW106"/>
          <cell r="BX106"/>
          <cell r="BY106"/>
          <cell r="BZ106"/>
          <cell r="CA106"/>
          <cell r="CB106"/>
          <cell r="CC106"/>
          <cell r="CD106"/>
          <cell r="CE106"/>
          <cell r="CF106"/>
          <cell r="CG106"/>
          <cell r="CH106"/>
          <cell r="CI106"/>
          <cell r="CJ106"/>
          <cell r="CK106"/>
          <cell r="CL106"/>
          <cell r="CM106"/>
          <cell r="CN106"/>
          <cell r="CO106"/>
          <cell r="CP106"/>
          <cell r="CQ106"/>
          <cell r="DD106"/>
        </row>
        <row r="107">
          <cell r="A107"/>
          <cell r="B107"/>
          <cell r="C107"/>
          <cell r="D107"/>
          <cell r="E107"/>
          <cell r="F107"/>
          <cell r="G107"/>
          <cell r="H107"/>
          <cell r="I107"/>
          <cell r="J107"/>
          <cell r="K107"/>
          <cell r="L107"/>
          <cell r="M107"/>
          <cell r="N107"/>
          <cell r="O107"/>
          <cell r="P107"/>
          <cell r="Q107"/>
          <cell r="R107"/>
          <cell r="S107"/>
          <cell r="T107"/>
          <cell r="U107"/>
          <cell r="V107"/>
          <cell r="W107"/>
          <cell r="X107"/>
          <cell r="Y107"/>
          <cell r="Z107"/>
          <cell r="AA107"/>
          <cell r="AB107"/>
          <cell r="AC107"/>
          <cell r="AD107"/>
          <cell r="AE107"/>
          <cell r="AF107"/>
          <cell r="AG107"/>
          <cell r="AH107"/>
          <cell r="AI107"/>
          <cell r="AJ107"/>
          <cell r="AK107"/>
          <cell r="AL107"/>
          <cell r="AM107"/>
          <cell r="AN107"/>
          <cell r="AO107"/>
          <cell r="AP107"/>
          <cell r="AQ107"/>
          <cell r="AR107"/>
          <cell r="AS107"/>
          <cell r="AT107"/>
          <cell r="AU107"/>
          <cell r="AV107"/>
          <cell r="AW107"/>
          <cell r="AX107"/>
          <cell r="AY107"/>
          <cell r="AZ107"/>
          <cell r="BA107"/>
          <cell r="BB107"/>
          <cell r="BC107"/>
          <cell r="BD107"/>
          <cell r="BE107"/>
          <cell r="BG107"/>
          <cell r="BH107"/>
          <cell r="BI107"/>
          <cell r="BJ107"/>
          <cell r="BK107"/>
          <cell r="BL107"/>
          <cell r="BM107"/>
          <cell r="BN107"/>
          <cell r="BO107"/>
          <cell r="BP107"/>
          <cell r="BQ107"/>
          <cell r="BR107"/>
          <cell r="BS107"/>
          <cell r="BT107"/>
          <cell r="BU107"/>
          <cell r="BV107"/>
          <cell r="BW107"/>
          <cell r="BX107"/>
          <cell r="BY107"/>
          <cell r="BZ107"/>
          <cell r="CA107"/>
          <cell r="CB107"/>
          <cell r="CC107"/>
          <cell r="CD107"/>
          <cell r="CE107"/>
          <cell r="CF107"/>
          <cell r="CG107"/>
          <cell r="CH107"/>
          <cell r="CI107"/>
          <cell r="CJ107"/>
          <cell r="CK107"/>
          <cell r="CL107"/>
          <cell r="CM107"/>
          <cell r="CN107"/>
          <cell r="CO107"/>
          <cell r="CP107"/>
          <cell r="CQ107"/>
          <cell r="DD107"/>
        </row>
        <row r="108">
          <cell r="A108"/>
          <cell r="B108"/>
          <cell r="C108"/>
          <cell r="D108"/>
          <cell r="E108"/>
          <cell r="F108"/>
          <cell r="G108"/>
          <cell r="H108"/>
          <cell r="I108"/>
          <cell r="J108"/>
          <cell r="K108"/>
          <cell r="L108"/>
          <cell r="M108"/>
          <cell r="N108"/>
          <cell r="O108"/>
          <cell r="P108"/>
          <cell r="Q108"/>
          <cell r="R108"/>
          <cell r="S108"/>
          <cell r="T108"/>
          <cell r="U108"/>
          <cell r="V108"/>
          <cell r="W108"/>
          <cell r="X108"/>
          <cell r="Y108"/>
          <cell r="Z108"/>
          <cell r="AA108"/>
          <cell r="AB108"/>
          <cell r="AC108"/>
          <cell r="AD108"/>
          <cell r="AE108"/>
          <cell r="AF108"/>
          <cell r="AG108"/>
          <cell r="AH108"/>
          <cell r="AI108"/>
          <cell r="AJ108"/>
          <cell r="AK108"/>
          <cell r="AL108"/>
          <cell r="AM108"/>
          <cell r="AN108"/>
          <cell r="AO108"/>
          <cell r="AP108"/>
          <cell r="AQ108"/>
          <cell r="AR108"/>
          <cell r="AS108"/>
          <cell r="AT108"/>
          <cell r="AU108"/>
          <cell r="AV108"/>
          <cell r="AW108"/>
          <cell r="AX108"/>
          <cell r="AY108"/>
          <cell r="AZ108"/>
          <cell r="BA108"/>
          <cell r="BB108"/>
          <cell r="BC108"/>
          <cell r="BD108"/>
          <cell r="BE108"/>
          <cell r="BG108"/>
          <cell r="BH108"/>
          <cell r="BI108"/>
          <cell r="BJ108"/>
          <cell r="BK108"/>
          <cell r="BL108"/>
          <cell r="BM108"/>
          <cell r="BN108"/>
          <cell r="BO108"/>
          <cell r="BP108"/>
          <cell r="BQ108"/>
          <cell r="BR108"/>
          <cell r="BS108"/>
          <cell r="BT108"/>
          <cell r="BU108"/>
          <cell r="BV108"/>
          <cell r="BW108"/>
          <cell r="BX108"/>
          <cell r="BY108"/>
          <cell r="BZ108"/>
          <cell r="CA108"/>
          <cell r="CB108"/>
          <cell r="CC108"/>
          <cell r="CD108"/>
          <cell r="CE108"/>
          <cell r="CF108"/>
          <cell r="CG108"/>
          <cell r="CH108"/>
          <cell r="CI108"/>
          <cell r="CJ108"/>
          <cell r="CK108"/>
          <cell r="CL108"/>
          <cell r="CM108"/>
          <cell r="CN108"/>
          <cell r="CO108"/>
          <cell r="CP108"/>
          <cell r="CQ108"/>
          <cell r="DD108"/>
        </row>
        <row r="109">
          <cell r="A109"/>
          <cell r="B109"/>
          <cell r="C109"/>
          <cell r="D109"/>
          <cell r="E109"/>
          <cell r="F109"/>
          <cell r="G109"/>
          <cell r="H109"/>
          <cell r="I109"/>
          <cell r="J109"/>
          <cell r="K109"/>
          <cell r="L109"/>
          <cell r="M109"/>
          <cell r="N109"/>
          <cell r="O109"/>
          <cell r="P109"/>
          <cell r="Q109"/>
          <cell r="R109"/>
          <cell r="S109"/>
          <cell r="T109"/>
          <cell r="U109"/>
          <cell r="V109"/>
          <cell r="W109"/>
          <cell r="X109"/>
          <cell r="Y109"/>
          <cell r="Z109"/>
          <cell r="AA109"/>
          <cell r="AB109"/>
          <cell r="AC109"/>
          <cell r="AD109"/>
          <cell r="AE109"/>
          <cell r="AF109"/>
          <cell r="AG109"/>
          <cell r="AH109"/>
          <cell r="AI109"/>
          <cell r="AJ109"/>
          <cell r="AK109"/>
          <cell r="AL109"/>
          <cell r="AM109"/>
          <cell r="AN109"/>
          <cell r="AO109"/>
          <cell r="AP109"/>
          <cell r="AQ109"/>
          <cell r="AR109"/>
          <cell r="AS109"/>
          <cell r="AT109"/>
          <cell r="AU109"/>
          <cell r="AV109"/>
          <cell r="AW109"/>
          <cell r="AX109"/>
          <cell r="AY109"/>
          <cell r="AZ109"/>
          <cell r="BA109"/>
          <cell r="BB109"/>
          <cell r="BC109"/>
          <cell r="BD109"/>
          <cell r="BE109"/>
          <cell r="BG109"/>
          <cell r="BH109"/>
          <cell r="BI109"/>
          <cell r="BJ109"/>
          <cell r="BK109"/>
          <cell r="BL109"/>
          <cell r="BM109"/>
          <cell r="BN109"/>
          <cell r="BO109"/>
          <cell r="BP109"/>
          <cell r="BQ109"/>
          <cell r="BR109"/>
          <cell r="BS109"/>
          <cell r="BT109"/>
          <cell r="BU109"/>
          <cell r="BV109"/>
          <cell r="BW109"/>
          <cell r="BX109"/>
          <cell r="BY109"/>
          <cell r="BZ109"/>
          <cell r="CA109"/>
          <cell r="CB109"/>
          <cell r="CC109"/>
          <cell r="CD109"/>
          <cell r="CE109"/>
          <cell r="CF109"/>
          <cell r="CG109"/>
          <cell r="CH109"/>
          <cell r="CI109"/>
          <cell r="CJ109"/>
          <cell r="CK109"/>
          <cell r="CL109"/>
          <cell r="CM109"/>
          <cell r="CN109"/>
          <cell r="CO109"/>
          <cell r="CP109"/>
          <cell r="CQ109"/>
          <cell r="DD109"/>
        </row>
        <row r="110">
          <cell r="A110"/>
          <cell r="B110"/>
          <cell r="C110"/>
          <cell r="D110"/>
          <cell r="E110"/>
          <cell r="F110"/>
          <cell r="G110"/>
          <cell r="H110"/>
          <cell r="I110"/>
          <cell r="J110"/>
          <cell r="K110"/>
          <cell r="L110"/>
          <cell r="M110"/>
          <cell r="N110"/>
          <cell r="O110"/>
          <cell r="P110"/>
          <cell r="Q110"/>
          <cell r="R110"/>
          <cell r="S110"/>
          <cell r="T110"/>
          <cell r="U110"/>
          <cell r="V110"/>
          <cell r="W110"/>
          <cell r="X110"/>
          <cell r="Y110"/>
          <cell r="Z110"/>
          <cell r="AA110"/>
          <cell r="AB110"/>
          <cell r="AC110"/>
          <cell r="AD110"/>
          <cell r="AE110"/>
          <cell r="AF110"/>
          <cell r="AG110"/>
          <cell r="AH110"/>
          <cell r="AI110"/>
          <cell r="AJ110"/>
          <cell r="AK110"/>
          <cell r="AL110"/>
          <cell r="AM110"/>
          <cell r="AN110"/>
          <cell r="AO110"/>
          <cell r="AP110"/>
          <cell r="AQ110"/>
          <cell r="AR110"/>
          <cell r="AS110"/>
          <cell r="AT110"/>
          <cell r="AU110"/>
          <cell r="AV110"/>
          <cell r="AW110"/>
          <cell r="AX110"/>
          <cell r="AY110"/>
          <cell r="AZ110">
            <v>0</v>
          </cell>
          <cell r="BA110"/>
          <cell r="BB110"/>
          <cell r="BC110"/>
          <cell r="BD110"/>
          <cell r="BE110"/>
          <cell r="BG110"/>
          <cell r="BH110" t="str">
            <v>-</v>
          </cell>
          <cell r="BI110"/>
          <cell r="BJ110"/>
          <cell r="BK110"/>
          <cell r="BL110"/>
          <cell r="BM110"/>
          <cell r="BN110"/>
          <cell r="BO110"/>
          <cell r="BP110"/>
          <cell r="BQ110"/>
          <cell r="BR110"/>
          <cell r="BS110"/>
          <cell r="BT110"/>
          <cell r="BU110"/>
          <cell r="BV110"/>
          <cell r="BW110"/>
          <cell r="BX110"/>
          <cell r="BY110"/>
          <cell r="BZ110"/>
          <cell r="CA110"/>
          <cell r="CB110"/>
          <cell r="CC110"/>
          <cell r="CD110"/>
          <cell r="CE110"/>
          <cell r="CF110"/>
          <cell r="CG110"/>
          <cell r="CH110"/>
          <cell r="CI110"/>
          <cell r="CJ110"/>
          <cell r="CK110"/>
          <cell r="CL110"/>
          <cell r="CM110"/>
          <cell r="CN110"/>
          <cell r="CO110"/>
          <cell r="CP110"/>
          <cell r="CQ110"/>
          <cell r="DD110"/>
        </row>
        <row r="111">
          <cell r="A111" t="str">
            <v>T5</v>
          </cell>
          <cell r="B111" t="str">
            <v>Transit New Capacity</v>
          </cell>
          <cell r="C111" t="str">
            <v>New Station on Existing Line (Including New Parking), Extension of Existing Line; New Bus or Rail Route</v>
          </cell>
          <cell r="D111"/>
          <cell r="E111"/>
          <cell r="F111"/>
          <cell r="G111"/>
          <cell r="H111"/>
          <cell r="I111"/>
          <cell r="J111"/>
          <cell r="K111"/>
          <cell r="L111"/>
          <cell r="M111">
            <v>0</v>
          </cell>
          <cell r="N111">
            <v>0</v>
          </cell>
          <cell r="O111">
            <v>0</v>
          </cell>
          <cell r="P111">
            <v>0</v>
          </cell>
          <cell r="Q111">
            <v>1896</v>
          </cell>
          <cell r="R111">
            <v>0</v>
          </cell>
          <cell r="S111">
            <v>1896</v>
          </cell>
          <cell r="T111">
            <v>0</v>
          </cell>
          <cell r="U111">
            <v>0</v>
          </cell>
          <cell r="V111">
            <v>0</v>
          </cell>
          <cell r="W111">
            <v>0</v>
          </cell>
          <cell r="X111">
            <v>0</v>
          </cell>
          <cell r="Y111">
            <v>0</v>
          </cell>
          <cell r="Z111">
            <v>2625.2212570121492</v>
          </cell>
          <cell r="AA111">
            <v>2625.2212570121492</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16</v>
          </cell>
          <cell r="AW111">
            <v>30</v>
          </cell>
          <cell r="AX111">
            <v>960.64138512756062</v>
          </cell>
          <cell r="AY111">
            <v>1618.5798718845886</v>
          </cell>
          <cell r="AZ111">
            <v>2625.2212570121492</v>
          </cell>
          <cell r="BA111">
            <v>16</v>
          </cell>
          <cell r="BB111">
            <v>30</v>
          </cell>
          <cell r="BC111">
            <v>960.64138512756062</v>
          </cell>
          <cell r="BD111">
            <v>1618.5798718845886</v>
          </cell>
          <cell r="BE111">
            <v>2625.2212570121492</v>
          </cell>
          <cell r="BG111"/>
          <cell r="BH111"/>
          <cell r="BI111"/>
          <cell r="BJ111"/>
          <cell r="BK111"/>
          <cell r="BL111"/>
          <cell r="BM111"/>
          <cell r="BN111"/>
          <cell r="BO111"/>
          <cell r="BP111"/>
          <cell r="BQ111"/>
          <cell r="BR111"/>
          <cell r="BS111"/>
          <cell r="BT111"/>
          <cell r="BU111"/>
          <cell r="BV111"/>
          <cell r="BW111"/>
          <cell r="BX111"/>
          <cell r="BY111"/>
          <cell r="BZ111"/>
          <cell r="CA111"/>
          <cell r="CB111"/>
          <cell r="CC111"/>
          <cell r="CD111"/>
          <cell r="CE111"/>
          <cell r="CF111"/>
          <cell r="CG111"/>
          <cell r="CH111"/>
          <cell r="CI111"/>
          <cell r="CJ111"/>
          <cell r="CK111"/>
          <cell r="CL111"/>
          <cell r="CM111"/>
          <cell r="CN111"/>
          <cell r="CO111"/>
          <cell r="CP111"/>
          <cell r="CQ111"/>
          <cell r="CR111"/>
          <cell r="CS111"/>
          <cell r="CT111"/>
          <cell r="CU111"/>
          <cell r="CV111"/>
          <cell r="CW111"/>
          <cell r="CX111"/>
          <cell r="CY111"/>
          <cell r="CZ111"/>
          <cell r="DA111"/>
          <cell r="DB111"/>
          <cell r="DC111"/>
          <cell r="DD111"/>
          <cell r="DE111"/>
          <cell r="DF111"/>
        </row>
        <row r="112">
          <cell r="A112" t="str">
            <v>S</v>
          </cell>
          <cell r="B112" t="str">
            <v>US 1 BRT</v>
          </cell>
          <cell r="C112" t="str">
            <v>New Bus Rapid Transit Service in Central New Jersey along US 1 Corridor</v>
          </cell>
          <cell r="D112"/>
          <cell r="E112"/>
          <cell r="F112" t="str">
            <v>X</v>
          </cell>
          <cell r="G112" t="str">
            <v>X</v>
          </cell>
          <cell r="H112"/>
          <cell r="I112"/>
          <cell r="J112"/>
          <cell r="K112" t="str">
            <v>X</v>
          </cell>
          <cell r="L112"/>
          <cell r="M112">
            <v>0</v>
          </cell>
          <cell r="N112">
            <v>0</v>
          </cell>
          <cell r="O112">
            <v>0</v>
          </cell>
          <cell r="P112">
            <v>0</v>
          </cell>
          <cell r="Q112">
            <v>250</v>
          </cell>
          <cell r="R112">
            <v>0</v>
          </cell>
          <cell r="S112">
            <v>250</v>
          </cell>
          <cell r="T112">
            <v>0</v>
          </cell>
          <cell r="U112">
            <v>0</v>
          </cell>
          <cell r="V112">
            <v>0</v>
          </cell>
          <cell r="W112">
            <v>0</v>
          </cell>
          <cell r="X112">
            <v>0</v>
          </cell>
          <cell r="Y112">
            <v>0</v>
          </cell>
          <cell r="Z112">
            <v>494.30104824300849</v>
          </cell>
          <cell r="AA112">
            <v>494.30104824300849</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165.10728972434012</v>
          </cell>
          <cell r="AY112">
            <v>329.1937585186684</v>
          </cell>
          <cell r="AZ112">
            <v>494.30104824300849</v>
          </cell>
          <cell r="BA112">
            <v>0</v>
          </cell>
          <cell r="BB112">
            <v>0</v>
          </cell>
          <cell r="BC112">
            <v>165.10728972434012</v>
          </cell>
          <cell r="BD112">
            <v>329.1937585186684</v>
          </cell>
          <cell r="BE112">
            <v>494.30104824300849</v>
          </cell>
          <cell r="BF112"/>
          <cell r="BG112" t="str">
            <v>X</v>
          </cell>
          <cell r="BH112" t="str">
            <v>N</v>
          </cell>
          <cell r="BI112" t="str">
            <v>N</v>
          </cell>
          <cell r="BJ112" t="str">
            <v>E</v>
          </cell>
          <cell r="BK112" t="str">
            <v>B</v>
          </cell>
          <cell r="BL112"/>
          <cell r="BM112"/>
          <cell r="BN112"/>
          <cell r="BO112"/>
          <cell r="BP112"/>
          <cell r="BQ112"/>
          <cell r="BR112"/>
          <cell r="BS112"/>
          <cell r="CI112" t="str">
            <v>NJ Transit</v>
          </cell>
          <cell r="CJ112"/>
          <cell r="CK112"/>
          <cell r="CL112"/>
          <cell r="CM112"/>
          <cell r="CN112">
            <v>250</v>
          </cell>
          <cell r="CO112">
            <v>0</v>
          </cell>
          <cell r="CP112">
            <v>0</v>
          </cell>
          <cell r="CQ112">
            <v>0.41176470588235292</v>
          </cell>
          <cell r="CR112">
            <v>0.58823529411764708</v>
          </cell>
          <cell r="CS112">
            <v>0</v>
          </cell>
          <cell r="CT112">
            <v>0</v>
          </cell>
          <cell r="CU112">
            <v>0</v>
          </cell>
          <cell r="CV112">
            <v>0</v>
          </cell>
          <cell r="CW112">
            <v>1</v>
          </cell>
          <cell r="CX112">
            <v>0</v>
          </cell>
          <cell r="CY112">
            <v>0</v>
          </cell>
          <cell r="CZ112">
            <v>0</v>
          </cell>
          <cell r="DA112">
            <v>1</v>
          </cell>
          <cell r="DB112">
            <v>0</v>
          </cell>
          <cell r="DC112"/>
          <cell r="DD112"/>
          <cell r="DE112"/>
          <cell r="DF112">
            <v>1</v>
          </cell>
          <cell r="DK112" t="str">
            <v>http://www.njtransit.com/tm/tm_servlet.srv?hdnPageAction=Project072To</v>
          </cell>
        </row>
        <row r="113">
          <cell r="A113" t="str">
            <v>T</v>
          </cell>
          <cell r="B113" t="str">
            <v>Transit Line to Gloucester County</v>
          </cell>
          <cell r="C113" t="str">
            <v>Construct New Transit Line from Camden to Gloucester County</v>
          </cell>
          <cell r="D113"/>
          <cell r="E113"/>
          <cell r="F113" t="str">
            <v>X</v>
          </cell>
          <cell r="G113" t="str">
            <v>X</v>
          </cell>
          <cell r="H113"/>
          <cell r="I113" t="str">
            <v>X</v>
          </cell>
          <cell r="J113" t="str">
            <v>X</v>
          </cell>
          <cell r="K113"/>
          <cell r="L113"/>
          <cell r="M113">
            <v>0</v>
          </cell>
          <cell r="N113">
            <v>0</v>
          </cell>
          <cell r="O113">
            <v>0</v>
          </cell>
          <cell r="P113">
            <v>0</v>
          </cell>
          <cell r="Q113">
            <v>1600</v>
          </cell>
          <cell r="R113">
            <v>0</v>
          </cell>
          <cell r="S113">
            <v>1600</v>
          </cell>
          <cell r="T113">
            <v>0</v>
          </cell>
          <cell r="U113">
            <v>0</v>
          </cell>
          <cell r="V113">
            <v>0</v>
          </cell>
          <cell r="W113">
            <v>0</v>
          </cell>
          <cell r="X113">
            <v>0</v>
          </cell>
          <cell r="Y113">
            <v>0</v>
          </cell>
          <cell r="Z113">
            <v>2084.9202087691406</v>
          </cell>
          <cell r="AA113">
            <v>2084.9202087691406</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795.53409540322048</v>
          </cell>
          <cell r="AY113">
            <v>1289.3861133659202</v>
          </cell>
          <cell r="AZ113">
            <v>2084.9202087691406</v>
          </cell>
          <cell r="BA113">
            <v>0</v>
          </cell>
          <cell r="BB113">
            <v>0</v>
          </cell>
          <cell r="BC113">
            <v>795.53409540322048</v>
          </cell>
          <cell r="BD113">
            <v>1289.3861133659202</v>
          </cell>
          <cell r="BE113">
            <v>2084.9202087691406</v>
          </cell>
          <cell r="BF113"/>
          <cell r="BG113" t="str">
            <v>X</v>
          </cell>
          <cell r="BH113" t="str">
            <v>N</v>
          </cell>
          <cell r="BI113" t="str">
            <v>N</v>
          </cell>
          <cell r="BJ113" t="str">
            <v>E</v>
          </cell>
          <cell r="BK113" t="str">
            <v>B</v>
          </cell>
          <cell r="BL113"/>
          <cell r="BM113"/>
          <cell r="BN113"/>
          <cell r="BO113"/>
          <cell r="BP113"/>
          <cell r="BQ113"/>
          <cell r="BR113"/>
          <cell r="BS113"/>
          <cell r="CI113" t="str">
            <v>PATCO</v>
          </cell>
          <cell r="CJ113"/>
          <cell r="CK113"/>
          <cell r="CL113"/>
          <cell r="CM113"/>
          <cell r="CN113">
            <v>1600</v>
          </cell>
          <cell r="CO113">
            <v>0</v>
          </cell>
          <cell r="CP113">
            <v>0</v>
          </cell>
          <cell r="CQ113">
            <v>0.31</v>
          </cell>
          <cell r="CR113">
            <v>0.36</v>
          </cell>
          <cell r="CS113">
            <v>0</v>
          </cell>
          <cell r="CT113">
            <v>0</v>
          </cell>
          <cell r="CU113">
            <v>0</v>
          </cell>
          <cell r="CV113">
            <v>0</v>
          </cell>
          <cell r="CW113">
            <v>1</v>
          </cell>
          <cell r="CX113">
            <v>0</v>
          </cell>
          <cell r="CY113">
            <v>0</v>
          </cell>
          <cell r="CZ113">
            <v>0</v>
          </cell>
          <cell r="DA113">
            <v>1</v>
          </cell>
          <cell r="DB113">
            <v>0</v>
          </cell>
          <cell r="DC113"/>
          <cell r="DD113"/>
          <cell r="DE113"/>
          <cell r="DF113">
            <v>1</v>
          </cell>
          <cell r="DJ113">
            <v>528.00000000000011</v>
          </cell>
          <cell r="DK113" t="str">
            <v>http://www.glassborocamdenline.com/</v>
          </cell>
        </row>
        <row r="114">
          <cell r="A114" t="str">
            <v>X</v>
          </cell>
          <cell r="B114" t="str">
            <v>South Jersey BRT</v>
          </cell>
          <cell r="C114" t="str">
            <v>New BRT from Avondale Park and Ride and Delsea Drive to Center City, Philadelphia</v>
          </cell>
          <cell r="D114" t="str">
            <v>X</v>
          </cell>
          <cell r="E114" t="str">
            <v>X</v>
          </cell>
          <cell r="F114"/>
          <cell r="G114"/>
          <cell r="H114"/>
          <cell r="I114" t="str">
            <v>X</v>
          </cell>
          <cell r="J114"/>
          <cell r="K114"/>
          <cell r="L114"/>
          <cell r="M114">
            <v>0</v>
          </cell>
          <cell r="N114">
            <v>0</v>
          </cell>
          <cell r="O114">
            <v>0</v>
          </cell>
          <cell r="P114">
            <v>0</v>
          </cell>
          <cell r="Q114">
            <v>46</v>
          </cell>
          <cell r="R114">
            <v>0</v>
          </cell>
          <cell r="S114">
            <v>46</v>
          </cell>
          <cell r="T114">
            <v>0</v>
          </cell>
          <cell r="U114">
            <v>0</v>
          </cell>
          <cell r="V114">
            <v>0</v>
          </cell>
          <cell r="W114">
            <v>0</v>
          </cell>
          <cell r="X114">
            <v>0</v>
          </cell>
          <cell r="Y114">
            <v>0</v>
          </cell>
          <cell r="Z114">
            <v>46</v>
          </cell>
          <cell r="AA114">
            <v>46</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16</v>
          </cell>
          <cell r="AW114">
            <v>30</v>
          </cell>
          <cell r="AX114">
            <v>0</v>
          </cell>
          <cell r="AY114">
            <v>0</v>
          </cell>
          <cell r="AZ114">
            <v>46</v>
          </cell>
          <cell r="BA114">
            <v>16</v>
          </cell>
          <cell r="BB114">
            <v>30</v>
          </cell>
          <cell r="BC114">
            <v>0</v>
          </cell>
          <cell r="BD114">
            <v>0</v>
          </cell>
          <cell r="BE114">
            <v>46</v>
          </cell>
          <cell r="BF114"/>
          <cell r="BG114" t="str">
            <v>X</v>
          </cell>
          <cell r="BH114" t="str">
            <v>Y</v>
          </cell>
          <cell r="BI114" t="str">
            <v>N</v>
          </cell>
          <cell r="BJ114" t="str">
            <v>D</v>
          </cell>
          <cell r="BK114" t="str">
            <v>B</v>
          </cell>
          <cell r="BL114" t="str">
            <v>T630</v>
          </cell>
          <cell r="BM114"/>
          <cell r="BN114"/>
          <cell r="BO114"/>
          <cell r="BP114"/>
          <cell r="BQ114"/>
          <cell r="BR114"/>
          <cell r="BS114"/>
          <cell r="CI114" t="str">
            <v>NJ Transit</v>
          </cell>
          <cell r="CJ114"/>
          <cell r="CK114"/>
          <cell r="CL114">
            <v>16</v>
          </cell>
          <cell r="CM114">
            <v>30</v>
          </cell>
          <cell r="CN114">
            <v>0</v>
          </cell>
          <cell r="CO114">
            <v>0.34782608695652173</v>
          </cell>
          <cell r="CP114">
            <v>0.65217391304347827</v>
          </cell>
          <cell r="CQ114">
            <v>0</v>
          </cell>
          <cell r="CR114">
            <v>0</v>
          </cell>
          <cell r="CS114">
            <v>0</v>
          </cell>
          <cell r="CT114">
            <v>0</v>
          </cell>
          <cell r="CU114">
            <v>0</v>
          </cell>
          <cell r="CV114">
            <v>0</v>
          </cell>
          <cell r="CW114">
            <v>1</v>
          </cell>
          <cell r="CX114">
            <v>0</v>
          </cell>
          <cell r="CY114">
            <v>0</v>
          </cell>
          <cell r="CZ114">
            <v>0</v>
          </cell>
          <cell r="DA114">
            <v>1</v>
          </cell>
          <cell r="DB114">
            <v>0</v>
          </cell>
          <cell r="DC114"/>
          <cell r="DD114"/>
          <cell r="DE114"/>
          <cell r="DF114">
            <v>1</v>
          </cell>
          <cell r="DK114" t="str">
            <v>http://www.southjerseytransit.com/</v>
          </cell>
        </row>
        <row r="115">
          <cell r="A115" t="str">
            <v>Y</v>
          </cell>
          <cell r="B115" t="str">
            <v>West Trenton Line</v>
          </cell>
          <cell r="C115" t="str">
            <v>From West Trenton Station to Bridgewater, NJ; Relocate West Trenton Station to Parkway Avenue transit-oriented development</v>
          </cell>
          <cell r="D115"/>
          <cell r="E115"/>
          <cell r="F115" t="str">
            <v>X</v>
          </cell>
          <cell r="G115" t="str">
            <v>X</v>
          </cell>
          <cell r="H115"/>
          <cell r="I115"/>
          <cell r="J115"/>
          <cell r="K115" t="str">
            <v>X</v>
          </cell>
          <cell r="L115"/>
          <cell r="M115">
            <v>0</v>
          </cell>
          <cell r="N115">
            <v>0</v>
          </cell>
          <cell r="O115">
            <v>0</v>
          </cell>
          <cell r="P115">
            <v>0</v>
          </cell>
          <cell r="Q115">
            <v>110</v>
          </cell>
          <cell r="R115">
            <v>0</v>
          </cell>
          <cell r="S115">
            <v>110</v>
          </cell>
          <cell r="T115">
            <v>0</v>
          </cell>
          <cell r="U115">
            <v>0</v>
          </cell>
          <cell r="V115">
            <v>0</v>
          </cell>
          <cell r="W115">
            <v>0</v>
          </cell>
          <cell r="X115">
            <v>0</v>
          </cell>
          <cell r="Y115">
            <v>0</v>
          </cell>
          <cell r="Z115">
            <v>217.49246122692372</v>
          </cell>
          <cell r="AA115">
            <v>217.49246122692372</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72.647207478709646</v>
          </cell>
          <cell r="AY115">
            <v>144.84525374821408</v>
          </cell>
          <cell r="AZ115">
            <v>217.49246122692372</v>
          </cell>
          <cell r="BA115">
            <v>0</v>
          </cell>
          <cell r="BB115">
            <v>0</v>
          </cell>
          <cell r="BC115">
            <v>72.647207478709646</v>
          </cell>
          <cell r="BD115">
            <v>144.84525374821408</v>
          </cell>
          <cell r="BE115">
            <v>217.49246122692372</v>
          </cell>
          <cell r="BF115"/>
          <cell r="BG115" t="str">
            <v>N</v>
          </cell>
          <cell r="BH115" t="str">
            <v>N</v>
          </cell>
          <cell r="BI115" t="str">
            <v>N</v>
          </cell>
          <cell r="BJ115" t="str">
            <v>E</v>
          </cell>
          <cell r="BK115" t="str">
            <v>B</v>
          </cell>
          <cell r="BL115"/>
          <cell r="BM115"/>
          <cell r="BN115"/>
          <cell r="BO115"/>
          <cell r="BP115"/>
          <cell r="BQ115"/>
          <cell r="BR115"/>
          <cell r="BS115"/>
          <cell r="CI115" t="str">
            <v>NJ Transit</v>
          </cell>
          <cell r="CJ115"/>
          <cell r="CK115"/>
          <cell r="CL115"/>
          <cell r="CM115"/>
          <cell r="CN115">
            <v>110</v>
          </cell>
          <cell r="CO115">
            <v>0</v>
          </cell>
          <cell r="CP115">
            <v>0</v>
          </cell>
          <cell r="CQ115">
            <v>0.41176470588235292</v>
          </cell>
          <cell r="CR115">
            <v>0.58823529411764708</v>
          </cell>
          <cell r="CS115">
            <v>0</v>
          </cell>
          <cell r="CT115">
            <v>0</v>
          </cell>
          <cell r="CU115">
            <v>0</v>
          </cell>
          <cell r="CV115">
            <v>0</v>
          </cell>
          <cell r="CW115">
            <v>1</v>
          </cell>
          <cell r="CX115">
            <v>0</v>
          </cell>
          <cell r="CY115">
            <v>0</v>
          </cell>
          <cell r="CZ115">
            <v>0</v>
          </cell>
          <cell r="DA115">
            <v>1</v>
          </cell>
          <cell r="DB115">
            <v>0</v>
          </cell>
          <cell r="DC115"/>
          <cell r="DD115"/>
          <cell r="DE115"/>
          <cell r="DF115">
            <v>1</v>
          </cell>
          <cell r="DK115" t="str">
            <v>http://www.njtransit.com/tm/tm_servlet.srv?hdnPageAction=Project016To</v>
          </cell>
        </row>
        <row r="116">
          <cell r="A116"/>
          <cell r="B116"/>
          <cell r="C116"/>
          <cell r="D116"/>
          <cell r="E116"/>
          <cell r="F116"/>
          <cell r="G116"/>
          <cell r="H116"/>
          <cell r="I116"/>
          <cell r="J116"/>
          <cell r="K116"/>
          <cell r="L116"/>
          <cell r="M116"/>
          <cell r="N116"/>
          <cell r="O116"/>
          <cell r="P116"/>
          <cell r="Q116"/>
          <cell r="R116"/>
          <cell r="S116"/>
          <cell r="T116"/>
          <cell r="U116"/>
          <cell r="V116"/>
          <cell r="W116"/>
          <cell r="X116"/>
          <cell r="Y116"/>
          <cell r="Z116"/>
          <cell r="AA116"/>
          <cell r="AB116"/>
          <cell r="AC116"/>
          <cell r="AD116"/>
          <cell r="AE116"/>
          <cell r="AF116"/>
          <cell r="AG116"/>
          <cell r="AH116"/>
          <cell r="AI116"/>
          <cell r="AJ116"/>
          <cell r="AK116"/>
          <cell r="AL116"/>
          <cell r="AM116"/>
          <cell r="AN116"/>
          <cell r="AO116"/>
          <cell r="AP116"/>
          <cell r="AQ116"/>
          <cell r="AR116"/>
          <cell r="AS116"/>
          <cell r="AT116"/>
          <cell r="AU116"/>
          <cell r="AV116"/>
          <cell r="AW116"/>
          <cell r="AX116"/>
          <cell r="AY116"/>
          <cell r="AZ116"/>
          <cell r="BA116"/>
          <cell r="BB116"/>
          <cell r="BC116"/>
          <cell r="BD116"/>
          <cell r="BE116"/>
          <cell r="BG116"/>
          <cell r="BH116"/>
          <cell r="BI116"/>
          <cell r="BJ116"/>
          <cell r="BK116"/>
          <cell r="BL116"/>
          <cell r="BM116"/>
          <cell r="BN116"/>
          <cell r="BO116"/>
          <cell r="BP116"/>
          <cell r="BQ116"/>
          <cell r="BR116"/>
          <cell r="BS116"/>
          <cell r="BT116"/>
          <cell r="BU116"/>
          <cell r="BV116"/>
          <cell r="BW116"/>
          <cell r="BX116"/>
          <cell r="BY116"/>
          <cell r="BZ116"/>
          <cell r="CA116"/>
          <cell r="CB116"/>
          <cell r="CC116"/>
          <cell r="CD116"/>
          <cell r="CE116"/>
          <cell r="CF116"/>
          <cell r="CG116"/>
          <cell r="CH116"/>
          <cell r="CI116"/>
          <cell r="CJ116"/>
          <cell r="CK116"/>
          <cell r="CL116"/>
          <cell r="CM116"/>
          <cell r="CN116"/>
          <cell r="CO116"/>
          <cell r="CP116"/>
          <cell r="CQ116"/>
          <cell r="CR116"/>
          <cell r="CS116"/>
          <cell r="CT116"/>
          <cell r="CU116"/>
          <cell r="CV116"/>
          <cell r="CW116"/>
          <cell r="DD116"/>
        </row>
        <row r="117">
          <cell r="A117"/>
          <cell r="B117"/>
          <cell r="C117"/>
          <cell r="D117"/>
          <cell r="E117"/>
          <cell r="F117"/>
          <cell r="G117"/>
          <cell r="H117"/>
          <cell r="I117"/>
          <cell r="J117"/>
          <cell r="K117"/>
          <cell r="L117"/>
          <cell r="M117"/>
          <cell r="N117"/>
          <cell r="O117"/>
          <cell r="P117"/>
          <cell r="Q117"/>
          <cell r="R117"/>
          <cell r="S117"/>
          <cell r="T117"/>
          <cell r="U117"/>
          <cell r="V117"/>
          <cell r="W117"/>
          <cell r="X117"/>
          <cell r="Y117"/>
          <cell r="Z117"/>
          <cell r="AA117"/>
          <cell r="AB117"/>
          <cell r="AC117"/>
          <cell r="AD117"/>
          <cell r="AE117"/>
          <cell r="AF117"/>
          <cell r="AG117"/>
          <cell r="AH117"/>
          <cell r="AI117"/>
          <cell r="AJ117"/>
          <cell r="AK117"/>
          <cell r="AL117"/>
          <cell r="AM117"/>
          <cell r="AN117"/>
          <cell r="AO117"/>
          <cell r="AP117"/>
          <cell r="AQ117"/>
          <cell r="AR117"/>
          <cell r="AS117"/>
          <cell r="AT117"/>
          <cell r="AU117"/>
          <cell r="AV117"/>
          <cell r="AW117"/>
          <cell r="AX117"/>
          <cell r="AY117"/>
          <cell r="AZ117"/>
          <cell r="BA117"/>
          <cell r="BB117"/>
          <cell r="BC117"/>
          <cell r="BD117"/>
          <cell r="BE117"/>
          <cell r="BG117"/>
          <cell r="BH117"/>
          <cell r="BI117"/>
          <cell r="BJ117"/>
          <cell r="BK117"/>
          <cell r="BL117"/>
          <cell r="BM117"/>
          <cell r="BN117"/>
          <cell r="BO117"/>
          <cell r="BP117"/>
          <cell r="BQ117"/>
          <cell r="BR117"/>
          <cell r="BS117"/>
          <cell r="BT117"/>
          <cell r="BU117"/>
          <cell r="BV117"/>
          <cell r="BW117"/>
          <cell r="BX117"/>
          <cell r="BY117"/>
          <cell r="BZ117"/>
          <cell r="CA117"/>
          <cell r="CB117"/>
          <cell r="CC117"/>
          <cell r="CD117"/>
          <cell r="CE117"/>
          <cell r="CF117"/>
          <cell r="CG117"/>
          <cell r="CH117"/>
          <cell r="CI117"/>
          <cell r="CJ117"/>
          <cell r="CK117"/>
          <cell r="CL117"/>
          <cell r="CM117"/>
          <cell r="CN117"/>
          <cell r="CO117"/>
          <cell r="CP117"/>
          <cell r="CQ117"/>
          <cell r="DD117"/>
        </row>
        <row r="118">
          <cell r="A118"/>
          <cell r="B118"/>
          <cell r="C118"/>
          <cell r="D118"/>
          <cell r="E118"/>
          <cell r="F118"/>
          <cell r="G118"/>
          <cell r="H118"/>
          <cell r="I118"/>
          <cell r="J118"/>
          <cell r="K118"/>
          <cell r="L118"/>
          <cell r="M118"/>
          <cell r="N118"/>
          <cell r="O118"/>
          <cell r="P118"/>
          <cell r="Q118"/>
          <cell r="R118"/>
          <cell r="S118"/>
          <cell r="T118"/>
          <cell r="U118"/>
          <cell r="V118"/>
          <cell r="W118"/>
          <cell r="X118"/>
          <cell r="Y118"/>
          <cell r="Z118"/>
          <cell r="AA118"/>
          <cell r="AB118"/>
          <cell r="AC118"/>
          <cell r="AD118"/>
          <cell r="AE118"/>
          <cell r="AF118"/>
          <cell r="AG118"/>
          <cell r="AH118"/>
          <cell r="AI118"/>
          <cell r="AJ118"/>
          <cell r="AK118"/>
          <cell r="AL118"/>
          <cell r="AM118"/>
          <cell r="AN118"/>
          <cell r="AO118"/>
          <cell r="AP118"/>
          <cell r="AQ118"/>
          <cell r="AR118"/>
          <cell r="AS118"/>
          <cell r="AT118"/>
          <cell r="AU118"/>
          <cell r="AV118"/>
          <cell r="AW118"/>
          <cell r="AX118"/>
          <cell r="AY118"/>
          <cell r="AZ118"/>
          <cell r="BA118"/>
          <cell r="BB118"/>
          <cell r="BC118"/>
          <cell r="BD118"/>
          <cell r="BE118"/>
          <cell r="BG118"/>
          <cell r="BH118"/>
          <cell r="BI118"/>
          <cell r="BJ118"/>
          <cell r="BK118"/>
          <cell r="BL118"/>
          <cell r="BM118"/>
          <cell r="BN118"/>
          <cell r="BO118"/>
          <cell r="BP118"/>
          <cell r="BQ118"/>
          <cell r="BR118"/>
          <cell r="BS118"/>
          <cell r="BT118"/>
          <cell r="BU118"/>
          <cell r="BV118"/>
          <cell r="BW118"/>
          <cell r="BX118"/>
          <cell r="BY118"/>
          <cell r="BZ118"/>
          <cell r="CA118"/>
          <cell r="CB118"/>
          <cell r="CC118"/>
          <cell r="CD118"/>
          <cell r="CE118"/>
          <cell r="CF118"/>
          <cell r="CG118"/>
          <cell r="CH118"/>
          <cell r="CI118"/>
          <cell r="CJ118"/>
          <cell r="CK118"/>
          <cell r="CL118"/>
          <cell r="CM118"/>
          <cell r="CN118"/>
          <cell r="CO118"/>
          <cell r="CP118"/>
          <cell r="CQ118"/>
          <cell r="DD118"/>
        </row>
        <row r="119">
          <cell r="A119"/>
          <cell r="B119"/>
          <cell r="C119"/>
          <cell r="D119"/>
          <cell r="E119"/>
          <cell r="F119"/>
          <cell r="G119"/>
          <cell r="H119"/>
          <cell r="I119"/>
          <cell r="J119"/>
          <cell r="K119"/>
          <cell r="L119"/>
          <cell r="M119"/>
          <cell r="N119"/>
          <cell r="O119"/>
          <cell r="P119"/>
          <cell r="Q119"/>
          <cell r="R119"/>
          <cell r="S119"/>
          <cell r="T119"/>
          <cell r="U119"/>
          <cell r="V119"/>
          <cell r="W119"/>
          <cell r="X119"/>
          <cell r="Y119"/>
          <cell r="Z119"/>
          <cell r="AA119"/>
          <cell r="AB119"/>
          <cell r="AC119"/>
          <cell r="AD119"/>
          <cell r="AE119"/>
          <cell r="AF119"/>
          <cell r="AG119"/>
          <cell r="AH119"/>
          <cell r="AI119"/>
          <cell r="AJ119"/>
          <cell r="AK119"/>
          <cell r="AL119"/>
          <cell r="AM119"/>
          <cell r="AN119"/>
          <cell r="AO119"/>
          <cell r="AP119"/>
          <cell r="AQ119"/>
          <cell r="AR119"/>
          <cell r="AS119"/>
          <cell r="AT119"/>
          <cell r="AU119"/>
          <cell r="AV119"/>
          <cell r="AW119"/>
          <cell r="AX119"/>
          <cell r="AY119"/>
          <cell r="AZ119"/>
          <cell r="BA119"/>
          <cell r="BB119"/>
          <cell r="BC119"/>
          <cell r="BD119"/>
          <cell r="BE119"/>
          <cell r="BG119"/>
          <cell r="BH119"/>
          <cell r="BI119"/>
          <cell r="BJ119"/>
          <cell r="BK119"/>
          <cell r="BL119"/>
          <cell r="BM119"/>
          <cell r="BN119"/>
          <cell r="BO119"/>
          <cell r="BP119"/>
          <cell r="BQ119"/>
          <cell r="BR119"/>
          <cell r="BS119"/>
          <cell r="BT119"/>
          <cell r="BU119"/>
          <cell r="BV119"/>
          <cell r="BW119"/>
          <cell r="BX119"/>
          <cell r="BY119"/>
          <cell r="BZ119"/>
          <cell r="CA119"/>
          <cell r="CB119"/>
          <cell r="CC119"/>
          <cell r="CD119"/>
          <cell r="CE119"/>
          <cell r="CF119"/>
          <cell r="CG119"/>
          <cell r="CH119"/>
          <cell r="CI119"/>
          <cell r="CJ119"/>
          <cell r="CK119"/>
          <cell r="CL119"/>
          <cell r="CM119"/>
          <cell r="CN119"/>
          <cell r="CO119"/>
          <cell r="CP119"/>
          <cell r="CQ119"/>
          <cell r="DD119"/>
        </row>
        <row r="120">
          <cell r="A120"/>
          <cell r="B120"/>
          <cell r="C120"/>
          <cell r="D120"/>
          <cell r="E120"/>
          <cell r="F120"/>
          <cell r="G120"/>
          <cell r="H120"/>
          <cell r="I120"/>
          <cell r="J120"/>
          <cell r="K120"/>
          <cell r="L120"/>
          <cell r="M120"/>
          <cell r="N120"/>
          <cell r="O120"/>
          <cell r="P120"/>
          <cell r="Q120"/>
          <cell r="R120"/>
          <cell r="S120"/>
          <cell r="T120"/>
          <cell r="U120"/>
          <cell r="V120"/>
          <cell r="W120"/>
          <cell r="X120"/>
          <cell r="Y120"/>
          <cell r="Z120"/>
          <cell r="AA120"/>
          <cell r="AB120"/>
          <cell r="AC120"/>
          <cell r="AD120"/>
          <cell r="AE120"/>
          <cell r="AF120"/>
          <cell r="AG120"/>
          <cell r="AH120"/>
          <cell r="AI120"/>
          <cell r="AJ120"/>
          <cell r="AK120"/>
          <cell r="AL120"/>
          <cell r="AM120"/>
          <cell r="AN120"/>
          <cell r="AO120"/>
          <cell r="AP120"/>
          <cell r="AQ120"/>
          <cell r="AR120"/>
          <cell r="AS120"/>
          <cell r="AT120"/>
          <cell r="AU120"/>
          <cell r="AV120"/>
          <cell r="AW120"/>
          <cell r="AX120"/>
          <cell r="AY120"/>
          <cell r="AZ120"/>
          <cell r="BA120"/>
          <cell r="BB120"/>
          <cell r="BC120"/>
          <cell r="BD120"/>
          <cell r="BE120"/>
          <cell r="BG120"/>
          <cell r="BH120"/>
          <cell r="BI120"/>
          <cell r="BJ120"/>
          <cell r="BK120"/>
          <cell r="BL120"/>
          <cell r="BM120"/>
          <cell r="BN120"/>
          <cell r="BO120"/>
          <cell r="BP120"/>
          <cell r="BQ120"/>
          <cell r="BR120"/>
          <cell r="BS120"/>
          <cell r="BT120"/>
          <cell r="BU120"/>
          <cell r="BV120"/>
          <cell r="BW120"/>
          <cell r="BX120"/>
          <cell r="BY120"/>
          <cell r="BZ120"/>
          <cell r="CA120"/>
          <cell r="CB120"/>
          <cell r="CC120"/>
          <cell r="CD120"/>
          <cell r="CE120"/>
          <cell r="CF120"/>
          <cell r="CG120"/>
          <cell r="CH120"/>
          <cell r="CI120"/>
          <cell r="CJ120"/>
          <cell r="CK120"/>
          <cell r="CL120"/>
          <cell r="CM120"/>
          <cell r="CN120"/>
          <cell r="CO120"/>
          <cell r="CP120"/>
          <cell r="CQ120"/>
          <cell r="DD120"/>
        </row>
        <row r="121">
          <cell r="A121"/>
          <cell r="B121"/>
          <cell r="C121"/>
          <cell r="D121"/>
          <cell r="E121"/>
          <cell r="F121"/>
          <cell r="G121"/>
          <cell r="H121"/>
          <cell r="I121"/>
          <cell r="J121"/>
          <cell r="K121"/>
          <cell r="L121"/>
          <cell r="M121"/>
          <cell r="N121"/>
          <cell r="O121"/>
          <cell r="P121"/>
          <cell r="Q121"/>
          <cell r="R121"/>
          <cell r="S121"/>
          <cell r="T121"/>
          <cell r="U121"/>
          <cell r="V121"/>
          <cell r="W121"/>
          <cell r="X121"/>
          <cell r="Y121"/>
          <cell r="Z121"/>
          <cell r="AA121"/>
          <cell r="AB121"/>
          <cell r="AC121"/>
          <cell r="AD121"/>
          <cell r="AE121"/>
          <cell r="AF121"/>
          <cell r="AG121"/>
          <cell r="AH121"/>
          <cell r="AI121"/>
          <cell r="AJ121"/>
          <cell r="AK121"/>
          <cell r="AL121"/>
          <cell r="AM121"/>
          <cell r="AN121"/>
          <cell r="AO121"/>
          <cell r="AP121"/>
          <cell r="AQ121"/>
          <cell r="AR121"/>
          <cell r="AS121"/>
          <cell r="AT121"/>
          <cell r="AU121"/>
          <cell r="AV121"/>
          <cell r="AW121"/>
          <cell r="AX121"/>
          <cell r="AY121"/>
          <cell r="AZ121"/>
          <cell r="BA121"/>
          <cell r="BB121"/>
          <cell r="BC121"/>
          <cell r="BD121"/>
          <cell r="BE121"/>
          <cell r="BG121"/>
          <cell r="BH121"/>
          <cell r="BI121"/>
          <cell r="BJ121"/>
          <cell r="BK121"/>
          <cell r="BL121"/>
          <cell r="BM121"/>
          <cell r="BN121"/>
          <cell r="BO121"/>
          <cell r="BP121"/>
          <cell r="BQ121"/>
          <cell r="BR121"/>
          <cell r="BS121"/>
          <cell r="BT121"/>
          <cell r="BU121"/>
          <cell r="BV121"/>
          <cell r="BW121"/>
          <cell r="BX121"/>
          <cell r="BY121"/>
          <cell r="BZ121"/>
          <cell r="CA121"/>
          <cell r="CB121"/>
          <cell r="CC121"/>
          <cell r="CD121"/>
          <cell r="CE121"/>
          <cell r="CF121"/>
          <cell r="CG121"/>
          <cell r="CH121"/>
          <cell r="CI121"/>
          <cell r="CJ121"/>
          <cell r="CK121"/>
          <cell r="CL121"/>
          <cell r="CM121"/>
          <cell r="CN121"/>
          <cell r="CO121"/>
          <cell r="CP121"/>
          <cell r="CQ121"/>
          <cell r="DD121"/>
        </row>
      </sheetData>
      <sheetData sheetId="11">
        <row r="5">
          <cell r="A5">
            <v>32</v>
          </cell>
          <cell r="B5" t="str">
            <v>I-476 (PA Turnpike Northeast Extension)</v>
          </cell>
          <cell r="C5" t="str">
            <v>Reconstruct and widen to 6 Lanes from Lansdale to Quakertown</v>
          </cell>
          <cell r="D5"/>
          <cell r="E5"/>
          <cell r="F5" t="str">
            <v>X</v>
          </cell>
          <cell r="G5" t="str">
            <v>X</v>
          </cell>
          <cell r="H5" t="str">
            <v>X</v>
          </cell>
          <cell r="I5" t="str">
            <v/>
          </cell>
          <cell r="J5" t="str">
            <v/>
          </cell>
          <cell r="K5" t="str">
            <v>X</v>
          </cell>
          <cell r="L5"/>
          <cell r="M5"/>
          <cell r="N5"/>
          <cell r="O5"/>
          <cell r="P5"/>
          <cell r="Q5">
            <v>63</v>
          </cell>
          <cell r="R5" t="str">
            <v>MP A32-A44</v>
          </cell>
          <cell r="S5" t="str">
            <v>http://www.paturnpike.com/constructionprojects/mpa31toa38/home.html</v>
          </cell>
        </row>
        <row r="6">
          <cell r="A6">
            <v>36</v>
          </cell>
          <cell r="B6" t="str">
            <v>I-95 at Scudders Falls Bridge</v>
          </cell>
          <cell r="C6" t="str">
            <v>Widen I-95 from PA 332 to the inside by adding one travel lane in each direction through utilization of the current grass median along that roadway stretch. Reconfigure the Taylorsville Road Interchange by eliminating the existing western southbound off-ramp and modifications to I-95 acceleration and deceleration lanes. Replace the existing outdated four-lane Scudder Falls Bridge with an entirely new structure on the upstream side with overlapping of the current bridge footprint. The new structure would have six lanes of through traffic (three in each direction) with two auxiliary northbound lanes for entry/exit travel and one auxiliary southbound lane entry/exit travel. The recommended option calls for full inside and outside roadway shoulders and bicycle and pedestrian facility on the upstream side of the bridge's southbound span; and Reconstruct and reconfigure the Route 29 interchange through the use of roundabouts.</v>
          </cell>
          <cell r="D6" t="str">
            <v>X</v>
          </cell>
          <cell r="E6"/>
          <cell r="F6"/>
          <cell r="G6"/>
          <cell r="H6" t="str">
            <v>X</v>
          </cell>
          <cell r="I6" t="str">
            <v/>
          </cell>
          <cell r="J6" t="str">
            <v/>
          </cell>
          <cell r="K6" t="str">
            <v/>
          </cell>
          <cell r="L6" t="str">
            <v/>
          </cell>
          <cell r="M6"/>
          <cell r="N6"/>
          <cell r="O6"/>
          <cell r="P6" t="str">
            <v>X</v>
          </cell>
          <cell r="Q6">
            <v>328.6</v>
          </cell>
          <cell r="R6" t="str">
            <v xml:space="preserve"> This option would avoid traffic signals, resulting in a folded diamond interchange with two roundabout intersections at the ramps with I-95. Bypasses for NJ Route 29 northbound and southbound traffic would be retained and improved acceleration and deceleration lanes will be provided onto I-95.</v>
          </cell>
          <cell r="S6" t="str">
            <v>http://scudderfallsbridge.com/</v>
          </cell>
        </row>
        <row r="7">
          <cell r="A7">
            <v>40</v>
          </cell>
          <cell r="B7" t="str">
            <v>I-76 (PA Turnpike)</v>
          </cell>
          <cell r="C7" t="str">
            <v>Reconstruct and widen from Morgantown, Berks County, to Valley Forge</v>
          </cell>
          <cell r="D7" t="str">
            <v>X</v>
          </cell>
          <cell r="E7" t="str">
            <v>X</v>
          </cell>
          <cell r="F7"/>
          <cell r="G7"/>
          <cell r="H7" t="str">
            <v/>
          </cell>
          <cell r="I7" t="str">
            <v>X</v>
          </cell>
          <cell r="J7" t="str">
            <v/>
          </cell>
          <cell r="K7" t="str">
            <v>X</v>
          </cell>
          <cell r="L7"/>
          <cell r="M7"/>
          <cell r="N7"/>
          <cell r="O7"/>
          <cell r="P7"/>
          <cell r="Q7">
            <v>300</v>
          </cell>
          <cell r="R7" t="str">
            <v>Widen MP 320-326 from 2014-2016, Widen MP 312-320 from 2017-2019, Widen MP 298-312 from 2018-2024</v>
          </cell>
          <cell r="S7" t="str">
            <v>http://www.paturnpike.com/constructionprojects/mp320to326/overview/index.aspx</v>
          </cell>
        </row>
        <row r="8">
          <cell r="A8">
            <v>52</v>
          </cell>
          <cell r="B8" t="str">
            <v>I-476 (PA Turnpike Northeast Extension)</v>
          </cell>
          <cell r="C8" t="str">
            <v>Reconstruct and widen to 6 Lanes from Mid-County to Lansdale Interchanges</v>
          </cell>
          <cell r="D8" t="str">
            <v>X</v>
          </cell>
          <cell r="E8"/>
          <cell r="F8"/>
          <cell r="G8"/>
          <cell r="H8"/>
          <cell r="I8" t="str">
            <v/>
          </cell>
          <cell r="J8" t="str">
            <v/>
          </cell>
          <cell r="K8" t="str">
            <v>X</v>
          </cell>
          <cell r="L8"/>
          <cell r="M8"/>
          <cell r="N8"/>
          <cell r="O8"/>
          <cell r="P8"/>
          <cell r="Q8">
            <v>291.8</v>
          </cell>
          <cell r="R8" t="str">
            <v>MP A20 to A31</v>
          </cell>
          <cell r="S8" t="str">
            <v>http://www.paturnpike.com/constructionprojects/mpa20toa31/</v>
          </cell>
        </row>
        <row r="9">
          <cell r="A9">
            <v>71</v>
          </cell>
          <cell r="B9" t="str">
            <v>New Jersey Turnpike</v>
          </cell>
          <cell r="C9" t="str">
            <v>Three additional lanes will be added in each direction between Interchanges 6 and 8A, and one additional lane will be added in each direction between Interchanges 8A and 9. A new toll plaza will be built at Interchange 8.</v>
          </cell>
          <cell r="D9" t="str">
            <v>X</v>
          </cell>
          <cell r="E9"/>
          <cell r="F9"/>
          <cell r="G9"/>
          <cell r="H9"/>
          <cell r="I9"/>
          <cell r="J9"/>
          <cell r="K9"/>
          <cell r="L9"/>
          <cell r="M9" t="str">
            <v>X</v>
          </cell>
          <cell r="N9"/>
          <cell r="O9"/>
          <cell r="P9" t="str">
            <v>X</v>
          </cell>
          <cell r="Q9">
            <v>2500</v>
          </cell>
          <cell r="S9" t="str">
            <v>http://www.njturnpikewidening.com/</v>
          </cell>
        </row>
        <row r="10">
          <cell r="A10">
            <v>103</v>
          </cell>
          <cell r="B10" t="str">
            <v>Atlantic City Expressway</v>
          </cell>
          <cell r="C10" t="str">
            <v>Construction of a third lane in the westbound direction from milepost 31 to milepost 44</v>
          </cell>
          <cell r="D10" t="str">
            <v>X</v>
          </cell>
          <cell r="E10" t="str">
            <v>X</v>
          </cell>
          <cell r="F10"/>
          <cell r="G10"/>
          <cell r="H10"/>
          <cell r="I10"/>
          <cell r="J10"/>
          <cell r="K10"/>
          <cell r="L10"/>
          <cell r="M10" t="str">
            <v>X</v>
          </cell>
          <cell r="N10"/>
          <cell r="O10"/>
          <cell r="P10"/>
          <cell r="Q10">
            <v>150</v>
          </cell>
          <cell r="R10" t="str">
            <v>Construction of a third lane from MP 31-44 (2017-2020); Construction of a third lane in the westbound direction from MP 25-31.8 completion June 2014</v>
          </cell>
          <cell r="S10" t="str">
            <v>http://www.sjta.com/acexpressway/projects.asp?cp=1&amp;pi=5</v>
          </cell>
        </row>
        <row r="11">
          <cell r="A11">
            <v>139</v>
          </cell>
          <cell r="B11" t="str">
            <v>Garden State Parkway</v>
          </cell>
          <cell r="C11" t="str">
            <v>Widen to 6 lanes from Interchange 30 to Interchange 63. Improvements to the Bass River and Mullica River Crossings.</v>
          </cell>
          <cell r="D11" t="str">
            <v>X</v>
          </cell>
          <cell r="E11"/>
          <cell r="F11"/>
          <cell r="G11"/>
          <cell r="H11"/>
          <cell r="I11"/>
          <cell r="J11"/>
          <cell r="K11"/>
          <cell r="L11"/>
          <cell r="M11" t="str">
            <v>X</v>
          </cell>
          <cell r="N11"/>
          <cell r="O11"/>
          <cell r="P11"/>
          <cell r="Q11">
            <v>540</v>
          </cell>
          <cell r="S11" t="str">
            <v>http://www.state.nj.us/turnpike/our-projects-widening.html</v>
          </cell>
        </row>
        <row r="12">
          <cell r="A12">
            <v>140</v>
          </cell>
          <cell r="B12" t="str">
            <v>Atlantic City Expressway</v>
          </cell>
          <cell r="C12" t="str">
            <v>All Electronic Tolling</v>
          </cell>
          <cell r="D12" t="str">
            <v>X</v>
          </cell>
          <cell r="E12"/>
          <cell r="F12"/>
          <cell r="G12"/>
          <cell r="H12"/>
          <cell r="I12"/>
          <cell r="J12"/>
          <cell r="K12"/>
          <cell r="L12"/>
          <cell r="M12"/>
          <cell r="N12" t="str">
            <v>X</v>
          </cell>
          <cell r="O12" t="str">
            <v>X</v>
          </cell>
          <cell r="P12"/>
          <cell r="Q12">
            <v>50</v>
          </cell>
        </row>
        <row r="13">
          <cell r="A13">
            <v>158</v>
          </cell>
          <cell r="B13" t="str">
            <v>PA Turnpike</v>
          </cell>
          <cell r="C13" t="str">
            <v>All Electronic Tolling</v>
          </cell>
          <cell r="D13" t="str">
            <v>X</v>
          </cell>
          <cell r="E13" t="str">
            <v>X</v>
          </cell>
          <cell r="F13"/>
          <cell r="G13"/>
          <cell r="H13" t="str">
            <v>X</v>
          </cell>
          <cell r="I13" t="str">
            <v>X</v>
          </cell>
          <cell r="J13"/>
          <cell r="K13" t="str">
            <v>X</v>
          </cell>
          <cell r="L13"/>
          <cell r="M13" t="str">
            <v>X</v>
          </cell>
          <cell r="N13"/>
          <cell r="O13"/>
          <cell r="P13"/>
          <cell r="Q13">
            <v>257</v>
          </cell>
          <cell r="S13" t="str">
            <v>http://www.paturnpike.com/aet_public/aet.asp</v>
          </cell>
        </row>
      </sheetData>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refreshError="1"/>
      <sheetData sheetId="26" refreshError="1"/>
      <sheetData sheetId="27"/>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78"/>
  <sheetViews>
    <sheetView topLeftCell="A35" workbookViewId="0">
      <selection activeCell="B45" sqref="B45"/>
    </sheetView>
  </sheetViews>
  <sheetFormatPr defaultRowHeight="15" x14ac:dyDescent="0.25"/>
  <cols>
    <col min="1" max="1" width="6.7109375" style="1" customWidth="1"/>
    <col min="2" max="2" width="22.28515625" style="1" bestFit="1" customWidth="1"/>
    <col min="3" max="3" width="47.5703125" style="1" bestFit="1" customWidth="1"/>
    <col min="4" max="4" width="100.7109375" style="1" customWidth="1"/>
    <col min="5" max="5" width="31.7109375" style="1" bestFit="1" customWidth="1"/>
    <col min="6" max="6" width="10.85546875" style="1" customWidth="1"/>
    <col min="7" max="7" width="9.28515625" style="2" bestFit="1" customWidth="1"/>
    <col min="8" max="8" width="11.42578125" style="2" bestFit="1" customWidth="1"/>
    <col min="9" max="9" width="10.140625" style="2" bestFit="1" customWidth="1"/>
    <col min="10" max="10" width="10.140625" style="2" customWidth="1"/>
    <col min="11" max="11" width="7.7109375" style="1" bestFit="1" customWidth="1"/>
    <col min="12" max="12" width="19.7109375" style="1" bestFit="1" customWidth="1"/>
    <col min="13" max="13" width="8.42578125" style="1" bestFit="1" customWidth="1"/>
    <col min="14" max="14" width="7.85546875" style="1" bestFit="1" customWidth="1"/>
    <col min="34" max="34" width="10.85546875" customWidth="1"/>
    <col min="37" max="37" width="12.85546875" bestFit="1" customWidth="1"/>
  </cols>
  <sheetData>
    <row r="1" spans="1:38" x14ac:dyDescent="0.25">
      <c r="A1" s="1" t="s">
        <v>0</v>
      </c>
      <c r="B1" s="1" t="s">
        <v>1</v>
      </c>
      <c r="C1" s="1" t="s">
        <v>2</v>
      </c>
      <c r="D1" s="1" t="s">
        <v>3</v>
      </c>
      <c r="E1" s="1" t="s">
        <v>4</v>
      </c>
      <c r="F1" s="1" t="s">
        <v>5</v>
      </c>
      <c r="G1" s="2" t="s">
        <v>6</v>
      </c>
      <c r="H1" s="2" t="s">
        <v>7</v>
      </c>
      <c r="I1" s="2" t="s">
        <v>8</v>
      </c>
      <c r="J1" s="2" t="s">
        <v>385</v>
      </c>
      <c r="K1" s="1" t="s">
        <v>9</v>
      </c>
      <c r="L1" s="1" t="s">
        <v>10</v>
      </c>
      <c r="M1" s="1" t="s">
        <v>11</v>
      </c>
      <c r="N1" s="1" t="s">
        <v>12</v>
      </c>
      <c r="O1" s="1" t="s">
        <v>563</v>
      </c>
      <c r="P1" s="1" t="s">
        <v>564</v>
      </c>
      <c r="Q1" s="1" t="s">
        <v>565</v>
      </c>
      <c r="R1" s="1" t="s">
        <v>566</v>
      </c>
      <c r="S1" s="1" t="s">
        <v>567</v>
      </c>
      <c r="T1" s="1" t="s">
        <v>568</v>
      </c>
      <c r="U1" s="1" t="s">
        <v>569</v>
      </c>
      <c r="V1" s="1" t="s">
        <v>570</v>
      </c>
      <c r="W1" s="1" t="s">
        <v>571</v>
      </c>
      <c r="X1" s="1" t="s">
        <v>572</v>
      </c>
      <c r="Y1" s="1" t="s">
        <v>573</v>
      </c>
      <c r="Z1" s="1" t="s">
        <v>574</v>
      </c>
      <c r="AA1" s="1" t="s">
        <v>575</v>
      </c>
      <c r="AB1" s="1" t="s">
        <v>576</v>
      </c>
      <c r="AC1" s="1" t="s">
        <v>577</v>
      </c>
      <c r="AD1" s="1" t="s">
        <v>578</v>
      </c>
      <c r="AE1" s="1" t="s">
        <v>579</v>
      </c>
      <c r="AF1" s="1" t="s">
        <v>580</v>
      </c>
      <c r="AG1" s="1" t="s">
        <v>581</v>
      </c>
      <c r="AH1" s="1" t="s">
        <v>582</v>
      </c>
      <c r="AI1" s="1" t="s">
        <v>583</v>
      </c>
      <c r="AJ1" s="1" t="s">
        <v>584</v>
      </c>
      <c r="AK1" s="1" t="s">
        <v>585</v>
      </c>
      <c r="AL1" s="1" t="s">
        <v>586</v>
      </c>
    </row>
    <row r="2" spans="1:38" x14ac:dyDescent="0.25">
      <c r="A2" s="1" t="s">
        <v>13</v>
      </c>
      <c r="B2" s="1" t="s">
        <v>14</v>
      </c>
      <c r="C2" s="1" t="s">
        <v>15</v>
      </c>
      <c r="D2" s="1" t="s">
        <v>16</v>
      </c>
      <c r="E2" s="1" t="s">
        <v>17</v>
      </c>
      <c r="F2" s="1" t="s">
        <v>18</v>
      </c>
      <c r="G2" s="2">
        <v>0</v>
      </c>
      <c r="H2" s="2">
        <v>300</v>
      </c>
      <c r="I2" s="2">
        <v>0</v>
      </c>
      <c r="K2" s="11">
        <v>10</v>
      </c>
      <c r="L2" s="1" t="s">
        <v>20</v>
      </c>
      <c r="M2" s="1" t="s">
        <v>21</v>
      </c>
      <c r="N2" s="11">
        <v>39</v>
      </c>
      <c r="O2">
        <f>IF($L2="Externally Funded",0,IF($M2="PA",VLOOKUP($N2,'[1]PA Projects'!$A$4:$DO$223,65,0),VLOOKUP($N2, '[1]NJ Projects'!$A$13:$DK$121,64,0)))</f>
        <v>0</v>
      </c>
      <c r="P2">
        <f>IF($L2="Externally Funded",0,IF($M2="PA",VLOOKUP($N2,'[1]PA Projects'!$A$4:$DO$223,66,0),VLOOKUP($N2, '[1]NJ Projects'!$A$13:$DK$121,65,0)))</f>
        <v>0</v>
      </c>
      <c r="Q2">
        <f>IF($L2="Externally Funded",0,IF($M2="PA",VLOOKUP($N2,'[1]PA Projects'!$A$4:$DO$223,67,0),VLOOKUP($N2, '[1]NJ Projects'!$A$13:$DK$121,66,0)))</f>
        <v>0</v>
      </c>
      <c r="R2">
        <f>IF($L2="Externally Funded",0,IF($M2="PA",VLOOKUP($N2,'[1]PA Projects'!$A$4:$DO$223,68,0),VLOOKUP($N2, '[1]NJ Projects'!$A$13:$DK$121,67,0)))</f>
        <v>0</v>
      </c>
      <c r="S2">
        <f>IF($L2="Externally Funded",0,IF($M2="PA",VLOOKUP($N2,'[1]PA Projects'!$A$4:$DO$223,69,0),VLOOKUP($N2, '[1]NJ Projects'!$A$13:$DK$121,68,0)))</f>
        <v>0</v>
      </c>
      <c r="T2">
        <f>IF($L2="Externally Funded",0,IF($M2="PA",VLOOKUP($N2,'[1]PA Projects'!$A$4:$DO$223,70,0),VLOOKUP($N2, '[1]NJ Projects'!$A$13:$DK$121,69,0)))</f>
        <v>0</v>
      </c>
      <c r="U2">
        <f>IF($L2="Externally Funded",0,IF($M2="PA",VLOOKUP($N2,'[1]PA Projects'!$A$4:$DO$223,71,0),VLOOKUP($N2, '[1]NJ Projects'!$A$13:$DK$121,70,0)))</f>
        <v>0</v>
      </c>
      <c r="V2">
        <f>IF($L2="Externally Funded",0,IF($M2="PA",VLOOKUP($N2,'[1]PA Projects'!$A$4:$DO$223,72,0),VLOOKUP($N2, '[1]NJ Projects'!$A$13:$DK$121,71,0)))</f>
        <v>0</v>
      </c>
      <c r="W2">
        <f>IF($L2="Externally Funded",0,IF($M2="PA",VLOOKUP($N2,'[1]PA Projects'!$A$4:$DO$223,73,0),VLOOKUP($N2, '[1]NJ Projects'!$A$13:$DK$121,72,0)))</f>
        <v>0</v>
      </c>
      <c r="X2">
        <f>IF($L2="Externally Funded",0,IF($M2="PA",VLOOKUP($N2,'[1]PA Projects'!$A$4:$DO$223,74,0),VLOOKUP($N2, '[1]NJ Projects'!$A$13:$DK$121,73,0)))</f>
        <v>0</v>
      </c>
      <c r="Y2">
        <f>IF($L2="Externally Funded",0,IF($M2="PA",VLOOKUP($N2,'[1]PA Projects'!$A$4:$DO$223,75,0),VLOOKUP($N2, '[1]NJ Projects'!$A$13:$DK$121,74,0)))</f>
        <v>0</v>
      </c>
      <c r="Z2">
        <f>IF($L2="Externally Funded",0,IF($M2="PA",VLOOKUP($N2,'[1]PA Projects'!$A$4:$DO$223,76,0),VLOOKUP($N2, '[1]NJ Projects'!$A$13:$DK$121,75,0)))</f>
        <v>0</v>
      </c>
      <c r="AA2">
        <f>IF($L2="Externally Funded",0,IF($M2="PA",VLOOKUP($N2,'[1]PA Projects'!$A$4:$DO$223,77,0),VLOOKUP($N2, '[1]NJ Projects'!$A$13:$DK$121,76,0)))</f>
        <v>0</v>
      </c>
      <c r="AB2">
        <f>IF($L2="Externally Funded",0,IF($M2="PA",VLOOKUP($N2,'[1]PA Projects'!$A$4:$DO$223,78,0),VLOOKUP($N2, '[1]NJ Projects'!$A$13:$DK$121,77,0)))</f>
        <v>0</v>
      </c>
      <c r="AC2">
        <f>IF($L2="Externally Funded",0,IF($M2="PA",VLOOKUP($N2,'[1]PA Projects'!$A$4:$DO$223,79,0),VLOOKUP($N2, '[1]NJ Projects'!$A$13:$DK$121,78,0)))</f>
        <v>0</v>
      </c>
      <c r="AD2">
        <f>IF($L2="Externally Funded",0,IF($M2="PA",VLOOKUP($N2,'[1]PA Projects'!$A$4:$DO$223,80,0),VLOOKUP($N2, '[1]NJ Projects'!$A$13:$DK$121,79,0)))</f>
        <v>0</v>
      </c>
      <c r="AE2">
        <f>IF($L2="Externally Funded",0,IF($M2="PA",VLOOKUP($N2,'[1]PA Projects'!$A$4:$DO$223,81,0),VLOOKUP($N2, '[1]NJ Projects'!$A$13:$DK$121,80,0)))</f>
        <v>0</v>
      </c>
      <c r="AF2">
        <f>IF($L2="Externally Funded",0,IF($M2="PA",VLOOKUP($N2,'[1]PA Projects'!$A$4:$DO$223,82,0),VLOOKUP($N2, '[1]NJ Projects'!$A$13:$DK$121,81,0)))</f>
        <v>0</v>
      </c>
      <c r="AG2">
        <f>IF($L2="Externally Funded",0,IF($M2="PA",VLOOKUP($N2,'[1]PA Projects'!$A$4:$DO$223,83,0),VLOOKUP($N2, '[1]NJ Projects'!$A$13:$DK$121,82,0)))</f>
        <v>0</v>
      </c>
      <c r="AH2">
        <f>IF($L2="Externally Funded",0,IF($M2="PA",VLOOKUP($N2,'[1]PA Projects'!$A$4:$DO$223,84,0),VLOOKUP($N2, '[1]NJ Projects'!$A$13:$DK$121,83,0)))</f>
        <v>0</v>
      </c>
      <c r="AI2">
        <f>IF($L2="Externally Funded",0,IF($M2="PA",VLOOKUP($N2,'[1]PA Projects'!$A$4:$DO$223,85,0),VLOOKUP($N2, '[1]NJ Projects'!$A$13:$DK$121,84,0)))</f>
        <v>0</v>
      </c>
      <c r="AJ2">
        <f>IF($L2="Externally Funded",0,IF($M2="PA",VLOOKUP($N2,'[1]PA Projects'!$A$4:$DO$223,86,0),VLOOKUP($N2, '[1]NJ Projects'!$A$13:$DK$121,85,0)))</f>
        <v>0</v>
      </c>
      <c r="AK2">
        <f>IF($L2="Externally Funded",0,IF($M2="PA",VLOOKUP($N2,'[1]PA Projects'!$A$4:$DO$223,87,0),VLOOKUP($N2, '[1]NJ Projects'!$A$13:$DK$121,86,0)))</f>
        <v>0</v>
      </c>
      <c r="AL2" t="str">
        <f>IF($L2="Externally Funded", VLOOKUP($N2, '[1]External Projects'!$A$5:$S$13,19,0), IF($M2="PA",VLOOKUP($N2,'[1]PA Projects'!$A$4:$DO$223,119,0),VLOOKUP($N2, '[1]NJ Projects'!$A$13:$DK$121,115,0)))</f>
        <v>http://www.us202.com/</v>
      </c>
    </row>
    <row r="3" spans="1:38" x14ac:dyDescent="0.25">
      <c r="A3" s="1" t="s">
        <v>23</v>
      </c>
      <c r="B3" s="1" t="s">
        <v>14</v>
      </c>
      <c r="C3" s="1" t="s">
        <v>24</v>
      </c>
      <c r="D3" s="1" t="s">
        <v>25</v>
      </c>
      <c r="E3" s="1" t="s">
        <v>26</v>
      </c>
      <c r="F3" s="1" t="s">
        <v>27</v>
      </c>
      <c r="G3" s="4">
        <v>10.6</v>
      </c>
      <c r="H3" s="2">
        <v>0</v>
      </c>
      <c r="I3" s="4">
        <v>6.5</v>
      </c>
      <c r="J3" s="4"/>
      <c r="K3" s="11">
        <v>7</v>
      </c>
      <c r="L3" s="1" t="s">
        <v>29</v>
      </c>
      <c r="M3" s="1" t="s">
        <v>21</v>
      </c>
      <c r="N3" s="11">
        <v>42</v>
      </c>
      <c r="O3">
        <f>IF($L3="Externally Funded",0,IF($M3="PA",VLOOKUP($N3,'[1]PA Projects'!$A$4:$DO$223,65,0),VLOOKUP($N3, '[1]NJ Projects'!$A$13:$DK$121,64,0)))</f>
        <v>14515</v>
      </c>
      <c r="P3">
        <f>IF($L3="Externally Funded",0,IF($M3="PA",VLOOKUP($N3,'[1]PA Projects'!$A$4:$DO$223,66,0),VLOOKUP($N3, '[1]NJ Projects'!$A$13:$DK$121,65,0)))</f>
        <v>14629</v>
      </c>
      <c r="Q3">
        <f>IF($L3="Externally Funded",0,IF($M3="PA",VLOOKUP($N3,'[1]PA Projects'!$A$4:$DO$223,67,0),VLOOKUP($N3, '[1]NJ Projects'!$A$13:$DK$121,66,0)))</f>
        <v>0</v>
      </c>
      <c r="R3">
        <f>IF($L3="Externally Funded",0,IF($M3="PA",VLOOKUP($N3,'[1]PA Projects'!$A$4:$DO$223,68,0),VLOOKUP($N3, '[1]NJ Projects'!$A$13:$DK$121,67,0)))</f>
        <v>0</v>
      </c>
      <c r="S3">
        <f>IF($L3="Externally Funded",0,IF($M3="PA",VLOOKUP($N3,'[1]PA Projects'!$A$4:$DO$223,69,0),VLOOKUP($N3, '[1]NJ Projects'!$A$13:$DK$121,68,0)))</f>
        <v>0</v>
      </c>
      <c r="T3">
        <f>IF($L3="Externally Funded",0,IF($M3="PA",VLOOKUP($N3,'[1]PA Projects'!$A$4:$DO$223,70,0),VLOOKUP($N3, '[1]NJ Projects'!$A$13:$DK$121,69,0)))</f>
        <v>0</v>
      </c>
      <c r="U3">
        <f>IF($L3="Externally Funded",0,IF($M3="PA",VLOOKUP($N3,'[1]PA Projects'!$A$4:$DO$223,71,0),VLOOKUP($N3, '[1]NJ Projects'!$A$13:$DK$121,70,0)))</f>
        <v>0</v>
      </c>
      <c r="V3">
        <f>IF($L3="Externally Funded",0,IF($M3="PA",VLOOKUP($N3,'[1]PA Projects'!$A$4:$DO$223,72,0),VLOOKUP($N3, '[1]NJ Projects'!$A$13:$DK$121,71,0)))</f>
        <v>0</v>
      </c>
      <c r="W3">
        <f>IF($L3="Externally Funded",0,IF($M3="PA",VLOOKUP($N3,'[1]PA Projects'!$A$4:$DO$223,73,0),VLOOKUP($N3, '[1]NJ Projects'!$A$13:$DK$121,72,0)))</f>
        <v>0</v>
      </c>
      <c r="X3">
        <f>IF($L3="Externally Funded",0,IF($M3="PA",VLOOKUP($N3,'[1]PA Projects'!$A$4:$DO$223,74,0),VLOOKUP($N3, '[1]NJ Projects'!$A$13:$DK$121,73,0)))</f>
        <v>0</v>
      </c>
      <c r="Y3">
        <f>IF($L3="Externally Funded",0,IF($M3="PA",VLOOKUP($N3,'[1]PA Projects'!$A$4:$DO$223,75,0),VLOOKUP($N3, '[1]NJ Projects'!$A$13:$DK$121,74,0)))</f>
        <v>0</v>
      </c>
      <c r="Z3">
        <f>IF($L3="Externally Funded",0,IF($M3="PA",VLOOKUP($N3,'[1]PA Projects'!$A$4:$DO$223,76,0),VLOOKUP($N3, '[1]NJ Projects'!$A$13:$DK$121,75,0)))</f>
        <v>0</v>
      </c>
      <c r="AA3">
        <f>IF($L3="Externally Funded",0,IF($M3="PA",VLOOKUP($N3,'[1]PA Projects'!$A$4:$DO$223,77,0),VLOOKUP($N3, '[1]NJ Projects'!$A$13:$DK$121,76,0)))</f>
        <v>0</v>
      </c>
      <c r="AB3">
        <f>IF($L3="Externally Funded",0,IF($M3="PA",VLOOKUP($N3,'[1]PA Projects'!$A$4:$DO$223,78,0),VLOOKUP($N3, '[1]NJ Projects'!$A$13:$DK$121,77,0)))</f>
        <v>0</v>
      </c>
      <c r="AC3">
        <f>IF($L3="Externally Funded",0,IF($M3="PA",VLOOKUP($N3,'[1]PA Projects'!$A$4:$DO$223,79,0),VLOOKUP($N3, '[1]NJ Projects'!$A$13:$DK$121,78,0)))</f>
        <v>0</v>
      </c>
      <c r="AD3">
        <f>IF($L3="Externally Funded",0,IF($M3="PA",VLOOKUP($N3,'[1]PA Projects'!$A$4:$DO$223,80,0),VLOOKUP($N3, '[1]NJ Projects'!$A$13:$DK$121,79,0)))</f>
        <v>0</v>
      </c>
      <c r="AE3">
        <f>IF($L3="Externally Funded",0,IF($M3="PA",VLOOKUP($N3,'[1]PA Projects'!$A$4:$DO$223,81,0),VLOOKUP($N3, '[1]NJ Projects'!$A$13:$DK$121,80,0)))</f>
        <v>0</v>
      </c>
      <c r="AF3">
        <f>IF($L3="Externally Funded",0,IF($M3="PA",VLOOKUP($N3,'[1]PA Projects'!$A$4:$DO$223,82,0),VLOOKUP($N3, '[1]NJ Projects'!$A$13:$DK$121,81,0)))</f>
        <v>0</v>
      </c>
      <c r="AG3">
        <f>IF($L3="Externally Funded",0,IF($M3="PA",VLOOKUP($N3,'[1]PA Projects'!$A$4:$DO$223,83,0),VLOOKUP($N3, '[1]NJ Projects'!$A$13:$DK$121,82,0)))</f>
        <v>0</v>
      </c>
      <c r="AH3">
        <f>IF($L3="Externally Funded",0,IF($M3="PA",VLOOKUP($N3,'[1]PA Projects'!$A$4:$DO$223,84,0),VLOOKUP($N3, '[1]NJ Projects'!$A$13:$DK$121,83,0)))</f>
        <v>0</v>
      </c>
      <c r="AI3">
        <f>IF($L3="Externally Funded",0,IF($M3="PA",VLOOKUP($N3,'[1]PA Projects'!$A$4:$DO$223,85,0),VLOOKUP($N3, '[1]NJ Projects'!$A$13:$DK$121,84,0)))</f>
        <v>0</v>
      </c>
      <c r="AJ3">
        <f>IF($L3="Externally Funded",0,IF($M3="PA",VLOOKUP($N3,'[1]PA Projects'!$A$4:$DO$223,86,0),VLOOKUP($N3, '[1]NJ Projects'!$A$13:$DK$121,85,0)))</f>
        <v>0</v>
      </c>
      <c r="AK3">
        <f>IF($L3="Externally Funded",0,IF($M3="PA",VLOOKUP($N3,'[1]PA Projects'!$A$4:$DO$223,87,0),VLOOKUP($N3, '[1]NJ Projects'!$A$13:$DK$121,86,0)))</f>
        <v>0</v>
      </c>
      <c r="AL3">
        <f>IF($L3="Externally Funded", VLOOKUP($N3, '[1]External Projects'!$A$5:$S$13,19,0), IF($M3="PA",VLOOKUP($N3,'[1]PA Projects'!$A$4:$DO$223,119,0),VLOOKUP($N3, '[1]NJ Projects'!$A$13:$DK$121,115,0)))</f>
        <v>0</v>
      </c>
    </row>
    <row r="4" spans="1:38" x14ac:dyDescent="0.25">
      <c r="A4" s="1" t="s">
        <v>30</v>
      </c>
      <c r="B4" s="1" t="s">
        <v>14</v>
      </c>
      <c r="C4" s="1" t="s">
        <v>31</v>
      </c>
      <c r="D4" s="1" t="s">
        <v>32</v>
      </c>
      <c r="E4" s="1" t="s">
        <v>26</v>
      </c>
      <c r="F4" s="1" t="s">
        <v>27</v>
      </c>
      <c r="G4" s="2">
        <v>77.8</v>
      </c>
      <c r="H4" s="2">
        <v>0</v>
      </c>
      <c r="I4" s="2">
        <v>20.2</v>
      </c>
      <c r="K4" s="11">
        <v>8</v>
      </c>
      <c r="L4" s="1" t="s">
        <v>29</v>
      </c>
      <c r="M4" s="1" t="s">
        <v>21</v>
      </c>
      <c r="N4" s="11">
        <v>43</v>
      </c>
      <c r="O4">
        <f>IF($L4="Externally Funded",0,IF($M4="PA",VLOOKUP($N4,'[1]PA Projects'!$A$4:$DO$223,65,0),VLOOKUP($N4, '[1]NJ Projects'!$A$13:$DK$121,64,0)))</f>
        <v>64493</v>
      </c>
      <c r="P4">
        <f>IF($L4="Externally Funded",0,IF($M4="PA",VLOOKUP($N4,'[1]PA Projects'!$A$4:$DO$223,66,0),VLOOKUP($N4, '[1]NJ Projects'!$A$13:$DK$121,65,0)))</f>
        <v>64494</v>
      </c>
      <c r="Q4">
        <f>IF($L4="Externally Funded",0,IF($M4="PA",VLOOKUP($N4,'[1]PA Projects'!$A$4:$DO$223,67,0),VLOOKUP($N4, '[1]NJ Projects'!$A$13:$DK$121,66,0)))</f>
        <v>64498</v>
      </c>
      <c r="R4">
        <f>IF($L4="Externally Funded",0,IF($M4="PA",VLOOKUP($N4,'[1]PA Projects'!$A$4:$DO$223,68,0),VLOOKUP($N4, '[1]NJ Projects'!$A$13:$DK$121,67,0)))</f>
        <v>65613</v>
      </c>
      <c r="S4">
        <f>IF($L4="Externally Funded",0,IF($M4="PA",VLOOKUP($N4,'[1]PA Projects'!$A$4:$DO$223,69,0),VLOOKUP($N4, '[1]NJ Projects'!$A$13:$DK$121,68,0)))</f>
        <v>0</v>
      </c>
      <c r="T4">
        <f>IF($L4="Externally Funded",0,IF($M4="PA",VLOOKUP($N4,'[1]PA Projects'!$A$4:$DO$223,70,0),VLOOKUP($N4, '[1]NJ Projects'!$A$13:$DK$121,69,0)))</f>
        <v>0</v>
      </c>
      <c r="U4">
        <f>IF($L4="Externally Funded",0,IF($M4="PA",VLOOKUP($N4,'[1]PA Projects'!$A$4:$DO$223,71,0),VLOOKUP($N4, '[1]NJ Projects'!$A$13:$DK$121,70,0)))</f>
        <v>0</v>
      </c>
      <c r="V4">
        <f>IF($L4="Externally Funded",0,IF($M4="PA",VLOOKUP($N4,'[1]PA Projects'!$A$4:$DO$223,72,0),VLOOKUP($N4, '[1]NJ Projects'!$A$13:$DK$121,71,0)))</f>
        <v>0</v>
      </c>
      <c r="W4">
        <f>IF($L4="Externally Funded",0,IF($M4="PA",VLOOKUP($N4,'[1]PA Projects'!$A$4:$DO$223,73,0),VLOOKUP($N4, '[1]NJ Projects'!$A$13:$DK$121,72,0)))</f>
        <v>0</v>
      </c>
      <c r="X4">
        <f>IF($L4="Externally Funded",0,IF($M4="PA",VLOOKUP($N4,'[1]PA Projects'!$A$4:$DO$223,74,0),VLOOKUP($N4, '[1]NJ Projects'!$A$13:$DK$121,73,0)))</f>
        <v>0</v>
      </c>
      <c r="Y4">
        <f>IF($L4="Externally Funded",0,IF($M4="PA",VLOOKUP($N4,'[1]PA Projects'!$A$4:$DO$223,75,0),VLOOKUP($N4, '[1]NJ Projects'!$A$13:$DK$121,74,0)))</f>
        <v>0</v>
      </c>
      <c r="Z4">
        <f>IF($L4="Externally Funded",0,IF($M4="PA",VLOOKUP($N4,'[1]PA Projects'!$A$4:$DO$223,76,0),VLOOKUP($N4, '[1]NJ Projects'!$A$13:$DK$121,75,0)))</f>
        <v>0</v>
      </c>
      <c r="AA4">
        <f>IF($L4="Externally Funded",0,IF($M4="PA",VLOOKUP($N4,'[1]PA Projects'!$A$4:$DO$223,77,0),VLOOKUP($N4, '[1]NJ Projects'!$A$13:$DK$121,76,0)))</f>
        <v>0</v>
      </c>
      <c r="AB4">
        <f>IF($L4="Externally Funded",0,IF($M4="PA",VLOOKUP($N4,'[1]PA Projects'!$A$4:$DO$223,78,0),VLOOKUP($N4, '[1]NJ Projects'!$A$13:$DK$121,77,0)))</f>
        <v>0</v>
      </c>
      <c r="AC4">
        <f>IF($L4="Externally Funded",0,IF($M4="PA",VLOOKUP($N4,'[1]PA Projects'!$A$4:$DO$223,79,0),VLOOKUP($N4, '[1]NJ Projects'!$A$13:$DK$121,78,0)))</f>
        <v>0</v>
      </c>
      <c r="AD4">
        <f>IF($L4="Externally Funded",0,IF($M4="PA",VLOOKUP($N4,'[1]PA Projects'!$A$4:$DO$223,80,0),VLOOKUP($N4, '[1]NJ Projects'!$A$13:$DK$121,79,0)))</f>
        <v>0</v>
      </c>
      <c r="AE4">
        <f>IF($L4="Externally Funded",0,IF($M4="PA",VLOOKUP($N4,'[1]PA Projects'!$A$4:$DO$223,81,0),VLOOKUP($N4, '[1]NJ Projects'!$A$13:$DK$121,80,0)))</f>
        <v>0</v>
      </c>
      <c r="AF4">
        <f>IF($L4="Externally Funded",0,IF($M4="PA",VLOOKUP($N4,'[1]PA Projects'!$A$4:$DO$223,82,0),VLOOKUP($N4, '[1]NJ Projects'!$A$13:$DK$121,81,0)))</f>
        <v>0</v>
      </c>
      <c r="AG4">
        <f>IF($L4="Externally Funded",0,IF($M4="PA",VLOOKUP($N4,'[1]PA Projects'!$A$4:$DO$223,83,0),VLOOKUP($N4, '[1]NJ Projects'!$A$13:$DK$121,82,0)))</f>
        <v>0</v>
      </c>
      <c r="AH4">
        <f>IF($L4="Externally Funded",0,IF($M4="PA",VLOOKUP($N4,'[1]PA Projects'!$A$4:$DO$223,84,0),VLOOKUP($N4, '[1]NJ Projects'!$A$13:$DK$121,83,0)))</f>
        <v>0</v>
      </c>
      <c r="AI4">
        <f>IF($L4="Externally Funded",0,IF($M4="PA",VLOOKUP($N4,'[1]PA Projects'!$A$4:$DO$223,85,0),VLOOKUP($N4, '[1]NJ Projects'!$A$13:$DK$121,84,0)))</f>
        <v>0</v>
      </c>
      <c r="AJ4">
        <f>IF($L4="Externally Funded",0,IF($M4="PA",VLOOKUP($N4,'[1]PA Projects'!$A$4:$DO$223,86,0),VLOOKUP($N4, '[1]NJ Projects'!$A$13:$DK$121,85,0)))</f>
        <v>0</v>
      </c>
      <c r="AK4">
        <f>IF($L4="Externally Funded",0,IF($M4="PA",VLOOKUP($N4,'[1]PA Projects'!$A$4:$DO$223,87,0),VLOOKUP($N4, '[1]NJ Projects'!$A$13:$DK$121,86,0)))</f>
        <v>0</v>
      </c>
      <c r="AL4" t="str">
        <f>IF($L4="Externally Funded", VLOOKUP($N4, '[1]External Projects'!$A$5:$S$13,19,0), IF($M4="PA",VLOOKUP($N4,'[1]PA Projects'!$A$4:$DO$223,119,0),VLOOKUP($N4, '[1]NJ Projects'!$A$13:$DK$121,115,0)))</f>
        <v>http://www.us202.com/</v>
      </c>
    </row>
    <row r="5" spans="1:38" x14ac:dyDescent="0.25">
      <c r="A5" s="1" t="s">
        <v>34</v>
      </c>
      <c r="B5" s="1" t="s">
        <v>35</v>
      </c>
      <c r="C5" s="1" t="s">
        <v>36</v>
      </c>
      <c r="D5" s="1" t="s">
        <v>37</v>
      </c>
      <c r="E5" s="1" t="s">
        <v>38</v>
      </c>
      <c r="F5" s="3" t="s">
        <v>45</v>
      </c>
      <c r="G5" s="4">
        <v>488.5</v>
      </c>
      <c r="H5" s="2">
        <v>0</v>
      </c>
      <c r="I5" s="4">
        <v>488.5</v>
      </c>
      <c r="J5" s="4"/>
      <c r="K5" s="11">
        <v>42</v>
      </c>
      <c r="L5" s="1" t="s">
        <v>39</v>
      </c>
      <c r="M5" s="1" t="s">
        <v>21</v>
      </c>
      <c r="N5" s="1" t="s">
        <v>40</v>
      </c>
      <c r="O5">
        <f>IF($L5="Externally Funded",0,IF($M5="PA",VLOOKUP($N5,'[1]PA Projects'!$A$4:$DO$223,65,0),VLOOKUP($N5, '[1]NJ Projects'!$A$13:$DK$121,64,0)))</f>
        <v>0</v>
      </c>
      <c r="P5">
        <f>IF($L5="Externally Funded",0,IF($M5="PA",VLOOKUP($N5,'[1]PA Projects'!$A$4:$DO$223,66,0),VLOOKUP($N5, '[1]NJ Projects'!$A$13:$DK$121,65,0)))</f>
        <v>0</v>
      </c>
      <c r="Q5">
        <f>IF($L5="Externally Funded",0,IF($M5="PA",VLOOKUP($N5,'[1]PA Projects'!$A$4:$DO$223,67,0),VLOOKUP($N5, '[1]NJ Projects'!$A$13:$DK$121,66,0)))</f>
        <v>0</v>
      </c>
      <c r="R5">
        <f>IF($L5="Externally Funded",0,IF($M5="PA",VLOOKUP($N5,'[1]PA Projects'!$A$4:$DO$223,68,0),VLOOKUP($N5, '[1]NJ Projects'!$A$13:$DK$121,67,0)))</f>
        <v>0</v>
      </c>
      <c r="S5">
        <f>IF($L5="Externally Funded",0,IF($M5="PA",VLOOKUP($N5,'[1]PA Projects'!$A$4:$DO$223,69,0),VLOOKUP($N5, '[1]NJ Projects'!$A$13:$DK$121,68,0)))</f>
        <v>0</v>
      </c>
      <c r="T5">
        <f>IF($L5="Externally Funded",0,IF($M5="PA",VLOOKUP($N5,'[1]PA Projects'!$A$4:$DO$223,70,0),VLOOKUP($N5, '[1]NJ Projects'!$A$13:$DK$121,69,0)))</f>
        <v>0</v>
      </c>
      <c r="U5">
        <f>IF($L5="Externally Funded",0,IF($M5="PA",VLOOKUP($N5,'[1]PA Projects'!$A$4:$DO$223,71,0),VLOOKUP($N5, '[1]NJ Projects'!$A$13:$DK$121,70,0)))</f>
        <v>0</v>
      </c>
      <c r="V5">
        <f>IF($L5="Externally Funded",0,IF($M5="PA",VLOOKUP($N5,'[1]PA Projects'!$A$4:$DO$223,72,0),VLOOKUP($N5, '[1]NJ Projects'!$A$13:$DK$121,71,0)))</f>
        <v>0</v>
      </c>
      <c r="W5">
        <f>IF($L5="Externally Funded",0,IF($M5="PA",VLOOKUP($N5,'[1]PA Projects'!$A$4:$DO$223,73,0),VLOOKUP($N5, '[1]NJ Projects'!$A$13:$DK$121,72,0)))</f>
        <v>0</v>
      </c>
      <c r="X5">
        <f>IF($L5="Externally Funded",0,IF($M5="PA",VLOOKUP($N5,'[1]PA Projects'!$A$4:$DO$223,74,0),VLOOKUP($N5, '[1]NJ Projects'!$A$13:$DK$121,73,0)))</f>
        <v>0</v>
      </c>
      <c r="Y5">
        <f>IF($L5="Externally Funded",0,IF($M5="PA",VLOOKUP($N5,'[1]PA Projects'!$A$4:$DO$223,75,0),VLOOKUP($N5, '[1]NJ Projects'!$A$13:$DK$121,74,0)))</f>
        <v>0</v>
      </c>
      <c r="Z5">
        <f>IF($L5="Externally Funded",0,IF($M5="PA",VLOOKUP($N5,'[1]PA Projects'!$A$4:$DO$223,76,0),VLOOKUP($N5, '[1]NJ Projects'!$A$13:$DK$121,75,0)))</f>
        <v>0</v>
      </c>
      <c r="AA5">
        <f>IF($L5="Externally Funded",0,IF($M5="PA",VLOOKUP($N5,'[1]PA Projects'!$A$4:$DO$223,77,0),VLOOKUP($N5, '[1]NJ Projects'!$A$13:$DK$121,76,0)))</f>
        <v>0</v>
      </c>
      <c r="AB5">
        <f>IF($L5="Externally Funded",0,IF($M5="PA",VLOOKUP($N5,'[1]PA Projects'!$A$4:$DO$223,78,0),VLOOKUP($N5, '[1]NJ Projects'!$A$13:$DK$121,77,0)))</f>
        <v>0</v>
      </c>
      <c r="AC5">
        <f>IF($L5="Externally Funded",0,IF($M5="PA",VLOOKUP($N5,'[1]PA Projects'!$A$4:$DO$223,79,0),VLOOKUP($N5, '[1]NJ Projects'!$A$13:$DK$121,78,0)))</f>
        <v>0</v>
      </c>
      <c r="AD5">
        <f>IF($L5="Externally Funded",0,IF($M5="PA",VLOOKUP($N5,'[1]PA Projects'!$A$4:$DO$223,80,0),VLOOKUP($N5, '[1]NJ Projects'!$A$13:$DK$121,79,0)))</f>
        <v>0</v>
      </c>
      <c r="AE5">
        <f>IF($L5="Externally Funded",0,IF($M5="PA",VLOOKUP($N5,'[1]PA Projects'!$A$4:$DO$223,81,0),VLOOKUP($N5, '[1]NJ Projects'!$A$13:$DK$121,80,0)))</f>
        <v>0</v>
      </c>
      <c r="AF5">
        <f>IF($L5="Externally Funded",0,IF($M5="PA",VLOOKUP($N5,'[1]PA Projects'!$A$4:$DO$223,82,0),VLOOKUP($N5, '[1]NJ Projects'!$A$13:$DK$121,81,0)))</f>
        <v>0</v>
      </c>
      <c r="AG5">
        <f>IF($L5="Externally Funded",0,IF($M5="PA",VLOOKUP($N5,'[1]PA Projects'!$A$4:$DO$223,83,0),VLOOKUP($N5, '[1]NJ Projects'!$A$13:$DK$121,82,0)))</f>
        <v>0</v>
      </c>
      <c r="AH5">
        <f>IF($L5="Externally Funded",0,IF($M5="PA",VLOOKUP($N5,'[1]PA Projects'!$A$4:$DO$223,84,0),VLOOKUP($N5, '[1]NJ Projects'!$A$13:$DK$121,83,0)))</f>
        <v>0</v>
      </c>
      <c r="AI5">
        <f>IF($L5="Externally Funded",0,IF($M5="PA",VLOOKUP($N5,'[1]PA Projects'!$A$4:$DO$223,85,0),VLOOKUP($N5, '[1]NJ Projects'!$A$13:$DK$121,84,0)))</f>
        <v>0</v>
      </c>
      <c r="AJ5">
        <f>IF($L5="Externally Funded",0,IF($M5="PA",VLOOKUP($N5,'[1]PA Projects'!$A$4:$DO$223,86,0),VLOOKUP($N5, '[1]NJ Projects'!$A$13:$DK$121,85,0)))</f>
        <v>0</v>
      </c>
      <c r="AK5">
        <f>IF($L5="Externally Funded",0,IF($M5="PA",VLOOKUP($N5,'[1]PA Projects'!$A$4:$DO$223,87,0),VLOOKUP($N5, '[1]NJ Projects'!$A$13:$DK$121,86,0)))</f>
        <v>0</v>
      </c>
      <c r="AL5" t="str">
        <f>IF($L5="Externally Funded", VLOOKUP($N5, '[1]External Projects'!$A$5:$S$13,19,0), IF($M5="PA",VLOOKUP($N5,'[1]PA Projects'!$A$4:$DO$223,119,0),VLOOKUP($N5, '[1]NJ Projects'!$A$13:$DK$121,115,0)))</f>
        <v>http://www.kingofprussiarail.com/</v>
      </c>
    </row>
    <row r="6" spans="1:38" x14ac:dyDescent="0.25">
      <c r="A6" s="1" t="s">
        <v>41</v>
      </c>
      <c r="B6" s="1" t="s">
        <v>14</v>
      </c>
      <c r="C6" s="1" t="s">
        <v>42</v>
      </c>
      <c r="D6" s="1" t="s">
        <v>43</v>
      </c>
      <c r="E6" s="1" t="s">
        <v>44</v>
      </c>
      <c r="F6" s="1" t="s">
        <v>45</v>
      </c>
      <c r="G6" s="2">
        <v>67.7</v>
      </c>
      <c r="H6" s="2">
        <v>0</v>
      </c>
      <c r="I6" s="2">
        <v>33.799999999999997</v>
      </c>
      <c r="K6" s="11">
        <v>19</v>
      </c>
      <c r="L6" s="1" t="s">
        <v>29</v>
      </c>
      <c r="M6" s="1" t="s">
        <v>21</v>
      </c>
      <c r="N6" s="11">
        <v>98</v>
      </c>
      <c r="O6">
        <f>IF($L6="Externally Funded",0,IF($M6="PA",VLOOKUP($N6,'[1]PA Projects'!$A$4:$DO$223,65,0),VLOOKUP($N6, '[1]NJ Projects'!$A$13:$DK$121,64,0)))</f>
        <v>0</v>
      </c>
      <c r="P6">
        <f>IF($L6="Externally Funded",0,IF($M6="PA",VLOOKUP($N6,'[1]PA Projects'!$A$4:$DO$223,66,0),VLOOKUP($N6, '[1]NJ Projects'!$A$13:$DK$121,65,0)))</f>
        <v>0</v>
      </c>
      <c r="Q6">
        <f>IF($L6="Externally Funded",0,IF($M6="PA",VLOOKUP($N6,'[1]PA Projects'!$A$4:$DO$223,67,0),VLOOKUP($N6, '[1]NJ Projects'!$A$13:$DK$121,66,0)))</f>
        <v>0</v>
      </c>
      <c r="R6">
        <f>IF($L6="Externally Funded",0,IF($M6="PA",VLOOKUP($N6,'[1]PA Projects'!$A$4:$DO$223,68,0),VLOOKUP($N6, '[1]NJ Projects'!$A$13:$DK$121,67,0)))</f>
        <v>0</v>
      </c>
      <c r="S6">
        <f>IF($L6="Externally Funded",0,IF($M6="PA",VLOOKUP($N6,'[1]PA Projects'!$A$4:$DO$223,69,0),VLOOKUP($N6, '[1]NJ Projects'!$A$13:$DK$121,68,0)))</f>
        <v>0</v>
      </c>
      <c r="T6">
        <f>IF($L6="Externally Funded",0,IF($M6="PA",VLOOKUP($N6,'[1]PA Projects'!$A$4:$DO$223,70,0),VLOOKUP($N6, '[1]NJ Projects'!$A$13:$DK$121,69,0)))</f>
        <v>0</v>
      </c>
      <c r="U6">
        <f>IF($L6="Externally Funded",0,IF($M6="PA",VLOOKUP($N6,'[1]PA Projects'!$A$4:$DO$223,71,0),VLOOKUP($N6, '[1]NJ Projects'!$A$13:$DK$121,70,0)))</f>
        <v>0</v>
      </c>
      <c r="V6">
        <f>IF($L6="Externally Funded",0,IF($M6="PA",VLOOKUP($N6,'[1]PA Projects'!$A$4:$DO$223,72,0),VLOOKUP($N6, '[1]NJ Projects'!$A$13:$DK$121,71,0)))</f>
        <v>0</v>
      </c>
      <c r="W6">
        <f>IF($L6="Externally Funded",0,IF($M6="PA",VLOOKUP($N6,'[1]PA Projects'!$A$4:$DO$223,73,0),VLOOKUP($N6, '[1]NJ Projects'!$A$13:$DK$121,72,0)))</f>
        <v>0</v>
      </c>
      <c r="X6">
        <f>IF($L6="Externally Funded",0,IF($M6="PA",VLOOKUP($N6,'[1]PA Projects'!$A$4:$DO$223,74,0),VLOOKUP($N6, '[1]NJ Projects'!$A$13:$DK$121,73,0)))</f>
        <v>0</v>
      </c>
      <c r="Y6">
        <f>IF($L6="Externally Funded",0,IF($M6="PA",VLOOKUP($N6,'[1]PA Projects'!$A$4:$DO$223,75,0),VLOOKUP($N6, '[1]NJ Projects'!$A$13:$DK$121,74,0)))</f>
        <v>0</v>
      </c>
      <c r="Z6">
        <f>IF($L6="Externally Funded",0,IF($M6="PA",VLOOKUP($N6,'[1]PA Projects'!$A$4:$DO$223,76,0),VLOOKUP($N6, '[1]NJ Projects'!$A$13:$DK$121,75,0)))</f>
        <v>0</v>
      </c>
      <c r="AA6">
        <f>IF($L6="Externally Funded",0,IF($M6="PA",VLOOKUP($N6,'[1]PA Projects'!$A$4:$DO$223,77,0),VLOOKUP($N6, '[1]NJ Projects'!$A$13:$DK$121,76,0)))</f>
        <v>0</v>
      </c>
      <c r="AB6">
        <f>IF($L6="Externally Funded",0,IF($M6="PA",VLOOKUP($N6,'[1]PA Projects'!$A$4:$DO$223,78,0),VLOOKUP($N6, '[1]NJ Projects'!$A$13:$DK$121,77,0)))</f>
        <v>0</v>
      </c>
      <c r="AC6">
        <f>IF($L6="Externally Funded",0,IF($M6="PA",VLOOKUP($N6,'[1]PA Projects'!$A$4:$DO$223,79,0),VLOOKUP($N6, '[1]NJ Projects'!$A$13:$DK$121,78,0)))</f>
        <v>0</v>
      </c>
      <c r="AD6">
        <f>IF($L6="Externally Funded",0,IF($M6="PA",VLOOKUP($N6,'[1]PA Projects'!$A$4:$DO$223,80,0),VLOOKUP($N6, '[1]NJ Projects'!$A$13:$DK$121,79,0)))</f>
        <v>0</v>
      </c>
      <c r="AE6">
        <f>IF($L6="Externally Funded",0,IF($M6="PA",VLOOKUP($N6,'[1]PA Projects'!$A$4:$DO$223,81,0),VLOOKUP($N6, '[1]NJ Projects'!$A$13:$DK$121,80,0)))</f>
        <v>0</v>
      </c>
      <c r="AF6">
        <f>IF($L6="Externally Funded",0,IF($M6="PA",VLOOKUP($N6,'[1]PA Projects'!$A$4:$DO$223,82,0),VLOOKUP($N6, '[1]NJ Projects'!$A$13:$DK$121,81,0)))</f>
        <v>0</v>
      </c>
      <c r="AG6">
        <f>IF($L6="Externally Funded",0,IF($M6="PA",VLOOKUP($N6,'[1]PA Projects'!$A$4:$DO$223,83,0),VLOOKUP($N6, '[1]NJ Projects'!$A$13:$DK$121,82,0)))</f>
        <v>0</v>
      </c>
      <c r="AH6">
        <f>IF($L6="Externally Funded",0,IF($M6="PA",VLOOKUP($N6,'[1]PA Projects'!$A$4:$DO$223,84,0),VLOOKUP($N6, '[1]NJ Projects'!$A$13:$DK$121,83,0)))</f>
        <v>0</v>
      </c>
      <c r="AI6">
        <f>IF($L6="Externally Funded",0,IF($M6="PA",VLOOKUP($N6,'[1]PA Projects'!$A$4:$DO$223,85,0),VLOOKUP($N6, '[1]NJ Projects'!$A$13:$DK$121,84,0)))</f>
        <v>0</v>
      </c>
      <c r="AJ6">
        <f>IF($L6="Externally Funded",0,IF($M6="PA",VLOOKUP($N6,'[1]PA Projects'!$A$4:$DO$223,86,0),VLOOKUP($N6, '[1]NJ Projects'!$A$13:$DK$121,85,0)))</f>
        <v>0</v>
      </c>
      <c r="AK6">
        <f>IF($L6="Externally Funded",0,IF($M6="PA",VLOOKUP($N6,'[1]PA Projects'!$A$4:$DO$223,87,0),VLOOKUP($N6, '[1]NJ Projects'!$A$13:$DK$121,86,0)))</f>
        <v>0</v>
      </c>
      <c r="AL6" t="str">
        <f>IF($L6="Externally Funded", VLOOKUP($N6, '[1]External Projects'!$A$5:$S$13,19,0), IF($M6="PA",VLOOKUP($N6,'[1]PA Projects'!$A$4:$DO$223,119,0),VLOOKUP($N6, '[1]NJ Projects'!$A$13:$DK$121,115,0)))</f>
        <v>http://www.422improvements.com/</v>
      </c>
    </row>
    <row r="7" spans="1:38" x14ac:dyDescent="0.25">
      <c r="A7" s="1" t="s">
        <v>47</v>
      </c>
      <c r="B7" s="1" t="s">
        <v>14</v>
      </c>
      <c r="C7" s="1" t="s">
        <v>48</v>
      </c>
      <c r="D7" s="1" t="s">
        <v>49</v>
      </c>
      <c r="E7" s="1" t="s">
        <v>38</v>
      </c>
      <c r="F7" s="1" t="s">
        <v>50</v>
      </c>
      <c r="G7" s="4">
        <v>61</v>
      </c>
      <c r="H7" s="2">
        <v>0</v>
      </c>
      <c r="I7" s="4">
        <v>30.5</v>
      </c>
      <c r="J7" s="4"/>
      <c r="K7" s="11">
        <v>15</v>
      </c>
      <c r="L7" s="1" t="s">
        <v>29</v>
      </c>
      <c r="M7" s="1" t="s">
        <v>21</v>
      </c>
      <c r="N7" s="11">
        <v>55</v>
      </c>
      <c r="O7">
        <f>IF($L7="Externally Funded",0,IF($M7="PA",VLOOKUP($N7,'[1]PA Projects'!$A$4:$DO$223,65,0),VLOOKUP($N7, '[1]NJ Projects'!$A$13:$DK$121,64,0)))</f>
        <v>57858</v>
      </c>
      <c r="P7">
        <f>IF($L7="Externally Funded",0,IF($M7="PA",VLOOKUP($N7,'[1]PA Projects'!$A$4:$DO$223,66,0),VLOOKUP($N7, '[1]NJ Projects'!$A$13:$DK$121,65,0)))</f>
        <v>79864</v>
      </c>
      <c r="Q7">
        <f>IF($L7="Externally Funded",0,IF($M7="PA",VLOOKUP($N7,'[1]PA Projects'!$A$4:$DO$223,67,0),VLOOKUP($N7, '[1]NJ Projects'!$A$13:$DK$121,66,0)))</f>
        <v>87392</v>
      </c>
      <c r="R7">
        <f>IF($L7="Externally Funded",0,IF($M7="PA",VLOOKUP($N7,'[1]PA Projects'!$A$4:$DO$223,68,0),VLOOKUP($N7, '[1]NJ Projects'!$A$13:$DK$121,67,0)))</f>
        <v>79863</v>
      </c>
      <c r="S7">
        <f>IF($L7="Externally Funded",0,IF($M7="PA",VLOOKUP($N7,'[1]PA Projects'!$A$4:$DO$223,69,0),VLOOKUP($N7, '[1]NJ Projects'!$A$13:$DK$121,68,0)))</f>
        <v>0</v>
      </c>
      <c r="T7">
        <f>IF($L7="Externally Funded",0,IF($M7="PA",VLOOKUP($N7,'[1]PA Projects'!$A$4:$DO$223,70,0),VLOOKUP($N7, '[1]NJ Projects'!$A$13:$DK$121,69,0)))</f>
        <v>0</v>
      </c>
      <c r="U7">
        <f>IF($L7="Externally Funded",0,IF($M7="PA",VLOOKUP($N7,'[1]PA Projects'!$A$4:$DO$223,71,0),VLOOKUP($N7, '[1]NJ Projects'!$A$13:$DK$121,70,0)))</f>
        <v>0</v>
      </c>
      <c r="V7">
        <f>IF($L7="Externally Funded",0,IF($M7="PA",VLOOKUP($N7,'[1]PA Projects'!$A$4:$DO$223,72,0),VLOOKUP($N7, '[1]NJ Projects'!$A$13:$DK$121,71,0)))</f>
        <v>0</v>
      </c>
      <c r="W7">
        <f>IF($L7="Externally Funded",0,IF($M7="PA",VLOOKUP($N7,'[1]PA Projects'!$A$4:$DO$223,73,0),VLOOKUP($N7, '[1]NJ Projects'!$A$13:$DK$121,72,0)))</f>
        <v>0</v>
      </c>
      <c r="X7">
        <f>IF($L7="Externally Funded",0,IF($M7="PA",VLOOKUP($N7,'[1]PA Projects'!$A$4:$DO$223,74,0),VLOOKUP($N7, '[1]NJ Projects'!$A$13:$DK$121,73,0)))</f>
        <v>0</v>
      </c>
      <c r="Y7">
        <f>IF($L7="Externally Funded",0,IF($M7="PA",VLOOKUP($N7,'[1]PA Projects'!$A$4:$DO$223,75,0),VLOOKUP($N7, '[1]NJ Projects'!$A$13:$DK$121,74,0)))</f>
        <v>0</v>
      </c>
      <c r="Z7">
        <f>IF($L7="Externally Funded",0,IF($M7="PA",VLOOKUP($N7,'[1]PA Projects'!$A$4:$DO$223,76,0),VLOOKUP($N7, '[1]NJ Projects'!$A$13:$DK$121,75,0)))</f>
        <v>0</v>
      </c>
      <c r="AA7">
        <f>IF($L7="Externally Funded",0,IF($M7="PA",VLOOKUP($N7,'[1]PA Projects'!$A$4:$DO$223,77,0),VLOOKUP($N7, '[1]NJ Projects'!$A$13:$DK$121,76,0)))</f>
        <v>0</v>
      </c>
      <c r="AB7">
        <f>IF($L7="Externally Funded",0,IF($M7="PA",VLOOKUP($N7,'[1]PA Projects'!$A$4:$DO$223,78,0),VLOOKUP($N7, '[1]NJ Projects'!$A$13:$DK$121,77,0)))</f>
        <v>0</v>
      </c>
      <c r="AC7">
        <f>IF($L7="Externally Funded",0,IF($M7="PA",VLOOKUP($N7,'[1]PA Projects'!$A$4:$DO$223,79,0),VLOOKUP($N7, '[1]NJ Projects'!$A$13:$DK$121,78,0)))</f>
        <v>0</v>
      </c>
      <c r="AD7">
        <f>IF($L7="Externally Funded",0,IF($M7="PA",VLOOKUP($N7,'[1]PA Projects'!$A$4:$DO$223,80,0),VLOOKUP($N7, '[1]NJ Projects'!$A$13:$DK$121,79,0)))</f>
        <v>0</v>
      </c>
      <c r="AE7">
        <f>IF($L7="Externally Funded",0,IF($M7="PA",VLOOKUP($N7,'[1]PA Projects'!$A$4:$DO$223,81,0),VLOOKUP($N7, '[1]NJ Projects'!$A$13:$DK$121,80,0)))</f>
        <v>0</v>
      </c>
      <c r="AF7">
        <f>IF($L7="Externally Funded",0,IF($M7="PA",VLOOKUP($N7,'[1]PA Projects'!$A$4:$DO$223,82,0),VLOOKUP($N7, '[1]NJ Projects'!$A$13:$DK$121,81,0)))</f>
        <v>0</v>
      </c>
      <c r="AG7">
        <f>IF($L7="Externally Funded",0,IF($M7="PA",VLOOKUP($N7,'[1]PA Projects'!$A$4:$DO$223,83,0),VLOOKUP($N7, '[1]NJ Projects'!$A$13:$DK$121,82,0)))</f>
        <v>0</v>
      </c>
      <c r="AH7">
        <f>IF($L7="Externally Funded",0,IF($M7="PA",VLOOKUP($N7,'[1]PA Projects'!$A$4:$DO$223,84,0),VLOOKUP($N7, '[1]NJ Projects'!$A$13:$DK$121,83,0)))</f>
        <v>0</v>
      </c>
      <c r="AI7">
        <f>IF($L7="Externally Funded",0,IF($M7="PA",VLOOKUP($N7,'[1]PA Projects'!$A$4:$DO$223,85,0),VLOOKUP($N7, '[1]NJ Projects'!$A$13:$DK$121,84,0)))</f>
        <v>0</v>
      </c>
      <c r="AJ7">
        <f>IF($L7="Externally Funded",0,IF($M7="PA",VLOOKUP($N7,'[1]PA Projects'!$A$4:$DO$223,86,0),VLOOKUP($N7, '[1]NJ Projects'!$A$13:$DK$121,85,0)))</f>
        <v>0</v>
      </c>
      <c r="AK7">
        <f>IF($L7="Externally Funded",0,IF($M7="PA",VLOOKUP($N7,'[1]PA Projects'!$A$4:$DO$223,87,0),VLOOKUP($N7, '[1]NJ Projects'!$A$13:$DK$121,86,0)))</f>
        <v>0</v>
      </c>
      <c r="AL7" t="str">
        <f>IF($L7="Externally Funded", VLOOKUP($N7, '[1]External Projects'!$A$5:$S$13,19,0), IF($M7="PA",VLOOKUP($N7,'[1]PA Projects'!$A$4:$DO$223,119,0),VLOOKUP($N7, '[1]NJ Projects'!$A$13:$DK$121,115,0)))</f>
        <v>http://montcopa.org/lafayettestreetproject</v>
      </c>
    </row>
    <row r="8" spans="1:38" x14ac:dyDescent="0.25">
      <c r="A8" s="1" t="s">
        <v>52</v>
      </c>
      <c r="B8" s="1" t="s">
        <v>14</v>
      </c>
      <c r="C8" s="1" t="s">
        <v>53</v>
      </c>
      <c r="D8" s="1" t="s">
        <v>54</v>
      </c>
      <c r="E8" s="1" t="s">
        <v>38</v>
      </c>
      <c r="F8" s="1" t="s">
        <v>50</v>
      </c>
      <c r="G8" s="4">
        <v>216.3</v>
      </c>
      <c r="H8" s="2">
        <v>0</v>
      </c>
      <c r="I8" s="4">
        <v>121.1</v>
      </c>
      <c r="J8" s="4"/>
      <c r="K8" s="11">
        <v>16</v>
      </c>
      <c r="L8" s="1" t="s">
        <v>29</v>
      </c>
      <c r="M8" s="1" t="s">
        <v>21</v>
      </c>
      <c r="N8" s="11">
        <v>56</v>
      </c>
      <c r="O8">
        <f>IF($L8="Externally Funded",0,IF($M8="PA",VLOOKUP($N8,'[1]PA Projects'!$A$4:$DO$223,65,0),VLOOKUP($N8, '[1]NJ Projects'!$A$13:$DK$121,64,0)))</f>
        <v>63486</v>
      </c>
      <c r="P8">
        <f>IF($L8="Externally Funded",0,IF($M8="PA",VLOOKUP($N8,'[1]PA Projects'!$A$4:$DO$223,66,0),VLOOKUP($N8, '[1]NJ Projects'!$A$13:$DK$121,65,0)))</f>
        <v>63490</v>
      </c>
      <c r="Q8">
        <f>IF($L8="Externally Funded",0,IF($M8="PA",VLOOKUP($N8,'[1]PA Projects'!$A$4:$DO$223,67,0),VLOOKUP($N8, '[1]NJ Projects'!$A$13:$DK$121,66,0)))</f>
        <v>63491</v>
      </c>
      <c r="R8">
        <f>IF($L8="Externally Funded",0,IF($M8="PA",VLOOKUP($N8,'[1]PA Projects'!$A$4:$DO$223,68,0),VLOOKUP($N8, '[1]NJ Projects'!$A$13:$DK$121,67,0)))</f>
        <v>50364</v>
      </c>
      <c r="S8">
        <f>IF($L8="Externally Funded",0,IF($M8="PA",VLOOKUP($N8,'[1]PA Projects'!$A$4:$DO$223,69,0),VLOOKUP($N8, '[1]NJ Projects'!$A$13:$DK$121,68,0)))</f>
        <v>0</v>
      </c>
      <c r="T8">
        <f>IF($L8="Externally Funded",0,IF($M8="PA",VLOOKUP($N8,'[1]PA Projects'!$A$4:$DO$223,70,0),VLOOKUP($N8, '[1]NJ Projects'!$A$13:$DK$121,69,0)))</f>
        <v>0</v>
      </c>
      <c r="U8">
        <f>IF($L8="Externally Funded",0,IF($M8="PA",VLOOKUP($N8,'[1]PA Projects'!$A$4:$DO$223,71,0),VLOOKUP($N8, '[1]NJ Projects'!$A$13:$DK$121,70,0)))</f>
        <v>0</v>
      </c>
      <c r="V8">
        <f>IF($L8="Externally Funded",0,IF($M8="PA",VLOOKUP($N8,'[1]PA Projects'!$A$4:$DO$223,72,0),VLOOKUP($N8, '[1]NJ Projects'!$A$13:$DK$121,71,0)))</f>
        <v>0</v>
      </c>
      <c r="W8">
        <f>IF($L8="Externally Funded",0,IF($M8="PA",VLOOKUP($N8,'[1]PA Projects'!$A$4:$DO$223,73,0),VLOOKUP($N8, '[1]NJ Projects'!$A$13:$DK$121,72,0)))</f>
        <v>0</v>
      </c>
      <c r="X8">
        <f>IF($L8="Externally Funded",0,IF($M8="PA",VLOOKUP($N8,'[1]PA Projects'!$A$4:$DO$223,74,0),VLOOKUP($N8, '[1]NJ Projects'!$A$13:$DK$121,73,0)))</f>
        <v>0</v>
      </c>
      <c r="Y8">
        <f>IF($L8="Externally Funded",0,IF($M8="PA",VLOOKUP($N8,'[1]PA Projects'!$A$4:$DO$223,75,0),VLOOKUP($N8, '[1]NJ Projects'!$A$13:$DK$121,74,0)))</f>
        <v>0</v>
      </c>
      <c r="Z8">
        <f>IF($L8="Externally Funded",0,IF($M8="PA",VLOOKUP($N8,'[1]PA Projects'!$A$4:$DO$223,76,0),VLOOKUP($N8, '[1]NJ Projects'!$A$13:$DK$121,75,0)))</f>
        <v>0</v>
      </c>
      <c r="AA8">
        <f>IF($L8="Externally Funded",0,IF($M8="PA",VLOOKUP($N8,'[1]PA Projects'!$A$4:$DO$223,77,0),VLOOKUP($N8, '[1]NJ Projects'!$A$13:$DK$121,76,0)))</f>
        <v>0</v>
      </c>
      <c r="AB8">
        <f>IF($L8="Externally Funded",0,IF($M8="PA",VLOOKUP($N8,'[1]PA Projects'!$A$4:$DO$223,78,0),VLOOKUP($N8, '[1]NJ Projects'!$A$13:$DK$121,77,0)))</f>
        <v>0</v>
      </c>
      <c r="AC8">
        <f>IF($L8="Externally Funded",0,IF($M8="PA",VLOOKUP($N8,'[1]PA Projects'!$A$4:$DO$223,79,0),VLOOKUP($N8, '[1]NJ Projects'!$A$13:$DK$121,78,0)))</f>
        <v>0</v>
      </c>
      <c r="AD8">
        <f>IF($L8="Externally Funded",0,IF($M8="PA",VLOOKUP($N8,'[1]PA Projects'!$A$4:$DO$223,80,0),VLOOKUP($N8, '[1]NJ Projects'!$A$13:$DK$121,79,0)))</f>
        <v>0</v>
      </c>
      <c r="AE8">
        <f>IF($L8="Externally Funded",0,IF($M8="PA",VLOOKUP($N8,'[1]PA Projects'!$A$4:$DO$223,81,0),VLOOKUP($N8, '[1]NJ Projects'!$A$13:$DK$121,80,0)))</f>
        <v>0</v>
      </c>
      <c r="AF8">
        <f>IF($L8="Externally Funded",0,IF($M8="PA",VLOOKUP($N8,'[1]PA Projects'!$A$4:$DO$223,82,0),VLOOKUP($N8, '[1]NJ Projects'!$A$13:$DK$121,81,0)))</f>
        <v>0</v>
      </c>
      <c r="AG8">
        <f>IF($L8="Externally Funded",0,IF($M8="PA",VLOOKUP($N8,'[1]PA Projects'!$A$4:$DO$223,83,0),VLOOKUP($N8, '[1]NJ Projects'!$A$13:$DK$121,82,0)))</f>
        <v>0</v>
      </c>
      <c r="AH8">
        <f>IF($L8="Externally Funded",0,IF($M8="PA",VLOOKUP($N8,'[1]PA Projects'!$A$4:$DO$223,84,0),VLOOKUP($N8, '[1]NJ Projects'!$A$13:$DK$121,83,0)))</f>
        <v>0</v>
      </c>
      <c r="AI8">
        <f>IF($L8="Externally Funded",0,IF($M8="PA",VLOOKUP($N8,'[1]PA Projects'!$A$4:$DO$223,85,0),VLOOKUP($N8, '[1]NJ Projects'!$A$13:$DK$121,84,0)))</f>
        <v>0</v>
      </c>
      <c r="AJ8">
        <f>IF($L8="Externally Funded",0,IF($M8="PA",VLOOKUP($N8,'[1]PA Projects'!$A$4:$DO$223,86,0),VLOOKUP($N8, '[1]NJ Projects'!$A$13:$DK$121,85,0)))</f>
        <v>0</v>
      </c>
      <c r="AK8">
        <f>IF($L8="Externally Funded",0,IF($M8="PA",VLOOKUP($N8,'[1]PA Projects'!$A$4:$DO$223,87,0),VLOOKUP($N8, '[1]NJ Projects'!$A$13:$DK$121,86,0)))</f>
        <v>0</v>
      </c>
      <c r="AL8" t="str">
        <f>IF($L8="Externally Funded", VLOOKUP($N8, '[1]External Projects'!$A$5:$S$13,19,0), IF($M8="PA",VLOOKUP($N8,'[1]PA Projects'!$A$4:$DO$223,119,0),VLOOKUP($N8, '[1]NJ Projects'!$A$13:$DK$121,115,0)))</f>
        <v>http://www.us202.com/</v>
      </c>
    </row>
    <row r="9" spans="1:38" x14ac:dyDescent="0.25">
      <c r="A9" s="1" t="s">
        <v>56</v>
      </c>
      <c r="B9" s="1" t="s">
        <v>14</v>
      </c>
      <c r="C9" s="1" t="s">
        <v>57</v>
      </c>
      <c r="D9" s="1" t="s">
        <v>58</v>
      </c>
      <c r="E9" s="1" t="s">
        <v>59</v>
      </c>
      <c r="F9" s="3" t="s">
        <v>362</v>
      </c>
      <c r="G9" s="4">
        <v>79.599999999999994</v>
      </c>
      <c r="H9" s="2">
        <v>0</v>
      </c>
      <c r="I9" s="4">
        <v>55.2</v>
      </c>
      <c r="J9" s="4"/>
      <c r="K9" s="11">
        <v>5</v>
      </c>
      <c r="L9" s="1" t="s">
        <v>29</v>
      </c>
      <c r="M9" s="1" t="s">
        <v>21</v>
      </c>
      <c r="N9" s="11">
        <v>57</v>
      </c>
      <c r="O9">
        <f>IF($L9="Externally Funded",0,IF($M9="PA",VLOOKUP($N9,'[1]PA Projects'!$A$4:$DO$223,65,0),VLOOKUP($N9, '[1]NJ Projects'!$A$13:$DK$121,64,0)))</f>
        <v>77211</v>
      </c>
      <c r="P9">
        <f>IF($L9="Externally Funded",0,IF($M9="PA",VLOOKUP($N9,'[1]PA Projects'!$A$4:$DO$223,66,0),VLOOKUP($N9, '[1]NJ Projects'!$A$13:$DK$121,65,0)))</f>
        <v>0</v>
      </c>
      <c r="Q9">
        <f>IF($L9="Externally Funded",0,IF($M9="PA",VLOOKUP($N9,'[1]PA Projects'!$A$4:$DO$223,67,0),VLOOKUP($N9, '[1]NJ Projects'!$A$13:$DK$121,66,0)))</f>
        <v>0</v>
      </c>
      <c r="R9">
        <f>IF($L9="Externally Funded",0,IF($M9="PA",VLOOKUP($N9,'[1]PA Projects'!$A$4:$DO$223,68,0),VLOOKUP($N9, '[1]NJ Projects'!$A$13:$DK$121,67,0)))</f>
        <v>0</v>
      </c>
      <c r="S9">
        <f>IF($L9="Externally Funded",0,IF($M9="PA",VLOOKUP($N9,'[1]PA Projects'!$A$4:$DO$223,69,0),VLOOKUP($N9, '[1]NJ Projects'!$A$13:$DK$121,68,0)))</f>
        <v>0</v>
      </c>
      <c r="T9">
        <f>IF($L9="Externally Funded",0,IF($M9="PA",VLOOKUP($N9,'[1]PA Projects'!$A$4:$DO$223,70,0),VLOOKUP($N9, '[1]NJ Projects'!$A$13:$DK$121,69,0)))</f>
        <v>0</v>
      </c>
      <c r="U9">
        <f>IF($L9="Externally Funded",0,IF($M9="PA",VLOOKUP($N9,'[1]PA Projects'!$A$4:$DO$223,71,0),VLOOKUP($N9, '[1]NJ Projects'!$A$13:$DK$121,70,0)))</f>
        <v>0</v>
      </c>
      <c r="V9">
        <f>IF($L9="Externally Funded",0,IF($M9="PA",VLOOKUP($N9,'[1]PA Projects'!$A$4:$DO$223,72,0),VLOOKUP($N9, '[1]NJ Projects'!$A$13:$DK$121,71,0)))</f>
        <v>0</v>
      </c>
      <c r="W9">
        <f>IF($L9="Externally Funded",0,IF($M9="PA",VLOOKUP($N9,'[1]PA Projects'!$A$4:$DO$223,73,0),VLOOKUP($N9, '[1]NJ Projects'!$A$13:$DK$121,72,0)))</f>
        <v>0</v>
      </c>
      <c r="X9">
        <f>IF($L9="Externally Funded",0,IF($M9="PA",VLOOKUP($N9,'[1]PA Projects'!$A$4:$DO$223,74,0),VLOOKUP($N9, '[1]NJ Projects'!$A$13:$DK$121,73,0)))</f>
        <v>0</v>
      </c>
      <c r="Y9">
        <f>IF($L9="Externally Funded",0,IF($M9="PA",VLOOKUP($N9,'[1]PA Projects'!$A$4:$DO$223,75,0),VLOOKUP($N9, '[1]NJ Projects'!$A$13:$DK$121,74,0)))</f>
        <v>0</v>
      </c>
      <c r="Z9">
        <f>IF($L9="Externally Funded",0,IF($M9="PA",VLOOKUP($N9,'[1]PA Projects'!$A$4:$DO$223,76,0),VLOOKUP($N9, '[1]NJ Projects'!$A$13:$DK$121,75,0)))</f>
        <v>0</v>
      </c>
      <c r="AA9">
        <f>IF($L9="Externally Funded",0,IF($M9="PA",VLOOKUP($N9,'[1]PA Projects'!$A$4:$DO$223,77,0),VLOOKUP($N9, '[1]NJ Projects'!$A$13:$DK$121,76,0)))</f>
        <v>0</v>
      </c>
      <c r="AB9">
        <f>IF($L9="Externally Funded",0,IF($M9="PA",VLOOKUP($N9,'[1]PA Projects'!$A$4:$DO$223,78,0),VLOOKUP($N9, '[1]NJ Projects'!$A$13:$DK$121,77,0)))</f>
        <v>0</v>
      </c>
      <c r="AC9">
        <f>IF($L9="Externally Funded",0,IF($M9="PA",VLOOKUP($N9,'[1]PA Projects'!$A$4:$DO$223,79,0),VLOOKUP($N9, '[1]NJ Projects'!$A$13:$DK$121,78,0)))</f>
        <v>0</v>
      </c>
      <c r="AD9">
        <f>IF($L9="Externally Funded",0,IF($M9="PA",VLOOKUP($N9,'[1]PA Projects'!$A$4:$DO$223,80,0),VLOOKUP($N9, '[1]NJ Projects'!$A$13:$DK$121,79,0)))</f>
        <v>0</v>
      </c>
      <c r="AE9">
        <f>IF($L9="Externally Funded",0,IF($M9="PA",VLOOKUP($N9,'[1]PA Projects'!$A$4:$DO$223,81,0),VLOOKUP($N9, '[1]NJ Projects'!$A$13:$DK$121,80,0)))</f>
        <v>0</v>
      </c>
      <c r="AF9">
        <f>IF($L9="Externally Funded",0,IF($M9="PA",VLOOKUP($N9,'[1]PA Projects'!$A$4:$DO$223,82,0),VLOOKUP($N9, '[1]NJ Projects'!$A$13:$DK$121,81,0)))</f>
        <v>0</v>
      </c>
      <c r="AG9">
        <f>IF($L9="Externally Funded",0,IF($M9="PA",VLOOKUP($N9,'[1]PA Projects'!$A$4:$DO$223,83,0),VLOOKUP($N9, '[1]NJ Projects'!$A$13:$DK$121,82,0)))</f>
        <v>0</v>
      </c>
      <c r="AH9">
        <f>IF($L9="Externally Funded",0,IF($M9="PA",VLOOKUP($N9,'[1]PA Projects'!$A$4:$DO$223,84,0),VLOOKUP($N9, '[1]NJ Projects'!$A$13:$DK$121,83,0)))</f>
        <v>0</v>
      </c>
      <c r="AI9">
        <f>IF($L9="Externally Funded",0,IF($M9="PA",VLOOKUP($N9,'[1]PA Projects'!$A$4:$DO$223,85,0),VLOOKUP($N9, '[1]NJ Projects'!$A$13:$DK$121,84,0)))</f>
        <v>0</v>
      </c>
      <c r="AJ9">
        <f>IF($L9="Externally Funded",0,IF($M9="PA",VLOOKUP($N9,'[1]PA Projects'!$A$4:$DO$223,86,0),VLOOKUP($N9, '[1]NJ Projects'!$A$13:$DK$121,85,0)))</f>
        <v>0</v>
      </c>
      <c r="AK9">
        <f>IF($L9="Externally Funded",0,IF($M9="PA",VLOOKUP($N9,'[1]PA Projects'!$A$4:$DO$223,87,0),VLOOKUP($N9, '[1]NJ Projects'!$A$13:$DK$121,86,0)))</f>
        <v>0</v>
      </c>
      <c r="AL9" t="str">
        <f>IF($L9="Externally Funded", VLOOKUP($N9, '[1]External Projects'!$A$5:$S$13,19,0), IF($M9="PA",VLOOKUP($N9,'[1]PA Projects'!$A$4:$DO$223,119,0),VLOOKUP($N9, '[1]NJ Projects'!$A$13:$DK$121,115,0)))</f>
        <v>http://www.pa309connector.com/</v>
      </c>
    </row>
    <row r="10" spans="1:38" x14ac:dyDescent="0.25">
      <c r="A10" s="1" t="s">
        <v>61</v>
      </c>
      <c r="B10" s="1" t="s">
        <v>14</v>
      </c>
      <c r="C10" s="1" t="s">
        <v>62</v>
      </c>
      <c r="D10" s="1" t="s">
        <v>63</v>
      </c>
      <c r="E10" s="1" t="s">
        <v>64</v>
      </c>
      <c r="F10" s="1" t="s">
        <v>27</v>
      </c>
      <c r="G10" s="4">
        <v>34.1</v>
      </c>
      <c r="H10" s="2">
        <v>0</v>
      </c>
      <c r="I10" s="4">
        <v>16.399999999999999</v>
      </c>
      <c r="J10" s="4"/>
      <c r="K10" s="11">
        <v>1</v>
      </c>
      <c r="L10" s="1" t="s">
        <v>29</v>
      </c>
      <c r="M10" s="1" t="s">
        <v>21</v>
      </c>
      <c r="N10" s="11">
        <v>34</v>
      </c>
      <c r="O10">
        <f>IF($L10="Externally Funded",0,IF($M10="PA",VLOOKUP($N10,'[1]PA Projects'!$A$4:$DO$223,65,0),VLOOKUP($N10, '[1]NJ Projects'!$A$13:$DK$121,64,0)))</f>
        <v>64779</v>
      </c>
      <c r="P10">
        <f>IF($L10="Externally Funded",0,IF($M10="PA",VLOOKUP($N10,'[1]PA Projects'!$A$4:$DO$223,66,0),VLOOKUP($N10, '[1]NJ Projects'!$A$13:$DK$121,65,0)))</f>
        <v>57623</v>
      </c>
      <c r="Q10">
        <f>IF($L10="Externally Funded",0,IF($M10="PA",VLOOKUP($N10,'[1]PA Projects'!$A$4:$DO$223,67,0),VLOOKUP($N10, '[1]NJ Projects'!$A$13:$DK$121,66,0)))</f>
        <v>50634</v>
      </c>
      <c r="R10">
        <f>IF($L10="Externally Funded",0,IF($M10="PA",VLOOKUP($N10,'[1]PA Projects'!$A$4:$DO$223,68,0),VLOOKUP($N10, '[1]NJ Projects'!$A$13:$DK$121,67,0)))</f>
        <v>0</v>
      </c>
      <c r="S10">
        <f>IF($L10="Externally Funded",0,IF($M10="PA",VLOOKUP($N10,'[1]PA Projects'!$A$4:$DO$223,69,0),VLOOKUP($N10, '[1]NJ Projects'!$A$13:$DK$121,68,0)))</f>
        <v>0</v>
      </c>
      <c r="T10">
        <f>IF($L10="Externally Funded",0,IF($M10="PA",VLOOKUP($N10,'[1]PA Projects'!$A$4:$DO$223,70,0),VLOOKUP($N10, '[1]NJ Projects'!$A$13:$DK$121,69,0)))</f>
        <v>0</v>
      </c>
      <c r="U10">
        <f>IF($L10="Externally Funded",0,IF($M10="PA",VLOOKUP($N10,'[1]PA Projects'!$A$4:$DO$223,71,0),VLOOKUP($N10, '[1]NJ Projects'!$A$13:$DK$121,70,0)))</f>
        <v>0</v>
      </c>
      <c r="V10">
        <f>IF($L10="Externally Funded",0,IF($M10="PA",VLOOKUP($N10,'[1]PA Projects'!$A$4:$DO$223,72,0),VLOOKUP($N10, '[1]NJ Projects'!$A$13:$DK$121,71,0)))</f>
        <v>0</v>
      </c>
      <c r="W10">
        <f>IF($L10="Externally Funded",0,IF($M10="PA",VLOOKUP($N10,'[1]PA Projects'!$A$4:$DO$223,73,0),VLOOKUP($N10, '[1]NJ Projects'!$A$13:$DK$121,72,0)))</f>
        <v>0</v>
      </c>
      <c r="X10">
        <f>IF($L10="Externally Funded",0,IF($M10="PA",VLOOKUP($N10,'[1]PA Projects'!$A$4:$DO$223,74,0),VLOOKUP($N10, '[1]NJ Projects'!$A$13:$DK$121,73,0)))</f>
        <v>0</v>
      </c>
      <c r="Y10">
        <f>IF($L10="Externally Funded",0,IF($M10="PA",VLOOKUP($N10,'[1]PA Projects'!$A$4:$DO$223,75,0),VLOOKUP($N10, '[1]NJ Projects'!$A$13:$DK$121,74,0)))</f>
        <v>0</v>
      </c>
      <c r="Z10">
        <f>IF($L10="Externally Funded",0,IF($M10="PA",VLOOKUP($N10,'[1]PA Projects'!$A$4:$DO$223,76,0),VLOOKUP($N10, '[1]NJ Projects'!$A$13:$DK$121,75,0)))</f>
        <v>0</v>
      </c>
      <c r="AA10">
        <f>IF($L10="Externally Funded",0,IF($M10="PA",VLOOKUP($N10,'[1]PA Projects'!$A$4:$DO$223,77,0),VLOOKUP($N10, '[1]NJ Projects'!$A$13:$DK$121,76,0)))</f>
        <v>0</v>
      </c>
      <c r="AB10">
        <f>IF($L10="Externally Funded",0,IF($M10="PA",VLOOKUP($N10,'[1]PA Projects'!$A$4:$DO$223,78,0),VLOOKUP($N10, '[1]NJ Projects'!$A$13:$DK$121,77,0)))</f>
        <v>0</v>
      </c>
      <c r="AC10">
        <f>IF($L10="Externally Funded",0,IF($M10="PA",VLOOKUP($N10,'[1]PA Projects'!$A$4:$DO$223,79,0),VLOOKUP($N10, '[1]NJ Projects'!$A$13:$DK$121,78,0)))</f>
        <v>0</v>
      </c>
      <c r="AD10">
        <f>IF($L10="Externally Funded",0,IF($M10="PA",VLOOKUP($N10,'[1]PA Projects'!$A$4:$DO$223,80,0),VLOOKUP($N10, '[1]NJ Projects'!$A$13:$DK$121,79,0)))</f>
        <v>0</v>
      </c>
      <c r="AE10">
        <f>IF($L10="Externally Funded",0,IF($M10="PA",VLOOKUP($N10,'[1]PA Projects'!$A$4:$DO$223,81,0),VLOOKUP($N10, '[1]NJ Projects'!$A$13:$DK$121,80,0)))</f>
        <v>0</v>
      </c>
      <c r="AF10">
        <f>IF($L10="Externally Funded",0,IF($M10="PA",VLOOKUP($N10,'[1]PA Projects'!$A$4:$DO$223,82,0),VLOOKUP($N10, '[1]NJ Projects'!$A$13:$DK$121,81,0)))</f>
        <v>0</v>
      </c>
      <c r="AG10">
        <f>IF($L10="Externally Funded",0,IF($M10="PA",VLOOKUP($N10,'[1]PA Projects'!$A$4:$DO$223,83,0),VLOOKUP($N10, '[1]NJ Projects'!$A$13:$DK$121,82,0)))</f>
        <v>0</v>
      </c>
      <c r="AH10">
        <f>IF($L10="Externally Funded",0,IF($M10="PA",VLOOKUP($N10,'[1]PA Projects'!$A$4:$DO$223,84,0),VLOOKUP($N10, '[1]NJ Projects'!$A$13:$DK$121,83,0)))</f>
        <v>0</v>
      </c>
      <c r="AI10">
        <f>IF($L10="Externally Funded",0,IF($M10="PA",VLOOKUP($N10,'[1]PA Projects'!$A$4:$DO$223,85,0),VLOOKUP($N10, '[1]NJ Projects'!$A$13:$DK$121,84,0)))</f>
        <v>0</v>
      </c>
      <c r="AJ10">
        <f>IF($L10="Externally Funded",0,IF($M10="PA",VLOOKUP($N10,'[1]PA Projects'!$A$4:$DO$223,86,0),VLOOKUP($N10, '[1]NJ Projects'!$A$13:$DK$121,85,0)))</f>
        <v>0</v>
      </c>
      <c r="AK10">
        <f>IF($L10="Externally Funded",0,IF($M10="PA",VLOOKUP($N10,'[1]PA Projects'!$A$4:$DO$223,87,0),VLOOKUP($N10, '[1]NJ Projects'!$A$13:$DK$121,86,0)))</f>
        <v>0</v>
      </c>
      <c r="AL10">
        <f>IF($L10="Externally Funded", VLOOKUP($N10, '[1]External Projects'!$A$5:$S$13,19,0), IF($M10="PA",VLOOKUP($N10,'[1]PA Projects'!$A$4:$DO$223,119,0),VLOOKUP($N10, '[1]NJ Projects'!$A$13:$DK$121,115,0)))</f>
        <v>0</v>
      </c>
    </row>
    <row r="11" spans="1:38" x14ac:dyDescent="0.25">
      <c r="A11" s="1" t="s">
        <v>67</v>
      </c>
      <c r="B11" s="1" t="s">
        <v>14</v>
      </c>
      <c r="C11" s="1" t="s">
        <v>68</v>
      </c>
      <c r="D11" s="1" t="s">
        <v>69</v>
      </c>
      <c r="E11" s="1" t="s">
        <v>64</v>
      </c>
      <c r="F11" s="3" t="s">
        <v>50</v>
      </c>
      <c r="G11" s="4">
        <v>303.5</v>
      </c>
      <c r="H11" s="2">
        <v>0</v>
      </c>
      <c r="I11" s="4">
        <v>75.7</v>
      </c>
      <c r="J11" s="4"/>
      <c r="K11" s="11">
        <v>3</v>
      </c>
      <c r="L11" s="1" t="s">
        <v>29</v>
      </c>
      <c r="M11" s="1" t="s">
        <v>21</v>
      </c>
      <c r="N11" s="11">
        <v>37</v>
      </c>
      <c r="O11">
        <f>IF($L11="Externally Funded",0,IF($M11="PA",VLOOKUP($N11,'[1]PA Projects'!$A$4:$DO$223,65,0),VLOOKUP($N11, '[1]NJ Projects'!$A$13:$DK$121,64,0)))</f>
        <v>13549</v>
      </c>
      <c r="P11">
        <f>IF($L11="Externally Funded",0,IF($M11="PA",VLOOKUP($N11,'[1]PA Projects'!$A$4:$DO$223,66,0),VLOOKUP($N11, '[1]NJ Projects'!$A$13:$DK$121,65,0)))</f>
        <v>93444</v>
      </c>
      <c r="Q11">
        <f>IF($L11="Externally Funded",0,IF($M11="PA",VLOOKUP($N11,'[1]PA Projects'!$A$4:$DO$223,67,0),VLOOKUP($N11, '[1]NJ Projects'!$A$13:$DK$121,66,0)))</f>
        <v>93445</v>
      </c>
      <c r="R11">
        <f>IF($L11="Externally Funded",0,IF($M11="PA",VLOOKUP($N11,'[1]PA Projects'!$A$4:$DO$223,68,0),VLOOKUP($N11, '[1]NJ Projects'!$A$13:$DK$121,67,0)))</f>
        <v>93446</v>
      </c>
      <c r="S11">
        <f>IF($L11="Externally Funded",0,IF($M11="PA",VLOOKUP($N11,'[1]PA Projects'!$A$4:$DO$223,69,0),VLOOKUP($N11, '[1]NJ Projects'!$A$13:$DK$121,68,0)))</f>
        <v>0</v>
      </c>
      <c r="T11">
        <f>IF($L11="Externally Funded",0,IF($M11="PA",VLOOKUP($N11,'[1]PA Projects'!$A$4:$DO$223,70,0),VLOOKUP($N11, '[1]NJ Projects'!$A$13:$DK$121,69,0)))</f>
        <v>0</v>
      </c>
      <c r="U11">
        <f>IF($L11="Externally Funded",0,IF($M11="PA",VLOOKUP($N11,'[1]PA Projects'!$A$4:$DO$223,71,0),VLOOKUP($N11, '[1]NJ Projects'!$A$13:$DK$121,70,0)))</f>
        <v>0</v>
      </c>
      <c r="V11">
        <f>IF($L11="Externally Funded",0,IF($M11="PA",VLOOKUP($N11,'[1]PA Projects'!$A$4:$DO$223,72,0),VLOOKUP($N11, '[1]NJ Projects'!$A$13:$DK$121,71,0)))</f>
        <v>0</v>
      </c>
      <c r="W11">
        <f>IF($L11="Externally Funded",0,IF($M11="PA",VLOOKUP($N11,'[1]PA Projects'!$A$4:$DO$223,73,0),VLOOKUP($N11, '[1]NJ Projects'!$A$13:$DK$121,72,0)))</f>
        <v>0</v>
      </c>
      <c r="X11">
        <f>IF($L11="Externally Funded",0,IF($M11="PA",VLOOKUP($N11,'[1]PA Projects'!$A$4:$DO$223,74,0),VLOOKUP($N11, '[1]NJ Projects'!$A$13:$DK$121,73,0)))</f>
        <v>0</v>
      </c>
      <c r="Y11">
        <f>IF($L11="Externally Funded",0,IF($M11="PA",VLOOKUP($N11,'[1]PA Projects'!$A$4:$DO$223,75,0),VLOOKUP($N11, '[1]NJ Projects'!$A$13:$DK$121,74,0)))</f>
        <v>0</v>
      </c>
      <c r="Z11">
        <f>IF($L11="Externally Funded",0,IF($M11="PA",VLOOKUP($N11,'[1]PA Projects'!$A$4:$DO$223,76,0),VLOOKUP($N11, '[1]NJ Projects'!$A$13:$DK$121,75,0)))</f>
        <v>0</v>
      </c>
      <c r="AA11">
        <f>IF($L11="Externally Funded",0,IF($M11="PA",VLOOKUP($N11,'[1]PA Projects'!$A$4:$DO$223,77,0),VLOOKUP($N11, '[1]NJ Projects'!$A$13:$DK$121,76,0)))</f>
        <v>0</v>
      </c>
      <c r="AB11">
        <f>IF($L11="Externally Funded",0,IF($M11="PA",VLOOKUP($N11,'[1]PA Projects'!$A$4:$DO$223,78,0),VLOOKUP($N11, '[1]NJ Projects'!$A$13:$DK$121,77,0)))</f>
        <v>0</v>
      </c>
      <c r="AC11">
        <f>IF($L11="Externally Funded",0,IF($M11="PA",VLOOKUP($N11,'[1]PA Projects'!$A$4:$DO$223,79,0),VLOOKUP($N11, '[1]NJ Projects'!$A$13:$DK$121,78,0)))</f>
        <v>0</v>
      </c>
      <c r="AD11">
        <f>IF($L11="Externally Funded",0,IF($M11="PA",VLOOKUP($N11,'[1]PA Projects'!$A$4:$DO$223,80,0),VLOOKUP($N11, '[1]NJ Projects'!$A$13:$DK$121,79,0)))</f>
        <v>0</v>
      </c>
      <c r="AE11">
        <f>IF($L11="Externally Funded",0,IF($M11="PA",VLOOKUP($N11,'[1]PA Projects'!$A$4:$DO$223,81,0),VLOOKUP($N11, '[1]NJ Projects'!$A$13:$DK$121,80,0)))</f>
        <v>0</v>
      </c>
      <c r="AF11">
        <f>IF($L11="Externally Funded",0,IF($M11="PA",VLOOKUP($N11,'[1]PA Projects'!$A$4:$DO$223,82,0),VLOOKUP($N11, '[1]NJ Projects'!$A$13:$DK$121,81,0)))</f>
        <v>0</v>
      </c>
      <c r="AG11">
        <f>IF($L11="Externally Funded",0,IF($M11="PA",VLOOKUP($N11,'[1]PA Projects'!$A$4:$DO$223,83,0),VLOOKUP($N11, '[1]NJ Projects'!$A$13:$DK$121,82,0)))</f>
        <v>0</v>
      </c>
      <c r="AH11">
        <f>IF($L11="Externally Funded",0,IF($M11="PA",VLOOKUP($N11,'[1]PA Projects'!$A$4:$DO$223,84,0),VLOOKUP($N11, '[1]NJ Projects'!$A$13:$DK$121,83,0)))</f>
        <v>0</v>
      </c>
      <c r="AI11">
        <f>IF($L11="Externally Funded",0,IF($M11="PA",VLOOKUP($N11,'[1]PA Projects'!$A$4:$DO$223,85,0),VLOOKUP($N11, '[1]NJ Projects'!$A$13:$DK$121,84,0)))</f>
        <v>0</v>
      </c>
      <c r="AJ11">
        <f>IF($L11="Externally Funded",0,IF($M11="PA",VLOOKUP($N11,'[1]PA Projects'!$A$4:$DO$223,86,0),VLOOKUP($N11, '[1]NJ Projects'!$A$13:$DK$121,85,0)))</f>
        <v>0</v>
      </c>
      <c r="AK11">
        <f>IF($L11="Externally Funded",0,IF($M11="PA",VLOOKUP($N11,'[1]PA Projects'!$A$4:$DO$223,87,0),VLOOKUP($N11, '[1]NJ Projects'!$A$13:$DK$121,86,0)))</f>
        <v>0</v>
      </c>
      <c r="AL11" t="str">
        <f>IF($L11="Externally Funded", VLOOKUP($N11, '[1]External Projects'!$A$5:$S$13,19,0), IF($M11="PA",VLOOKUP($N11,'[1]PA Projects'!$A$4:$DO$223,119,0),VLOOKUP($N11, '[1]NJ Projects'!$A$13:$DK$121,115,0)))</f>
        <v>http://www.improveus1-bucksco.com/</v>
      </c>
    </row>
    <row r="12" spans="1:38" x14ac:dyDescent="0.25">
      <c r="A12" s="1" t="s">
        <v>71</v>
      </c>
      <c r="B12" s="1" t="s">
        <v>14</v>
      </c>
      <c r="C12" s="1" t="s">
        <v>72</v>
      </c>
      <c r="D12" s="1" t="s">
        <v>73</v>
      </c>
      <c r="E12" s="1" t="s">
        <v>74</v>
      </c>
      <c r="F12" s="1" t="s">
        <v>27</v>
      </c>
      <c r="G12" s="4">
        <v>17.5</v>
      </c>
      <c r="H12" s="2">
        <v>0</v>
      </c>
      <c r="I12" s="4">
        <v>17.5</v>
      </c>
      <c r="J12" s="4"/>
      <c r="K12" s="11">
        <v>28</v>
      </c>
      <c r="L12" s="1" t="s">
        <v>29</v>
      </c>
      <c r="M12" s="1" t="s">
        <v>21</v>
      </c>
      <c r="N12" s="11">
        <v>66</v>
      </c>
      <c r="O12">
        <f>IF($L12="Externally Funded",0,IF($M12="PA",VLOOKUP($N12,'[1]PA Projects'!$A$4:$DO$223,65,0),VLOOKUP($N12, '[1]NJ Projects'!$A$13:$DK$121,64,0)))</f>
        <v>46956</v>
      </c>
      <c r="P12">
        <f>IF($L12="Externally Funded",0,IF($M12="PA",VLOOKUP($N12,'[1]PA Projects'!$A$4:$DO$223,66,0),VLOOKUP($N12, '[1]NJ Projects'!$A$13:$DK$121,65,0)))</f>
        <v>102102</v>
      </c>
      <c r="Q12">
        <f>IF($L12="Externally Funded",0,IF($M12="PA",VLOOKUP($N12,'[1]PA Projects'!$A$4:$DO$223,67,0),VLOOKUP($N12, '[1]NJ Projects'!$A$13:$DK$121,66,0)))</f>
        <v>0</v>
      </c>
      <c r="R12">
        <f>IF($L12="Externally Funded",0,IF($M12="PA",VLOOKUP($N12,'[1]PA Projects'!$A$4:$DO$223,68,0),VLOOKUP($N12, '[1]NJ Projects'!$A$13:$DK$121,67,0)))</f>
        <v>0</v>
      </c>
      <c r="S12">
        <f>IF($L12="Externally Funded",0,IF($M12="PA",VLOOKUP($N12,'[1]PA Projects'!$A$4:$DO$223,69,0),VLOOKUP($N12, '[1]NJ Projects'!$A$13:$DK$121,68,0)))</f>
        <v>0</v>
      </c>
      <c r="T12">
        <f>IF($L12="Externally Funded",0,IF($M12="PA",VLOOKUP($N12,'[1]PA Projects'!$A$4:$DO$223,70,0),VLOOKUP($N12, '[1]NJ Projects'!$A$13:$DK$121,69,0)))</f>
        <v>0</v>
      </c>
      <c r="U12">
        <f>IF($L12="Externally Funded",0,IF($M12="PA",VLOOKUP($N12,'[1]PA Projects'!$A$4:$DO$223,71,0),VLOOKUP($N12, '[1]NJ Projects'!$A$13:$DK$121,70,0)))</f>
        <v>0</v>
      </c>
      <c r="V12">
        <f>IF($L12="Externally Funded",0,IF($M12="PA",VLOOKUP($N12,'[1]PA Projects'!$A$4:$DO$223,72,0),VLOOKUP($N12, '[1]NJ Projects'!$A$13:$DK$121,71,0)))</f>
        <v>0</v>
      </c>
      <c r="W12">
        <f>IF($L12="Externally Funded",0,IF($M12="PA",VLOOKUP($N12,'[1]PA Projects'!$A$4:$DO$223,73,0),VLOOKUP($N12, '[1]NJ Projects'!$A$13:$DK$121,72,0)))</f>
        <v>0</v>
      </c>
      <c r="X12">
        <f>IF($L12="Externally Funded",0,IF($M12="PA",VLOOKUP($N12,'[1]PA Projects'!$A$4:$DO$223,74,0),VLOOKUP($N12, '[1]NJ Projects'!$A$13:$DK$121,73,0)))</f>
        <v>0</v>
      </c>
      <c r="Y12">
        <f>IF($L12="Externally Funded",0,IF($M12="PA",VLOOKUP($N12,'[1]PA Projects'!$A$4:$DO$223,75,0),VLOOKUP($N12, '[1]NJ Projects'!$A$13:$DK$121,74,0)))</f>
        <v>0</v>
      </c>
      <c r="Z12">
        <f>IF($L12="Externally Funded",0,IF($M12="PA",VLOOKUP($N12,'[1]PA Projects'!$A$4:$DO$223,76,0),VLOOKUP($N12, '[1]NJ Projects'!$A$13:$DK$121,75,0)))</f>
        <v>0</v>
      </c>
      <c r="AA12">
        <f>IF($L12="Externally Funded",0,IF($M12="PA",VLOOKUP($N12,'[1]PA Projects'!$A$4:$DO$223,77,0),VLOOKUP($N12, '[1]NJ Projects'!$A$13:$DK$121,76,0)))</f>
        <v>0</v>
      </c>
      <c r="AB12">
        <f>IF($L12="Externally Funded",0,IF($M12="PA",VLOOKUP($N12,'[1]PA Projects'!$A$4:$DO$223,78,0),VLOOKUP($N12, '[1]NJ Projects'!$A$13:$DK$121,77,0)))</f>
        <v>0</v>
      </c>
      <c r="AC12">
        <f>IF($L12="Externally Funded",0,IF($M12="PA",VLOOKUP($N12,'[1]PA Projects'!$A$4:$DO$223,79,0),VLOOKUP($N12, '[1]NJ Projects'!$A$13:$DK$121,78,0)))</f>
        <v>0</v>
      </c>
      <c r="AD12">
        <f>IF($L12="Externally Funded",0,IF($M12="PA",VLOOKUP($N12,'[1]PA Projects'!$A$4:$DO$223,80,0),VLOOKUP($N12, '[1]NJ Projects'!$A$13:$DK$121,79,0)))</f>
        <v>0</v>
      </c>
      <c r="AE12">
        <f>IF($L12="Externally Funded",0,IF($M12="PA",VLOOKUP($N12,'[1]PA Projects'!$A$4:$DO$223,81,0),VLOOKUP($N12, '[1]NJ Projects'!$A$13:$DK$121,80,0)))</f>
        <v>0</v>
      </c>
      <c r="AF12">
        <f>IF($L12="Externally Funded",0,IF($M12="PA",VLOOKUP($N12,'[1]PA Projects'!$A$4:$DO$223,82,0),VLOOKUP($N12, '[1]NJ Projects'!$A$13:$DK$121,81,0)))</f>
        <v>0</v>
      </c>
      <c r="AG12">
        <f>IF($L12="Externally Funded",0,IF($M12="PA",VLOOKUP($N12,'[1]PA Projects'!$A$4:$DO$223,83,0),VLOOKUP($N12, '[1]NJ Projects'!$A$13:$DK$121,82,0)))</f>
        <v>0</v>
      </c>
      <c r="AH12">
        <f>IF($L12="Externally Funded",0,IF($M12="PA",VLOOKUP($N12,'[1]PA Projects'!$A$4:$DO$223,84,0),VLOOKUP($N12, '[1]NJ Projects'!$A$13:$DK$121,83,0)))</f>
        <v>0</v>
      </c>
      <c r="AI12">
        <f>IF($L12="Externally Funded",0,IF($M12="PA",VLOOKUP($N12,'[1]PA Projects'!$A$4:$DO$223,85,0),VLOOKUP($N12, '[1]NJ Projects'!$A$13:$DK$121,84,0)))</f>
        <v>0</v>
      </c>
      <c r="AJ12">
        <f>IF($L12="Externally Funded",0,IF($M12="PA",VLOOKUP($N12,'[1]PA Projects'!$A$4:$DO$223,86,0),VLOOKUP($N12, '[1]NJ Projects'!$A$13:$DK$121,85,0)))</f>
        <v>0</v>
      </c>
      <c r="AK12">
        <f>IF($L12="Externally Funded",0,IF($M12="PA",VLOOKUP($N12,'[1]PA Projects'!$A$4:$DO$223,87,0),VLOOKUP($N12, '[1]NJ Projects'!$A$13:$DK$121,86,0)))</f>
        <v>0</v>
      </c>
      <c r="AL12" t="str">
        <f>IF($L12="Externally Funded", VLOOKUP($N12, '[1]External Projects'!$A$5:$S$13,19,0), IF($M12="PA",VLOOKUP($N12,'[1]PA Projects'!$A$4:$DO$223,119,0),VLOOKUP($N12, '[1]NJ Projects'!$A$13:$DK$121,115,0)))</f>
        <v>http://www.delawareaveextension.com/</v>
      </c>
    </row>
    <row r="13" spans="1:38" x14ac:dyDescent="0.25">
      <c r="A13" s="1" t="s">
        <v>76</v>
      </c>
      <c r="B13" s="1" t="s">
        <v>14</v>
      </c>
      <c r="C13" s="1" t="s">
        <v>77</v>
      </c>
      <c r="D13" s="1" t="s">
        <v>78</v>
      </c>
      <c r="E13" s="1" t="s">
        <v>79</v>
      </c>
      <c r="F13" s="1" t="s">
        <v>18</v>
      </c>
      <c r="G13" s="2">
        <v>0</v>
      </c>
      <c r="H13" s="2">
        <v>177.4</v>
      </c>
      <c r="I13" s="2">
        <v>0</v>
      </c>
      <c r="K13" s="11">
        <v>36</v>
      </c>
      <c r="L13" s="1" t="s">
        <v>20</v>
      </c>
      <c r="M13" s="1" t="s">
        <v>81</v>
      </c>
      <c r="N13" s="11">
        <v>84</v>
      </c>
      <c r="O13" t="str">
        <f>IF($L13="Externally Funded",0,IF($M13="PA",VLOOKUP($N13,'[1]PA Projects'!$A$4:$DO$223,65,0),VLOOKUP($N13, '[1]NJ Projects'!$A$13:$DK$121,64,0)))</f>
        <v>031</v>
      </c>
      <c r="P13">
        <f>IF($L13="Externally Funded",0,IF($M13="PA",VLOOKUP($N13,'[1]PA Projects'!$A$4:$DO$223,66,0),VLOOKUP($N13, '[1]NJ Projects'!$A$13:$DK$121,65,0)))</f>
        <v>0</v>
      </c>
      <c r="Q13">
        <f>IF($L13="Externally Funded",0,IF($M13="PA",VLOOKUP($N13,'[1]PA Projects'!$A$4:$DO$223,67,0),VLOOKUP($N13, '[1]NJ Projects'!$A$13:$DK$121,66,0)))</f>
        <v>0</v>
      </c>
      <c r="R13">
        <f>IF($L13="Externally Funded",0,IF($M13="PA",VLOOKUP($N13,'[1]PA Projects'!$A$4:$DO$223,68,0),VLOOKUP($N13, '[1]NJ Projects'!$A$13:$DK$121,67,0)))</f>
        <v>0</v>
      </c>
      <c r="S13">
        <f>IF($L13="Externally Funded",0,IF($M13="PA",VLOOKUP($N13,'[1]PA Projects'!$A$4:$DO$223,69,0),VLOOKUP($N13, '[1]NJ Projects'!$A$13:$DK$121,68,0)))</f>
        <v>0</v>
      </c>
      <c r="T13">
        <f>IF($L13="Externally Funded",0,IF($M13="PA",VLOOKUP($N13,'[1]PA Projects'!$A$4:$DO$223,70,0),VLOOKUP($N13, '[1]NJ Projects'!$A$13:$DK$121,69,0)))</f>
        <v>0</v>
      </c>
      <c r="U13">
        <f>IF($L13="Externally Funded",0,IF($M13="PA",VLOOKUP($N13,'[1]PA Projects'!$A$4:$DO$223,71,0),VLOOKUP($N13, '[1]NJ Projects'!$A$13:$DK$121,70,0)))</f>
        <v>0</v>
      </c>
      <c r="V13">
        <f>IF($L13="Externally Funded",0,IF($M13="PA",VLOOKUP($N13,'[1]PA Projects'!$A$4:$DO$223,72,0),VLOOKUP($N13, '[1]NJ Projects'!$A$13:$DK$121,71,0)))</f>
        <v>0</v>
      </c>
      <c r="W13">
        <f>IF($L13="Externally Funded",0,IF($M13="PA",VLOOKUP($N13,'[1]PA Projects'!$A$4:$DO$223,73,0),VLOOKUP($N13, '[1]NJ Projects'!$A$13:$DK$121,72,0)))</f>
        <v>0</v>
      </c>
      <c r="X13">
        <f>IF($L13="Externally Funded",0,IF($M13="PA",VLOOKUP($N13,'[1]PA Projects'!$A$4:$DO$223,74,0),VLOOKUP($N13, '[1]NJ Projects'!$A$13:$DK$121,73,0)))</f>
        <v>0</v>
      </c>
      <c r="Y13">
        <f>IF($L13="Externally Funded",0,IF($M13="PA",VLOOKUP($N13,'[1]PA Projects'!$A$4:$DO$223,75,0),VLOOKUP($N13, '[1]NJ Projects'!$A$13:$DK$121,74,0)))</f>
        <v>0</v>
      </c>
      <c r="Z13">
        <f>IF($L13="Externally Funded",0,IF($M13="PA",VLOOKUP($N13,'[1]PA Projects'!$A$4:$DO$223,76,0),VLOOKUP($N13, '[1]NJ Projects'!$A$13:$DK$121,75,0)))</f>
        <v>0</v>
      </c>
      <c r="AA13">
        <f>IF($L13="Externally Funded",0,IF($M13="PA",VLOOKUP($N13,'[1]PA Projects'!$A$4:$DO$223,77,0),VLOOKUP($N13, '[1]NJ Projects'!$A$13:$DK$121,76,0)))</f>
        <v>0</v>
      </c>
      <c r="AB13">
        <f>IF($L13="Externally Funded",0,IF($M13="PA",VLOOKUP($N13,'[1]PA Projects'!$A$4:$DO$223,78,0),VLOOKUP($N13, '[1]NJ Projects'!$A$13:$DK$121,77,0)))</f>
        <v>0</v>
      </c>
      <c r="AC13">
        <f>IF($L13="Externally Funded",0,IF($M13="PA",VLOOKUP($N13,'[1]PA Projects'!$A$4:$DO$223,79,0),VLOOKUP($N13, '[1]NJ Projects'!$A$13:$DK$121,78,0)))</f>
        <v>0</v>
      </c>
      <c r="AD13">
        <f>IF($L13="Externally Funded",0,IF($M13="PA",VLOOKUP($N13,'[1]PA Projects'!$A$4:$DO$223,80,0),VLOOKUP($N13, '[1]NJ Projects'!$A$13:$DK$121,79,0)))</f>
        <v>0</v>
      </c>
      <c r="AE13">
        <f>IF($L13="Externally Funded",0,IF($M13="PA",VLOOKUP($N13,'[1]PA Projects'!$A$4:$DO$223,81,0),VLOOKUP($N13, '[1]NJ Projects'!$A$13:$DK$121,80,0)))</f>
        <v>0</v>
      </c>
      <c r="AF13">
        <f>IF($L13="Externally Funded",0,IF($M13="PA",VLOOKUP($N13,'[1]PA Projects'!$A$4:$DO$223,82,0),VLOOKUP($N13, '[1]NJ Projects'!$A$13:$DK$121,81,0)))</f>
        <v>0</v>
      </c>
      <c r="AG13">
        <f>IF($L13="Externally Funded",0,IF($M13="PA",VLOOKUP($N13,'[1]PA Projects'!$A$4:$DO$223,83,0),VLOOKUP($N13, '[1]NJ Projects'!$A$13:$DK$121,82,0)))</f>
        <v>0</v>
      </c>
      <c r="AH13">
        <f>IF($L13="Externally Funded",0,IF($M13="PA",VLOOKUP($N13,'[1]PA Projects'!$A$4:$DO$223,84,0),VLOOKUP($N13, '[1]NJ Projects'!$A$13:$DK$121,83,0)))</f>
        <v>0</v>
      </c>
      <c r="AI13">
        <f>IF($L13="Externally Funded",0,IF($M13="PA",VLOOKUP($N13,'[1]PA Projects'!$A$4:$DO$223,85,0),VLOOKUP($N13, '[1]NJ Projects'!$A$13:$DK$121,84,0)))</f>
        <v>0</v>
      </c>
      <c r="AJ13">
        <f>IF($L13="Externally Funded",0,IF($M13="PA",VLOOKUP($N13,'[1]PA Projects'!$A$4:$DO$223,86,0),VLOOKUP($N13, '[1]NJ Projects'!$A$13:$DK$121,85,0)))</f>
        <v>0</v>
      </c>
      <c r="AK13">
        <f>IF($L13="Externally Funded",0,IF($M13="PA",VLOOKUP($N13,'[1]PA Projects'!$A$4:$DO$223,87,0),VLOOKUP($N13, '[1]NJ Projects'!$A$13:$DK$121,86,0)))</f>
        <v>0</v>
      </c>
      <c r="AL13">
        <f>IF($L13="Externally Funded", VLOOKUP($N13, '[1]External Projects'!$A$5:$S$13,19,0), IF($M13="PA",VLOOKUP($N13,'[1]PA Projects'!$A$4:$DO$223,119,0),VLOOKUP($N13, '[1]NJ Projects'!$A$13:$DK$121,115,0)))</f>
        <v>0</v>
      </c>
    </row>
    <row r="14" spans="1:38" x14ac:dyDescent="0.25">
      <c r="A14" s="1" t="s">
        <v>83</v>
      </c>
      <c r="B14" s="1" t="s">
        <v>14</v>
      </c>
      <c r="C14" s="1" t="s">
        <v>84</v>
      </c>
      <c r="D14" s="1" t="s">
        <v>85</v>
      </c>
      <c r="E14" s="1" t="s">
        <v>86</v>
      </c>
      <c r="F14" s="1" t="s">
        <v>18</v>
      </c>
      <c r="G14" s="2">
        <v>0</v>
      </c>
      <c r="H14" s="2">
        <v>126.5</v>
      </c>
      <c r="I14" s="2">
        <v>0</v>
      </c>
      <c r="K14" s="11">
        <v>32</v>
      </c>
      <c r="L14" s="1" t="s">
        <v>20</v>
      </c>
      <c r="M14" s="1" t="s">
        <v>81</v>
      </c>
      <c r="N14" s="11">
        <v>72</v>
      </c>
      <c r="O14" t="str">
        <f>IF($L14="Externally Funded",0,IF($M14="PA",VLOOKUP($N14,'[1]PA Projects'!$A$4:$DO$223,65,0),VLOOKUP($N14, '[1]NJ Projects'!$A$13:$DK$121,64,0)))</f>
        <v>191A</v>
      </c>
      <c r="P14">
        <f>IF($L14="Externally Funded",0,IF($M14="PA",VLOOKUP($N14,'[1]PA Projects'!$A$4:$DO$223,66,0),VLOOKUP($N14, '[1]NJ Projects'!$A$13:$DK$121,65,0)))</f>
        <v>0</v>
      </c>
      <c r="Q14">
        <f>IF($L14="Externally Funded",0,IF($M14="PA",VLOOKUP($N14,'[1]PA Projects'!$A$4:$DO$223,67,0),VLOOKUP($N14, '[1]NJ Projects'!$A$13:$DK$121,66,0)))</f>
        <v>0</v>
      </c>
      <c r="R14">
        <f>IF($L14="Externally Funded",0,IF($M14="PA",VLOOKUP($N14,'[1]PA Projects'!$A$4:$DO$223,68,0),VLOOKUP($N14, '[1]NJ Projects'!$A$13:$DK$121,67,0)))</f>
        <v>0</v>
      </c>
      <c r="S14">
        <f>IF($L14="Externally Funded",0,IF($M14="PA",VLOOKUP($N14,'[1]PA Projects'!$A$4:$DO$223,69,0),VLOOKUP($N14, '[1]NJ Projects'!$A$13:$DK$121,68,0)))</f>
        <v>0</v>
      </c>
      <c r="T14">
        <f>IF($L14="Externally Funded",0,IF($M14="PA",VLOOKUP($N14,'[1]PA Projects'!$A$4:$DO$223,70,0),VLOOKUP($N14, '[1]NJ Projects'!$A$13:$DK$121,69,0)))</f>
        <v>0</v>
      </c>
      <c r="U14">
        <f>IF($L14="Externally Funded",0,IF($M14="PA",VLOOKUP($N14,'[1]PA Projects'!$A$4:$DO$223,71,0),VLOOKUP($N14, '[1]NJ Projects'!$A$13:$DK$121,70,0)))</f>
        <v>0</v>
      </c>
      <c r="V14">
        <f>IF($L14="Externally Funded",0,IF($M14="PA",VLOOKUP($N14,'[1]PA Projects'!$A$4:$DO$223,72,0),VLOOKUP($N14, '[1]NJ Projects'!$A$13:$DK$121,71,0)))</f>
        <v>0</v>
      </c>
      <c r="W14">
        <f>IF($L14="Externally Funded",0,IF($M14="PA",VLOOKUP($N14,'[1]PA Projects'!$A$4:$DO$223,73,0),VLOOKUP($N14, '[1]NJ Projects'!$A$13:$DK$121,72,0)))</f>
        <v>0</v>
      </c>
      <c r="X14">
        <f>IF($L14="Externally Funded",0,IF($M14="PA",VLOOKUP($N14,'[1]PA Projects'!$A$4:$DO$223,74,0),VLOOKUP($N14, '[1]NJ Projects'!$A$13:$DK$121,73,0)))</f>
        <v>0</v>
      </c>
      <c r="Y14">
        <f>IF($L14="Externally Funded",0,IF($M14="PA",VLOOKUP($N14,'[1]PA Projects'!$A$4:$DO$223,75,0),VLOOKUP($N14, '[1]NJ Projects'!$A$13:$DK$121,74,0)))</f>
        <v>0</v>
      </c>
      <c r="Z14">
        <f>IF($L14="Externally Funded",0,IF($M14="PA",VLOOKUP($N14,'[1]PA Projects'!$A$4:$DO$223,76,0),VLOOKUP($N14, '[1]NJ Projects'!$A$13:$DK$121,75,0)))</f>
        <v>0</v>
      </c>
      <c r="AA14">
        <f>IF($L14="Externally Funded",0,IF($M14="PA",VLOOKUP($N14,'[1]PA Projects'!$A$4:$DO$223,77,0),VLOOKUP($N14, '[1]NJ Projects'!$A$13:$DK$121,76,0)))</f>
        <v>0</v>
      </c>
      <c r="AB14">
        <f>IF($L14="Externally Funded",0,IF($M14="PA",VLOOKUP($N14,'[1]PA Projects'!$A$4:$DO$223,78,0),VLOOKUP($N14, '[1]NJ Projects'!$A$13:$DK$121,77,0)))</f>
        <v>0</v>
      </c>
      <c r="AC14">
        <f>IF($L14="Externally Funded",0,IF($M14="PA",VLOOKUP($N14,'[1]PA Projects'!$A$4:$DO$223,79,0),VLOOKUP($N14, '[1]NJ Projects'!$A$13:$DK$121,78,0)))</f>
        <v>0</v>
      </c>
      <c r="AD14">
        <f>IF($L14="Externally Funded",0,IF($M14="PA",VLOOKUP($N14,'[1]PA Projects'!$A$4:$DO$223,80,0),VLOOKUP($N14, '[1]NJ Projects'!$A$13:$DK$121,79,0)))</f>
        <v>0</v>
      </c>
      <c r="AE14">
        <f>IF($L14="Externally Funded",0,IF($M14="PA",VLOOKUP($N14,'[1]PA Projects'!$A$4:$DO$223,81,0),VLOOKUP($N14, '[1]NJ Projects'!$A$13:$DK$121,80,0)))</f>
        <v>0</v>
      </c>
      <c r="AF14">
        <f>IF($L14="Externally Funded",0,IF($M14="PA",VLOOKUP($N14,'[1]PA Projects'!$A$4:$DO$223,82,0),VLOOKUP($N14, '[1]NJ Projects'!$A$13:$DK$121,81,0)))</f>
        <v>0</v>
      </c>
      <c r="AG14">
        <f>IF($L14="Externally Funded",0,IF($M14="PA",VLOOKUP($N14,'[1]PA Projects'!$A$4:$DO$223,83,0),VLOOKUP($N14, '[1]NJ Projects'!$A$13:$DK$121,82,0)))</f>
        <v>0</v>
      </c>
      <c r="AH14">
        <f>IF($L14="Externally Funded",0,IF($M14="PA",VLOOKUP($N14,'[1]PA Projects'!$A$4:$DO$223,84,0),VLOOKUP($N14, '[1]NJ Projects'!$A$13:$DK$121,83,0)))</f>
        <v>0</v>
      </c>
      <c r="AI14">
        <f>IF($L14="Externally Funded",0,IF($M14="PA",VLOOKUP($N14,'[1]PA Projects'!$A$4:$DO$223,85,0),VLOOKUP($N14, '[1]NJ Projects'!$A$13:$DK$121,84,0)))</f>
        <v>0</v>
      </c>
      <c r="AJ14">
        <f>IF($L14="Externally Funded",0,IF($M14="PA",VLOOKUP($N14,'[1]PA Projects'!$A$4:$DO$223,86,0),VLOOKUP($N14, '[1]NJ Projects'!$A$13:$DK$121,85,0)))</f>
        <v>0</v>
      </c>
      <c r="AK14">
        <f>IF($L14="Externally Funded",0,IF($M14="PA",VLOOKUP($N14,'[1]PA Projects'!$A$4:$DO$223,87,0),VLOOKUP($N14, '[1]NJ Projects'!$A$13:$DK$121,86,0)))</f>
        <v>0</v>
      </c>
      <c r="AL14">
        <f>IF($L14="Externally Funded", VLOOKUP($N14, '[1]External Projects'!$A$5:$S$13,19,0), IF($M14="PA",VLOOKUP($N14,'[1]PA Projects'!$A$4:$DO$223,119,0),VLOOKUP($N14, '[1]NJ Projects'!$A$13:$DK$121,115,0)))</f>
        <v>0</v>
      </c>
    </row>
    <row r="15" spans="1:38" x14ac:dyDescent="0.25">
      <c r="A15" s="1" t="s">
        <v>87</v>
      </c>
      <c r="B15" s="1" t="s">
        <v>14</v>
      </c>
      <c r="C15" s="1" t="s">
        <v>88</v>
      </c>
      <c r="D15" s="1" t="s">
        <v>89</v>
      </c>
      <c r="E15" s="1" t="s">
        <v>74</v>
      </c>
      <c r="F15" s="1" t="s">
        <v>90</v>
      </c>
      <c r="G15" s="4">
        <v>23.6</v>
      </c>
      <c r="H15" s="2">
        <v>0</v>
      </c>
      <c r="I15" s="4">
        <v>23.6</v>
      </c>
      <c r="J15" s="4"/>
      <c r="K15" s="11">
        <v>29</v>
      </c>
      <c r="L15" s="1" t="s">
        <v>29</v>
      </c>
      <c r="M15" s="1" t="s">
        <v>21</v>
      </c>
      <c r="N15" s="11">
        <v>68</v>
      </c>
      <c r="O15">
        <f>IF($L15="Externally Funded",0,IF($M15="PA",VLOOKUP($N15,'[1]PA Projects'!$A$4:$DO$223,65,0),VLOOKUP($N15, '[1]NJ Projects'!$A$13:$DK$121,64,0)))</f>
        <v>17782</v>
      </c>
      <c r="P15">
        <f>IF($L15="Externally Funded",0,IF($M15="PA",VLOOKUP($N15,'[1]PA Projects'!$A$4:$DO$223,66,0),VLOOKUP($N15, '[1]NJ Projects'!$A$13:$DK$121,65,0)))</f>
        <v>79903</v>
      </c>
      <c r="Q15">
        <f>IF($L15="Externally Funded",0,IF($M15="PA",VLOOKUP($N15,'[1]PA Projects'!$A$4:$DO$223,67,0),VLOOKUP($N15, '[1]NJ Projects'!$A$13:$DK$121,66,0)))</f>
        <v>0</v>
      </c>
      <c r="R15">
        <f>IF($L15="Externally Funded",0,IF($M15="PA",VLOOKUP($N15,'[1]PA Projects'!$A$4:$DO$223,68,0),VLOOKUP($N15, '[1]NJ Projects'!$A$13:$DK$121,67,0)))</f>
        <v>0</v>
      </c>
      <c r="S15">
        <f>IF($L15="Externally Funded",0,IF($M15="PA",VLOOKUP($N15,'[1]PA Projects'!$A$4:$DO$223,69,0),VLOOKUP($N15, '[1]NJ Projects'!$A$13:$DK$121,68,0)))</f>
        <v>0</v>
      </c>
      <c r="T15">
        <f>IF($L15="Externally Funded",0,IF($M15="PA",VLOOKUP($N15,'[1]PA Projects'!$A$4:$DO$223,70,0),VLOOKUP($N15, '[1]NJ Projects'!$A$13:$DK$121,69,0)))</f>
        <v>0</v>
      </c>
      <c r="U15">
        <f>IF($L15="Externally Funded",0,IF($M15="PA",VLOOKUP($N15,'[1]PA Projects'!$A$4:$DO$223,71,0),VLOOKUP($N15, '[1]NJ Projects'!$A$13:$DK$121,70,0)))</f>
        <v>0</v>
      </c>
      <c r="V15">
        <f>IF($L15="Externally Funded",0,IF($M15="PA",VLOOKUP($N15,'[1]PA Projects'!$A$4:$DO$223,72,0),VLOOKUP($N15, '[1]NJ Projects'!$A$13:$DK$121,71,0)))</f>
        <v>0</v>
      </c>
      <c r="W15">
        <f>IF($L15="Externally Funded",0,IF($M15="PA",VLOOKUP($N15,'[1]PA Projects'!$A$4:$DO$223,73,0),VLOOKUP($N15, '[1]NJ Projects'!$A$13:$DK$121,72,0)))</f>
        <v>0</v>
      </c>
      <c r="X15">
        <f>IF($L15="Externally Funded",0,IF($M15="PA",VLOOKUP($N15,'[1]PA Projects'!$A$4:$DO$223,74,0),VLOOKUP($N15, '[1]NJ Projects'!$A$13:$DK$121,73,0)))</f>
        <v>0</v>
      </c>
      <c r="Y15">
        <f>IF($L15="Externally Funded",0,IF($M15="PA",VLOOKUP($N15,'[1]PA Projects'!$A$4:$DO$223,75,0),VLOOKUP($N15, '[1]NJ Projects'!$A$13:$DK$121,74,0)))</f>
        <v>0</v>
      </c>
      <c r="Z15">
        <f>IF($L15="Externally Funded",0,IF($M15="PA",VLOOKUP($N15,'[1]PA Projects'!$A$4:$DO$223,76,0),VLOOKUP($N15, '[1]NJ Projects'!$A$13:$DK$121,75,0)))</f>
        <v>0</v>
      </c>
      <c r="AA15">
        <f>IF($L15="Externally Funded",0,IF($M15="PA",VLOOKUP($N15,'[1]PA Projects'!$A$4:$DO$223,77,0),VLOOKUP($N15, '[1]NJ Projects'!$A$13:$DK$121,76,0)))</f>
        <v>0</v>
      </c>
      <c r="AB15">
        <f>IF($L15="Externally Funded",0,IF($M15="PA",VLOOKUP($N15,'[1]PA Projects'!$A$4:$DO$223,78,0),VLOOKUP($N15, '[1]NJ Projects'!$A$13:$DK$121,77,0)))</f>
        <v>0</v>
      </c>
      <c r="AC15">
        <f>IF($L15="Externally Funded",0,IF($M15="PA",VLOOKUP($N15,'[1]PA Projects'!$A$4:$DO$223,79,0),VLOOKUP($N15, '[1]NJ Projects'!$A$13:$DK$121,78,0)))</f>
        <v>0</v>
      </c>
      <c r="AD15">
        <f>IF($L15="Externally Funded",0,IF($M15="PA",VLOOKUP($N15,'[1]PA Projects'!$A$4:$DO$223,80,0),VLOOKUP($N15, '[1]NJ Projects'!$A$13:$DK$121,79,0)))</f>
        <v>0</v>
      </c>
      <c r="AE15">
        <f>IF($L15="Externally Funded",0,IF($M15="PA",VLOOKUP($N15,'[1]PA Projects'!$A$4:$DO$223,81,0),VLOOKUP($N15, '[1]NJ Projects'!$A$13:$DK$121,80,0)))</f>
        <v>0</v>
      </c>
      <c r="AF15">
        <f>IF($L15="Externally Funded",0,IF($M15="PA",VLOOKUP($N15,'[1]PA Projects'!$A$4:$DO$223,82,0),VLOOKUP($N15, '[1]NJ Projects'!$A$13:$DK$121,81,0)))</f>
        <v>0</v>
      </c>
      <c r="AG15">
        <f>IF($L15="Externally Funded",0,IF($M15="PA",VLOOKUP($N15,'[1]PA Projects'!$A$4:$DO$223,83,0),VLOOKUP($N15, '[1]NJ Projects'!$A$13:$DK$121,82,0)))</f>
        <v>0</v>
      </c>
      <c r="AH15">
        <f>IF($L15="Externally Funded",0,IF($M15="PA",VLOOKUP($N15,'[1]PA Projects'!$A$4:$DO$223,84,0),VLOOKUP($N15, '[1]NJ Projects'!$A$13:$DK$121,83,0)))</f>
        <v>0</v>
      </c>
      <c r="AI15">
        <f>IF($L15="Externally Funded",0,IF($M15="PA",VLOOKUP($N15,'[1]PA Projects'!$A$4:$DO$223,85,0),VLOOKUP($N15, '[1]NJ Projects'!$A$13:$DK$121,84,0)))</f>
        <v>0</v>
      </c>
      <c r="AJ15">
        <f>IF($L15="Externally Funded",0,IF($M15="PA",VLOOKUP($N15,'[1]PA Projects'!$A$4:$DO$223,86,0),VLOOKUP($N15, '[1]NJ Projects'!$A$13:$DK$121,85,0)))</f>
        <v>0</v>
      </c>
      <c r="AK15">
        <f>IF($L15="Externally Funded",0,IF($M15="PA",VLOOKUP($N15,'[1]PA Projects'!$A$4:$DO$223,87,0),VLOOKUP($N15, '[1]NJ Projects'!$A$13:$DK$121,86,0)))</f>
        <v>0</v>
      </c>
      <c r="AL15" t="str">
        <f>IF($L15="Externally Funded", VLOOKUP($N15, '[1]External Projects'!$A$5:$S$13,19,0), IF($M15="PA",VLOOKUP($N15,'[1]PA Projects'!$A$4:$DO$223,119,0),VLOOKUP($N15, '[1]NJ Projects'!$A$13:$DK$121,115,0)))</f>
        <v>http://www.95revive.com/docs/fact%20sheet_adams%20ave.pdf</v>
      </c>
    </row>
    <row r="16" spans="1:38" x14ac:dyDescent="0.25">
      <c r="A16" s="1" t="s">
        <v>92</v>
      </c>
      <c r="B16" s="1" t="s">
        <v>14</v>
      </c>
      <c r="C16" s="1" t="s">
        <v>93</v>
      </c>
      <c r="D16" s="1" t="s">
        <v>94</v>
      </c>
      <c r="E16" s="1" t="s">
        <v>26</v>
      </c>
      <c r="F16" s="1" t="s">
        <v>45</v>
      </c>
      <c r="G16" s="4">
        <v>67</v>
      </c>
      <c r="H16" s="2">
        <v>0</v>
      </c>
      <c r="I16" s="4">
        <v>67</v>
      </c>
      <c r="J16" s="4"/>
      <c r="K16" s="11">
        <v>6</v>
      </c>
      <c r="L16" s="1" t="s">
        <v>29</v>
      </c>
      <c r="M16" s="1" t="s">
        <v>21</v>
      </c>
      <c r="N16" s="11">
        <v>41</v>
      </c>
      <c r="O16">
        <f>IF($L16="Externally Funded",0,IF($M16="PA",VLOOKUP($N16,'[1]PA Projects'!$A$4:$DO$223,65,0),VLOOKUP($N16, '[1]NJ Projects'!$A$13:$DK$121,64,0)))</f>
        <v>57659</v>
      </c>
      <c r="P16">
        <f>IF($L16="Externally Funded",0,IF($M16="PA",VLOOKUP($N16,'[1]PA Projects'!$A$4:$DO$223,66,0),VLOOKUP($N16, '[1]NJ Projects'!$A$13:$DK$121,65,0)))</f>
        <v>0</v>
      </c>
      <c r="Q16">
        <f>IF($L16="Externally Funded",0,IF($M16="PA",VLOOKUP($N16,'[1]PA Projects'!$A$4:$DO$223,67,0),VLOOKUP($N16, '[1]NJ Projects'!$A$13:$DK$121,66,0)))</f>
        <v>0</v>
      </c>
      <c r="R16">
        <f>IF($L16="Externally Funded",0,IF($M16="PA",VLOOKUP($N16,'[1]PA Projects'!$A$4:$DO$223,68,0),VLOOKUP($N16, '[1]NJ Projects'!$A$13:$DK$121,67,0)))</f>
        <v>0</v>
      </c>
      <c r="S16">
        <f>IF($L16="Externally Funded",0,IF($M16="PA",VLOOKUP($N16,'[1]PA Projects'!$A$4:$DO$223,69,0),VLOOKUP($N16, '[1]NJ Projects'!$A$13:$DK$121,68,0)))</f>
        <v>0</v>
      </c>
      <c r="T16">
        <f>IF($L16="Externally Funded",0,IF($M16="PA",VLOOKUP($N16,'[1]PA Projects'!$A$4:$DO$223,70,0),VLOOKUP($N16, '[1]NJ Projects'!$A$13:$DK$121,69,0)))</f>
        <v>0</v>
      </c>
      <c r="U16">
        <f>IF($L16="Externally Funded",0,IF($M16="PA",VLOOKUP($N16,'[1]PA Projects'!$A$4:$DO$223,71,0),VLOOKUP($N16, '[1]NJ Projects'!$A$13:$DK$121,70,0)))</f>
        <v>0</v>
      </c>
      <c r="V16">
        <f>IF($L16="Externally Funded",0,IF($M16="PA",VLOOKUP($N16,'[1]PA Projects'!$A$4:$DO$223,72,0),VLOOKUP($N16, '[1]NJ Projects'!$A$13:$DK$121,71,0)))</f>
        <v>0</v>
      </c>
      <c r="W16">
        <f>IF($L16="Externally Funded",0,IF($M16="PA",VLOOKUP($N16,'[1]PA Projects'!$A$4:$DO$223,73,0),VLOOKUP($N16, '[1]NJ Projects'!$A$13:$DK$121,72,0)))</f>
        <v>0</v>
      </c>
      <c r="X16">
        <f>IF($L16="Externally Funded",0,IF($M16="PA",VLOOKUP($N16,'[1]PA Projects'!$A$4:$DO$223,74,0),VLOOKUP($N16, '[1]NJ Projects'!$A$13:$DK$121,73,0)))</f>
        <v>0</v>
      </c>
      <c r="Y16">
        <f>IF($L16="Externally Funded",0,IF($M16="PA",VLOOKUP($N16,'[1]PA Projects'!$A$4:$DO$223,75,0),VLOOKUP($N16, '[1]NJ Projects'!$A$13:$DK$121,74,0)))</f>
        <v>0</v>
      </c>
      <c r="Z16">
        <f>IF($L16="Externally Funded",0,IF($M16="PA",VLOOKUP($N16,'[1]PA Projects'!$A$4:$DO$223,76,0),VLOOKUP($N16, '[1]NJ Projects'!$A$13:$DK$121,75,0)))</f>
        <v>0</v>
      </c>
      <c r="AA16">
        <f>IF($L16="Externally Funded",0,IF($M16="PA",VLOOKUP($N16,'[1]PA Projects'!$A$4:$DO$223,77,0),VLOOKUP($N16, '[1]NJ Projects'!$A$13:$DK$121,76,0)))</f>
        <v>0</v>
      </c>
      <c r="AB16">
        <f>IF($L16="Externally Funded",0,IF($M16="PA",VLOOKUP($N16,'[1]PA Projects'!$A$4:$DO$223,78,0),VLOOKUP($N16, '[1]NJ Projects'!$A$13:$DK$121,77,0)))</f>
        <v>0</v>
      </c>
      <c r="AC16">
        <f>IF($L16="Externally Funded",0,IF($M16="PA",VLOOKUP($N16,'[1]PA Projects'!$A$4:$DO$223,79,0),VLOOKUP($N16, '[1]NJ Projects'!$A$13:$DK$121,78,0)))</f>
        <v>0</v>
      </c>
      <c r="AD16">
        <f>IF($L16="Externally Funded",0,IF($M16="PA",VLOOKUP($N16,'[1]PA Projects'!$A$4:$DO$223,80,0),VLOOKUP($N16, '[1]NJ Projects'!$A$13:$DK$121,79,0)))</f>
        <v>0</v>
      </c>
      <c r="AE16">
        <f>IF($L16="Externally Funded",0,IF($M16="PA",VLOOKUP($N16,'[1]PA Projects'!$A$4:$DO$223,81,0),VLOOKUP($N16, '[1]NJ Projects'!$A$13:$DK$121,80,0)))</f>
        <v>0</v>
      </c>
      <c r="AF16">
        <f>IF($L16="Externally Funded",0,IF($M16="PA",VLOOKUP($N16,'[1]PA Projects'!$A$4:$DO$223,82,0),VLOOKUP($N16, '[1]NJ Projects'!$A$13:$DK$121,81,0)))</f>
        <v>0</v>
      </c>
      <c r="AG16">
        <f>IF($L16="Externally Funded",0,IF($M16="PA",VLOOKUP($N16,'[1]PA Projects'!$A$4:$DO$223,83,0),VLOOKUP($N16, '[1]NJ Projects'!$A$13:$DK$121,82,0)))</f>
        <v>0</v>
      </c>
      <c r="AH16">
        <f>IF($L16="Externally Funded",0,IF($M16="PA",VLOOKUP($N16,'[1]PA Projects'!$A$4:$DO$223,84,0),VLOOKUP($N16, '[1]NJ Projects'!$A$13:$DK$121,83,0)))</f>
        <v>0</v>
      </c>
      <c r="AI16">
        <f>IF($L16="Externally Funded",0,IF($M16="PA",VLOOKUP($N16,'[1]PA Projects'!$A$4:$DO$223,85,0),VLOOKUP($N16, '[1]NJ Projects'!$A$13:$DK$121,84,0)))</f>
        <v>0</v>
      </c>
      <c r="AJ16">
        <f>IF($L16="Externally Funded",0,IF($M16="PA",VLOOKUP($N16,'[1]PA Projects'!$A$4:$DO$223,86,0),VLOOKUP($N16, '[1]NJ Projects'!$A$13:$DK$121,85,0)))</f>
        <v>0</v>
      </c>
      <c r="AK16">
        <f>IF($L16="Externally Funded",0,IF($M16="PA",VLOOKUP($N16,'[1]PA Projects'!$A$4:$DO$223,87,0),VLOOKUP($N16, '[1]NJ Projects'!$A$13:$DK$121,86,0)))</f>
        <v>0</v>
      </c>
      <c r="AL16">
        <f>IF($L16="Externally Funded", VLOOKUP($N16, '[1]External Projects'!$A$5:$S$13,19,0), IF($M16="PA",VLOOKUP($N16,'[1]PA Projects'!$A$4:$DO$223,119,0),VLOOKUP($N16, '[1]NJ Projects'!$A$13:$DK$121,115,0)))</f>
        <v>0</v>
      </c>
    </row>
    <row r="17" spans="1:38" x14ac:dyDescent="0.25">
      <c r="A17" s="1" t="s">
        <v>96</v>
      </c>
      <c r="B17" s="1" t="s">
        <v>14</v>
      </c>
      <c r="C17" s="1" t="s">
        <v>97</v>
      </c>
      <c r="D17" s="1" t="s">
        <v>98</v>
      </c>
      <c r="E17" s="1" t="s">
        <v>64</v>
      </c>
      <c r="F17" s="1" t="s">
        <v>50</v>
      </c>
      <c r="G17" s="2">
        <v>166.8</v>
      </c>
      <c r="H17" s="2">
        <v>0</v>
      </c>
      <c r="I17" s="2">
        <v>113.4</v>
      </c>
      <c r="K17" s="11">
        <v>2</v>
      </c>
      <c r="L17" s="1" t="s">
        <v>29</v>
      </c>
      <c r="M17" s="1" t="s">
        <v>21</v>
      </c>
      <c r="N17" s="11">
        <v>35</v>
      </c>
      <c r="O17">
        <f>IF($L17="Externally Funded",0,IF($M17="PA",VLOOKUP($N17,'[1]PA Projects'!$A$4:$DO$223,65,0),VLOOKUP($N17, '[1]NJ Projects'!$A$13:$DK$121,64,0)))</f>
        <v>13347</v>
      </c>
      <c r="P17">
        <f>IF($L17="Externally Funded",0,IF($M17="PA",VLOOKUP($N17,'[1]PA Projects'!$A$4:$DO$223,66,0),VLOOKUP($N17, '[1]NJ Projects'!$A$13:$DK$121,65,0)))</f>
        <v>0</v>
      </c>
      <c r="Q17">
        <f>IF($L17="Externally Funded",0,IF($M17="PA",VLOOKUP($N17,'[1]PA Projects'!$A$4:$DO$223,67,0),VLOOKUP($N17, '[1]NJ Projects'!$A$13:$DK$121,66,0)))</f>
        <v>0</v>
      </c>
      <c r="R17">
        <f>IF($L17="Externally Funded",0,IF($M17="PA",VLOOKUP($N17,'[1]PA Projects'!$A$4:$DO$223,68,0),VLOOKUP($N17, '[1]NJ Projects'!$A$13:$DK$121,67,0)))</f>
        <v>0</v>
      </c>
      <c r="S17">
        <f>IF($L17="Externally Funded",0,IF($M17="PA",VLOOKUP($N17,'[1]PA Projects'!$A$4:$DO$223,69,0),VLOOKUP($N17, '[1]NJ Projects'!$A$13:$DK$121,68,0)))</f>
        <v>0</v>
      </c>
      <c r="T17">
        <f>IF($L17="Externally Funded",0,IF($M17="PA",VLOOKUP($N17,'[1]PA Projects'!$A$4:$DO$223,70,0),VLOOKUP($N17, '[1]NJ Projects'!$A$13:$DK$121,69,0)))</f>
        <v>0</v>
      </c>
      <c r="U17">
        <f>IF($L17="Externally Funded",0,IF($M17="PA",VLOOKUP($N17,'[1]PA Projects'!$A$4:$DO$223,71,0),VLOOKUP($N17, '[1]NJ Projects'!$A$13:$DK$121,70,0)))</f>
        <v>0</v>
      </c>
      <c r="V17">
        <f>IF($L17="Externally Funded",0,IF($M17="PA",VLOOKUP($N17,'[1]PA Projects'!$A$4:$DO$223,72,0),VLOOKUP($N17, '[1]NJ Projects'!$A$13:$DK$121,71,0)))</f>
        <v>0</v>
      </c>
      <c r="W17">
        <f>IF($L17="Externally Funded",0,IF($M17="PA",VLOOKUP($N17,'[1]PA Projects'!$A$4:$DO$223,73,0),VLOOKUP($N17, '[1]NJ Projects'!$A$13:$DK$121,72,0)))</f>
        <v>0</v>
      </c>
      <c r="X17">
        <f>IF($L17="Externally Funded",0,IF($M17="PA",VLOOKUP($N17,'[1]PA Projects'!$A$4:$DO$223,74,0),VLOOKUP($N17, '[1]NJ Projects'!$A$13:$DK$121,73,0)))</f>
        <v>0</v>
      </c>
      <c r="Y17">
        <f>IF($L17="Externally Funded",0,IF($M17="PA",VLOOKUP($N17,'[1]PA Projects'!$A$4:$DO$223,75,0),VLOOKUP($N17, '[1]NJ Projects'!$A$13:$DK$121,74,0)))</f>
        <v>0</v>
      </c>
      <c r="Z17">
        <f>IF($L17="Externally Funded",0,IF($M17="PA",VLOOKUP($N17,'[1]PA Projects'!$A$4:$DO$223,76,0),VLOOKUP($N17, '[1]NJ Projects'!$A$13:$DK$121,75,0)))</f>
        <v>0</v>
      </c>
      <c r="AA17">
        <f>IF($L17="Externally Funded",0,IF($M17="PA",VLOOKUP($N17,'[1]PA Projects'!$A$4:$DO$223,77,0),VLOOKUP($N17, '[1]NJ Projects'!$A$13:$DK$121,76,0)))</f>
        <v>0</v>
      </c>
      <c r="AB17">
        <f>IF($L17="Externally Funded",0,IF($M17="PA",VLOOKUP($N17,'[1]PA Projects'!$A$4:$DO$223,78,0),VLOOKUP($N17, '[1]NJ Projects'!$A$13:$DK$121,77,0)))</f>
        <v>0</v>
      </c>
      <c r="AC17">
        <f>IF($L17="Externally Funded",0,IF($M17="PA",VLOOKUP($N17,'[1]PA Projects'!$A$4:$DO$223,79,0),VLOOKUP($N17, '[1]NJ Projects'!$A$13:$DK$121,78,0)))</f>
        <v>0</v>
      </c>
      <c r="AD17">
        <f>IF($L17="Externally Funded",0,IF($M17="PA",VLOOKUP($N17,'[1]PA Projects'!$A$4:$DO$223,80,0),VLOOKUP($N17, '[1]NJ Projects'!$A$13:$DK$121,79,0)))</f>
        <v>0</v>
      </c>
      <c r="AE17">
        <f>IF($L17="Externally Funded",0,IF($M17="PA",VLOOKUP($N17,'[1]PA Projects'!$A$4:$DO$223,81,0),VLOOKUP($N17, '[1]NJ Projects'!$A$13:$DK$121,80,0)))</f>
        <v>0</v>
      </c>
      <c r="AF17">
        <f>IF($L17="Externally Funded",0,IF($M17="PA",VLOOKUP($N17,'[1]PA Projects'!$A$4:$DO$223,82,0),VLOOKUP($N17, '[1]NJ Projects'!$A$13:$DK$121,81,0)))</f>
        <v>0</v>
      </c>
      <c r="AG17">
        <f>IF($L17="Externally Funded",0,IF($M17="PA",VLOOKUP($N17,'[1]PA Projects'!$A$4:$DO$223,83,0),VLOOKUP($N17, '[1]NJ Projects'!$A$13:$DK$121,82,0)))</f>
        <v>0</v>
      </c>
      <c r="AH17">
        <f>IF($L17="Externally Funded",0,IF($M17="PA",VLOOKUP($N17,'[1]PA Projects'!$A$4:$DO$223,84,0),VLOOKUP($N17, '[1]NJ Projects'!$A$13:$DK$121,83,0)))</f>
        <v>0</v>
      </c>
      <c r="AI17">
        <f>IF($L17="Externally Funded",0,IF($M17="PA",VLOOKUP($N17,'[1]PA Projects'!$A$4:$DO$223,85,0),VLOOKUP($N17, '[1]NJ Projects'!$A$13:$DK$121,84,0)))</f>
        <v>0</v>
      </c>
      <c r="AJ17">
        <f>IF($L17="Externally Funded",0,IF($M17="PA",VLOOKUP($N17,'[1]PA Projects'!$A$4:$DO$223,86,0),VLOOKUP($N17, '[1]NJ Projects'!$A$13:$DK$121,85,0)))</f>
        <v>0</v>
      </c>
      <c r="AK17">
        <f>IF($L17="Externally Funded",0,IF($M17="PA",VLOOKUP($N17,'[1]PA Projects'!$A$4:$DO$223,87,0),VLOOKUP($N17, '[1]NJ Projects'!$A$13:$DK$121,86,0)))</f>
        <v>0</v>
      </c>
      <c r="AL17" t="str">
        <f>IF($L17="Externally Funded", VLOOKUP($N17, '[1]External Projects'!$A$5:$S$13,19,0), IF($M17="PA",VLOOKUP($N17,'[1]PA Projects'!$A$4:$DO$223,119,0),VLOOKUP($N17, '[1]NJ Projects'!$A$13:$DK$121,115,0)))</f>
        <v>http://www.paturnpikei95.com/home.htm</v>
      </c>
    </row>
    <row r="18" spans="1:38" x14ac:dyDescent="0.25">
      <c r="A18" s="1" t="s">
        <v>101</v>
      </c>
      <c r="B18" s="1" t="s">
        <v>14</v>
      </c>
      <c r="C18" s="1" t="s">
        <v>102</v>
      </c>
      <c r="D18" s="1" t="s">
        <v>103</v>
      </c>
      <c r="E18" s="1" t="s">
        <v>104</v>
      </c>
      <c r="F18" s="1" t="s">
        <v>50</v>
      </c>
      <c r="G18" s="4">
        <v>262.2</v>
      </c>
      <c r="H18" s="2">
        <v>0</v>
      </c>
      <c r="I18" s="4">
        <v>102.5</v>
      </c>
      <c r="J18" s="4"/>
      <c r="K18" s="11">
        <v>11</v>
      </c>
      <c r="L18" s="1" t="s">
        <v>29</v>
      </c>
      <c r="M18" s="1" t="s">
        <v>21</v>
      </c>
      <c r="N18" s="11">
        <v>50</v>
      </c>
      <c r="O18">
        <f>IF($L18="Externally Funded",0,IF($M18="PA",VLOOKUP($N18,'[1]PA Projects'!$A$4:$DO$223,65,0),VLOOKUP($N18, '[1]NJ Projects'!$A$13:$DK$121,64,0)))</f>
        <v>69817</v>
      </c>
      <c r="P18">
        <f>IF($L18="Externally Funded",0,IF($M18="PA",VLOOKUP($N18,'[1]PA Projects'!$A$4:$DO$223,66,0),VLOOKUP($N18, '[1]NJ Projects'!$A$13:$DK$121,65,0)))</f>
        <v>69816</v>
      </c>
      <c r="Q18">
        <f>IF($L18="Externally Funded",0,IF($M18="PA",VLOOKUP($N18,'[1]PA Projects'!$A$4:$DO$223,67,0),VLOOKUP($N18, '[1]NJ Projects'!$A$13:$DK$121,66,0)))</f>
        <v>14747</v>
      </c>
      <c r="R18">
        <f>IF($L18="Externally Funded",0,IF($M18="PA",VLOOKUP($N18,'[1]PA Projects'!$A$4:$DO$223,68,0),VLOOKUP($N18, '[1]NJ Projects'!$A$13:$DK$121,67,0)))</f>
        <v>69815</v>
      </c>
      <c r="S18">
        <f>IF($L18="Externally Funded",0,IF($M18="PA",VLOOKUP($N18,'[1]PA Projects'!$A$4:$DO$223,69,0),VLOOKUP($N18, '[1]NJ Projects'!$A$13:$DK$121,68,0)))</f>
        <v>0</v>
      </c>
      <c r="T18">
        <f>IF($L18="Externally Funded",0,IF($M18="PA",VLOOKUP($N18,'[1]PA Projects'!$A$4:$DO$223,70,0),VLOOKUP($N18, '[1]NJ Projects'!$A$13:$DK$121,69,0)))</f>
        <v>0</v>
      </c>
      <c r="U18">
        <f>IF($L18="Externally Funded",0,IF($M18="PA",VLOOKUP($N18,'[1]PA Projects'!$A$4:$DO$223,71,0),VLOOKUP($N18, '[1]NJ Projects'!$A$13:$DK$121,70,0)))</f>
        <v>0</v>
      </c>
      <c r="V18">
        <f>IF($L18="Externally Funded",0,IF($M18="PA",VLOOKUP($N18,'[1]PA Projects'!$A$4:$DO$223,72,0),VLOOKUP($N18, '[1]NJ Projects'!$A$13:$DK$121,71,0)))</f>
        <v>0</v>
      </c>
      <c r="W18">
        <f>IF($L18="Externally Funded",0,IF($M18="PA",VLOOKUP($N18,'[1]PA Projects'!$A$4:$DO$223,73,0),VLOOKUP($N18, '[1]NJ Projects'!$A$13:$DK$121,72,0)))</f>
        <v>0</v>
      </c>
      <c r="X18">
        <f>IF($L18="Externally Funded",0,IF($M18="PA",VLOOKUP($N18,'[1]PA Projects'!$A$4:$DO$223,74,0),VLOOKUP($N18, '[1]NJ Projects'!$A$13:$DK$121,73,0)))</f>
        <v>0</v>
      </c>
      <c r="Y18">
        <f>IF($L18="Externally Funded",0,IF($M18="PA",VLOOKUP($N18,'[1]PA Projects'!$A$4:$DO$223,75,0),VLOOKUP($N18, '[1]NJ Projects'!$A$13:$DK$121,74,0)))</f>
        <v>0</v>
      </c>
      <c r="Z18">
        <f>IF($L18="Externally Funded",0,IF($M18="PA",VLOOKUP($N18,'[1]PA Projects'!$A$4:$DO$223,76,0),VLOOKUP($N18, '[1]NJ Projects'!$A$13:$DK$121,75,0)))</f>
        <v>0</v>
      </c>
      <c r="AA18">
        <f>IF($L18="Externally Funded",0,IF($M18="PA",VLOOKUP($N18,'[1]PA Projects'!$A$4:$DO$223,77,0),VLOOKUP($N18, '[1]NJ Projects'!$A$13:$DK$121,76,0)))</f>
        <v>0</v>
      </c>
      <c r="AB18">
        <f>IF($L18="Externally Funded",0,IF($M18="PA",VLOOKUP($N18,'[1]PA Projects'!$A$4:$DO$223,78,0),VLOOKUP($N18, '[1]NJ Projects'!$A$13:$DK$121,77,0)))</f>
        <v>0</v>
      </c>
      <c r="AC18">
        <f>IF($L18="Externally Funded",0,IF($M18="PA",VLOOKUP($N18,'[1]PA Projects'!$A$4:$DO$223,79,0),VLOOKUP($N18, '[1]NJ Projects'!$A$13:$DK$121,78,0)))</f>
        <v>0</v>
      </c>
      <c r="AD18">
        <f>IF($L18="Externally Funded",0,IF($M18="PA",VLOOKUP($N18,'[1]PA Projects'!$A$4:$DO$223,80,0),VLOOKUP($N18, '[1]NJ Projects'!$A$13:$DK$121,79,0)))</f>
        <v>0</v>
      </c>
      <c r="AE18">
        <f>IF($L18="Externally Funded",0,IF($M18="PA",VLOOKUP($N18,'[1]PA Projects'!$A$4:$DO$223,81,0),VLOOKUP($N18, '[1]NJ Projects'!$A$13:$DK$121,80,0)))</f>
        <v>0</v>
      </c>
      <c r="AF18">
        <f>IF($L18="Externally Funded",0,IF($M18="PA",VLOOKUP($N18,'[1]PA Projects'!$A$4:$DO$223,82,0),VLOOKUP($N18, '[1]NJ Projects'!$A$13:$DK$121,81,0)))</f>
        <v>0</v>
      </c>
      <c r="AG18">
        <f>IF($L18="Externally Funded",0,IF($M18="PA",VLOOKUP($N18,'[1]PA Projects'!$A$4:$DO$223,83,0),VLOOKUP($N18, '[1]NJ Projects'!$A$13:$DK$121,82,0)))</f>
        <v>0</v>
      </c>
      <c r="AH18">
        <f>IF($L18="Externally Funded",0,IF($M18="PA",VLOOKUP($N18,'[1]PA Projects'!$A$4:$DO$223,84,0),VLOOKUP($N18, '[1]NJ Projects'!$A$13:$DK$121,83,0)))</f>
        <v>0</v>
      </c>
      <c r="AI18">
        <f>IF($L18="Externally Funded",0,IF($M18="PA",VLOOKUP($N18,'[1]PA Projects'!$A$4:$DO$223,85,0),VLOOKUP($N18, '[1]NJ Projects'!$A$13:$DK$121,84,0)))</f>
        <v>0</v>
      </c>
      <c r="AJ18">
        <f>IF($L18="Externally Funded",0,IF($M18="PA",VLOOKUP($N18,'[1]PA Projects'!$A$4:$DO$223,86,0),VLOOKUP($N18, '[1]NJ Projects'!$A$13:$DK$121,85,0)))</f>
        <v>0</v>
      </c>
      <c r="AK18">
        <f>IF($L18="Externally Funded",0,IF($M18="PA",VLOOKUP($N18,'[1]PA Projects'!$A$4:$DO$223,87,0),VLOOKUP($N18, '[1]NJ Projects'!$A$13:$DK$121,86,0)))</f>
        <v>0</v>
      </c>
      <c r="AL18">
        <f>IF($L18="Externally Funded", VLOOKUP($N18, '[1]External Projects'!$A$5:$S$13,19,0), IF($M18="PA",VLOOKUP($N18,'[1]PA Projects'!$A$4:$DO$223,119,0),VLOOKUP($N18, '[1]NJ Projects'!$A$13:$DK$121,115,0)))</f>
        <v>0</v>
      </c>
    </row>
    <row r="19" spans="1:38" x14ac:dyDescent="0.25">
      <c r="A19" s="1" t="s">
        <v>106</v>
      </c>
      <c r="B19" s="1" t="s">
        <v>14</v>
      </c>
      <c r="C19" s="1" t="s">
        <v>102</v>
      </c>
      <c r="D19" s="1" t="s">
        <v>107</v>
      </c>
      <c r="E19" s="1" t="s">
        <v>108</v>
      </c>
      <c r="F19" s="1" t="s">
        <v>109</v>
      </c>
      <c r="G19" s="2">
        <v>91.7</v>
      </c>
      <c r="H19" s="2">
        <v>0</v>
      </c>
      <c r="I19" s="2">
        <v>45.8</v>
      </c>
      <c r="K19" s="11">
        <v>35</v>
      </c>
      <c r="L19" s="1" t="s">
        <v>29</v>
      </c>
      <c r="M19" s="1" t="s">
        <v>81</v>
      </c>
      <c r="N19" s="11">
        <v>79</v>
      </c>
      <c r="O19">
        <f>IF($L19="Externally Funded",0,IF($M19="PA",VLOOKUP($N19,'[1]PA Projects'!$A$4:$DO$223,65,0),VLOOKUP($N19, '[1]NJ Projects'!$A$13:$DK$121,64,0)))</f>
        <v>0</v>
      </c>
      <c r="P19">
        <f>IF($L19="Externally Funded",0,IF($M19="PA",VLOOKUP($N19,'[1]PA Projects'!$A$4:$DO$223,66,0),VLOOKUP($N19, '[1]NJ Projects'!$A$13:$DK$121,65,0)))</f>
        <v>0</v>
      </c>
      <c r="Q19">
        <f>IF($L19="Externally Funded",0,IF($M19="PA",VLOOKUP($N19,'[1]PA Projects'!$A$4:$DO$223,67,0),VLOOKUP($N19, '[1]NJ Projects'!$A$13:$DK$121,66,0)))</f>
        <v>0</v>
      </c>
      <c r="R19">
        <f>IF($L19="Externally Funded",0,IF($M19="PA",VLOOKUP($N19,'[1]PA Projects'!$A$4:$DO$223,68,0),VLOOKUP($N19, '[1]NJ Projects'!$A$13:$DK$121,67,0)))</f>
        <v>0</v>
      </c>
      <c r="S19">
        <f>IF($L19="Externally Funded",0,IF($M19="PA",VLOOKUP($N19,'[1]PA Projects'!$A$4:$DO$223,69,0),VLOOKUP($N19, '[1]NJ Projects'!$A$13:$DK$121,68,0)))</f>
        <v>0</v>
      </c>
      <c r="T19">
        <f>IF($L19="Externally Funded",0,IF($M19="PA",VLOOKUP($N19,'[1]PA Projects'!$A$4:$DO$223,70,0),VLOOKUP($N19, '[1]NJ Projects'!$A$13:$DK$121,69,0)))</f>
        <v>0</v>
      </c>
      <c r="U19">
        <f>IF($L19="Externally Funded",0,IF($M19="PA",VLOOKUP($N19,'[1]PA Projects'!$A$4:$DO$223,71,0),VLOOKUP($N19, '[1]NJ Projects'!$A$13:$DK$121,70,0)))</f>
        <v>0</v>
      </c>
      <c r="V19">
        <f>IF($L19="Externally Funded",0,IF($M19="PA",VLOOKUP($N19,'[1]PA Projects'!$A$4:$DO$223,72,0),VLOOKUP($N19, '[1]NJ Projects'!$A$13:$DK$121,71,0)))</f>
        <v>0</v>
      </c>
      <c r="W19">
        <f>IF($L19="Externally Funded",0,IF($M19="PA",VLOOKUP($N19,'[1]PA Projects'!$A$4:$DO$223,73,0),VLOOKUP($N19, '[1]NJ Projects'!$A$13:$DK$121,72,0)))</f>
        <v>0</v>
      </c>
      <c r="X19">
        <f>IF($L19="Externally Funded",0,IF($M19="PA",VLOOKUP($N19,'[1]PA Projects'!$A$4:$DO$223,74,0),VLOOKUP($N19, '[1]NJ Projects'!$A$13:$DK$121,73,0)))</f>
        <v>0</v>
      </c>
      <c r="Y19">
        <f>IF($L19="Externally Funded",0,IF($M19="PA",VLOOKUP($N19,'[1]PA Projects'!$A$4:$DO$223,75,0),VLOOKUP($N19, '[1]NJ Projects'!$A$13:$DK$121,74,0)))</f>
        <v>0</v>
      </c>
      <c r="Z19">
        <f>IF($L19="Externally Funded",0,IF($M19="PA",VLOOKUP($N19,'[1]PA Projects'!$A$4:$DO$223,76,0),VLOOKUP($N19, '[1]NJ Projects'!$A$13:$DK$121,75,0)))</f>
        <v>0</v>
      </c>
      <c r="AA19">
        <f>IF($L19="Externally Funded",0,IF($M19="PA",VLOOKUP($N19,'[1]PA Projects'!$A$4:$DO$223,77,0),VLOOKUP($N19, '[1]NJ Projects'!$A$13:$DK$121,76,0)))</f>
        <v>0</v>
      </c>
      <c r="AB19">
        <f>IF($L19="Externally Funded",0,IF($M19="PA",VLOOKUP($N19,'[1]PA Projects'!$A$4:$DO$223,78,0),VLOOKUP($N19, '[1]NJ Projects'!$A$13:$DK$121,77,0)))</f>
        <v>0</v>
      </c>
      <c r="AC19">
        <f>IF($L19="Externally Funded",0,IF($M19="PA",VLOOKUP($N19,'[1]PA Projects'!$A$4:$DO$223,79,0),VLOOKUP($N19, '[1]NJ Projects'!$A$13:$DK$121,78,0)))</f>
        <v>0</v>
      </c>
      <c r="AD19">
        <f>IF($L19="Externally Funded",0,IF($M19="PA",VLOOKUP($N19,'[1]PA Projects'!$A$4:$DO$223,80,0),VLOOKUP($N19, '[1]NJ Projects'!$A$13:$DK$121,79,0)))</f>
        <v>0</v>
      </c>
      <c r="AE19">
        <f>IF($L19="Externally Funded",0,IF($M19="PA",VLOOKUP($N19,'[1]PA Projects'!$A$4:$DO$223,81,0),VLOOKUP($N19, '[1]NJ Projects'!$A$13:$DK$121,80,0)))</f>
        <v>0</v>
      </c>
      <c r="AF19">
        <f>IF($L19="Externally Funded",0,IF($M19="PA",VLOOKUP($N19,'[1]PA Projects'!$A$4:$DO$223,82,0),VLOOKUP($N19, '[1]NJ Projects'!$A$13:$DK$121,81,0)))</f>
        <v>0</v>
      </c>
      <c r="AG19">
        <f>IF($L19="Externally Funded",0,IF($M19="PA",VLOOKUP($N19,'[1]PA Projects'!$A$4:$DO$223,83,0),VLOOKUP($N19, '[1]NJ Projects'!$A$13:$DK$121,82,0)))</f>
        <v>0</v>
      </c>
      <c r="AH19">
        <f>IF($L19="Externally Funded",0,IF($M19="PA",VLOOKUP($N19,'[1]PA Projects'!$A$4:$DO$223,84,0),VLOOKUP($N19, '[1]NJ Projects'!$A$13:$DK$121,83,0)))</f>
        <v>0</v>
      </c>
      <c r="AI19">
        <f>IF($L19="Externally Funded",0,IF($M19="PA",VLOOKUP($N19,'[1]PA Projects'!$A$4:$DO$223,85,0),VLOOKUP($N19, '[1]NJ Projects'!$A$13:$DK$121,84,0)))</f>
        <v>0</v>
      </c>
      <c r="AJ19">
        <f>IF($L19="Externally Funded",0,IF($M19="PA",VLOOKUP($N19,'[1]PA Projects'!$A$4:$DO$223,86,0),VLOOKUP($N19, '[1]NJ Projects'!$A$13:$DK$121,85,0)))</f>
        <v>0</v>
      </c>
      <c r="AK19">
        <f>IF($L19="Externally Funded",0,IF($M19="PA",VLOOKUP($N19,'[1]PA Projects'!$A$4:$DO$223,87,0),VLOOKUP($N19, '[1]NJ Projects'!$A$13:$DK$121,86,0)))</f>
        <v>0</v>
      </c>
      <c r="AL19">
        <f>IF($L19="Externally Funded", VLOOKUP($N19, '[1]External Projects'!$A$5:$S$13,19,0), IF($M19="PA",VLOOKUP($N19,'[1]PA Projects'!$A$4:$DO$223,119,0),VLOOKUP($N19, '[1]NJ Projects'!$A$13:$DK$121,115,0)))</f>
        <v>0</v>
      </c>
    </row>
    <row r="20" spans="1:38" x14ac:dyDescent="0.25">
      <c r="A20" s="1" t="s">
        <v>111</v>
      </c>
      <c r="B20" s="1" t="s">
        <v>35</v>
      </c>
      <c r="C20" s="1" t="s">
        <v>112</v>
      </c>
      <c r="D20" s="1" t="s">
        <v>113</v>
      </c>
      <c r="E20" s="1" t="s">
        <v>114</v>
      </c>
      <c r="F20" s="1" t="s">
        <v>115</v>
      </c>
      <c r="G20" s="4">
        <v>2084.9</v>
      </c>
      <c r="H20" s="4">
        <v>528</v>
      </c>
      <c r="I20" s="4">
        <v>2084.9</v>
      </c>
      <c r="J20" s="4"/>
      <c r="K20" s="11">
        <v>49</v>
      </c>
      <c r="L20" s="1" t="s">
        <v>39</v>
      </c>
      <c r="M20" s="1" t="s">
        <v>81</v>
      </c>
      <c r="N20" s="1" t="s">
        <v>116</v>
      </c>
      <c r="O20">
        <f>IF($L20="Externally Funded",0,IF($M20="PA",VLOOKUP($N20,'[1]PA Projects'!$A$4:$DO$223,65,0),VLOOKUP($N20, '[1]NJ Projects'!$A$13:$DK$121,64,0)))</f>
        <v>0</v>
      </c>
      <c r="P20">
        <f>IF($L20="Externally Funded",0,IF($M20="PA",VLOOKUP($N20,'[1]PA Projects'!$A$4:$DO$223,66,0),VLOOKUP($N20, '[1]NJ Projects'!$A$13:$DK$121,65,0)))</f>
        <v>0</v>
      </c>
      <c r="Q20">
        <f>IF($L20="Externally Funded",0,IF($M20="PA",VLOOKUP($N20,'[1]PA Projects'!$A$4:$DO$223,67,0),VLOOKUP($N20, '[1]NJ Projects'!$A$13:$DK$121,66,0)))</f>
        <v>0</v>
      </c>
      <c r="R20">
        <f>IF($L20="Externally Funded",0,IF($M20="PA",VLOOKUP($N20,'[1]PA Projects'!$A$4:$DO$223,68,0),VLOOKUP($N20, '[1]NJ Projects'!$A$13:$DK$121,67,0)))</f>
        <v>0</v>
      </c>
      <c r="S20">
        <f>IF($L20="Externally Funded",0,IF($M20="PA",VLOOKUP($N20,'[1]PA Projects'!$A$4:$DO$223,69,0),VLOOKUP($N20, '[1]NJ Projects'!$A$13:$DK$121,68,0)))</f>
        <v>0</v>
      </c>
      <c r="T20">
        <f>IF($L20="Externally Funded",0,IF($M20="PA",VLOOKUP($N20,'[1]PA Projects'!$A$4:$DO$223,70,0),VLOOKUP($N20, '[1]NJ Projects'!$A$13:$DK$121,69,0)))</f>
        <v>0</v>
      </c>
      <c r="U20">
        <f>IF($L20="Externally Funded",0,IF($M20="PA",VLOOKUP($N20,'[1]PA Projects'!$A$4:$DO$223,71,0),VLOOKUP($N20, '[1]NJ Projects'!$A$13:$DK$121,70,0)))</f>
        <v>0</v>
      </c>
      <c r="V20">
        <f>IF($L20="Externally Funded",0,IF($M20="PA",VLOOKUP($N20,'[1]PA Projects'!$A$4:$DO$223,72,0),VLOOKUP($N20, '[1]NJ Projects'!$A$13:$DK$121,71,0)))</f>
        <v>0</v>
      </c>
      <c r="W20">
        <f>IF($L20="Externally Funded",0,IF($M20="PA",VLOOKUP($N20,'[1]PA Projects'!$A$4:$DO$223,73,0),VLOOKUP($N20, '[1]NJ Projects'!$A$13:$DK$121,72,0)))</f>
        <v>0</v>
      </c>
      <c r="X20">
        <f>IF($L20="Externally Funded",0,IF($M20="PA",VLOOKUP($N20,'[1]PA Projects'!$A$4:$DO$223,74,0),VLOOKUP($N20, '[1]NJ Projects'!$A$13:$DK$121,73,0)))</f>
        <v>0</v>
      </c>
      <c r="Y20">
        <f>IF($L20="Externally Funded",0,IF($M20="PA",VLOOKUP($N20,'[1]PA Projects'!$A$4:$DO$223,75,0),VLOOKUP($N20, '[1]NJ Projects'!$A$13:$DK$121,74,0)))</f>
        <v>0</v>
      </c>
      <c r="Z20">
        <f>IF($L20="Externally Funded",0,IF($M20="PA",VLOOKUP($N20,'[1]PA Projects'!$A$4:$DO$223,76,0),VLOOKUP($N20, '[1]NJ Projects'!$A$13:$DK$121,75,0)))</f>
        <v>0</v>
      </c>
      <c r="AA20">
        <f>IF($L20="Externally Funded",0,IF($M20="PA",VLOOKUP($N20,'[1]PA Projects'!$A$4:$DO$223,77,0),VLOOKUP($N20, '[1]NJ Projects'!$A$13:$DK$121,76,0)))</f>
        <v>0</v>
      </c>
      <c r="AB20">
        <f>IF($L20="Externally Funded",0,IF($M20="PA",VLOOKUP($N20,'[1]PA Projects'!$A$4:$DO$223,78,0),VLOOKUP($N20, '[1]NJ Projects'!$A$13:$DK$121,77,0)))</f>
        <v>0</v>
      </c>
      <c r="AC20">
        <f>IF($L20="Externally Funded",0,IF($M20="PA",VLOOKUP($N20,'[1]PA Projects'!$A$4:$DO$223,79,0),VLOOKUP($N20, '[1]NJ Projects'!$A$13:$DK$121,78,0)))</f>
        <v>0</v>
      </c>
      <c r="AD20">
        <f>IF($L20="Externally Funded",0,IF($M20="PA",VLOOKUP($N20,'[1]PA Projects'!$A$4:$DO$223,80,0),VLOOKUP($N20, '[1]NJ Projects'!$A$13:$DK$121,79,0)))</f>
        <v>0</v>
      </c>
      <c r="AE20">
        <f>IF($L20="Externally Funded",0,IF($M20="PA",VLOOKUP($N20,'[1]PA Projects'!$A$4:$DO$223,81,0),VLOOKUP($N20, '[1]NJ Projects'!$A$13:$DK$121,80,0)))</f>
        <v>0</v>
      </c>
      <c r="AF20">
        <f>IF($L20="Externally Funded",0,IF($M20="PA",VLOOKUP($N20,'[1]PA Projects'!$A$4:$DO$223,82,0),VLOOKUP($N20, '[1]NJ Projects'!$A$13:$DK$121,81,0)))</f>
        <v>0</v>
      </c>
      <c r="AG20">
        <f>IF($L20="Externally Funded",0,IF($M20="PA",VLOOKUP($N20,'[1]PA Projects'!$A$4:$DO$223,83,0),VLOOKUP($N20, '[1]NJ Projects'!$A$13:$DK$121,82,0)))</f>
        <v>0</v>
      </c>
      <c r="AH20">
        <f>IF($L20="Externally Funded",0,IF($M20="PA",VLOOKUP($N20,'[1]PA Projects'!$A$4:$DO$223,84,0),VLOOKUP($N20, '[1]NJ Projects'!$A$13:$DK$121,83,0)))</f>
        <v>0</v>
      </c>
      <c r="AI20">
        <f>IF($L20="Externally Funded",0,IF($M20="PA",VLOOKUP($N20,'[1]PA Projects'!$A$4:$DO$223,85,0),VLOOKUP($N20, '[1]NJ Projects'!$A$13:$DK$121,84,0)))</f>
        <v>0</v>
      </c>
      <c r="AJ20">
        <f>IF($L20="Externally Funded",0,IF($M20="PA",VLOOKUP($N20,'[1]PA Projects'!$A$4:$DO$223,86,0),VLOOKUP($N20, '[1]NJ Projects'!$A$13:$DK$121,85,0)))</f>
        <v>0</v>
      </c>
      <c r="AK20">
        <f>IF($L20="Externally Funded",0,IF($M20="PA",VLOOKUP($N20,'[1]PA Projects'!$A$4:$DO$223,87,0),VLOOKUP($N20, '[1]NJ Projects'!$A$13:$DK$121,86,0)))</f>
        <v>0</v>
      </c>
      <c r="AL20" t="str">
        <f>IF($L20="Externally Funded", VLOOKUP($N20, '[1]External Projects'!$A$5:$S$13,19,0), IF($M20="PA",VLOOKUP($N20,'[1]PA Projects'!$A$4:$DO$223,119,0),VLOOKUP($N20, '[1]NJ Projects'!$A$13:$DK$121,115,0)))</f>
        <v>http://www.glassborocamdenline.com/</v>
      </c>
    </row>
    <row r="21" spans="1:38" x14ac:dyDescent="0.25">
      <c r="A21" s="1" t="s">
        <v>117</v>
      </c>
      <c r="B21" s="1" t="s">
        <v>14</v>
      </c>
      <c r="C21" s="1" t="s">
        <v>118</v>
      </c>
      <c r="D21" s="1" t="s">
        <v>119</v>
      </c>
      <c r="E21" s="1" t="s">
        <v>38</v>
      </c>
      <c r="F21" s="1" t="s">
        <v>27</v>
      </c>
      <c r="G21" s="4">
        <v>12.6</v>
      </c>
      <c r="H21" s="2">
        <v>0</v>
      </c>
      <c r="I21" s="4">
        <v>3.2</v>
      </c>
      <c r="J21" s="4"/>
      <c r="K21" s="11">
        <v>17</v>
      </c>
      <c r="L21" s="1" t="s">
        <v>29</v>
      </c>
      <c r="M21" s="1" t="s">
        <v>21</v>
      </c>
      <c r="N21" s="11">
        <v>95</v>
      </c>
      <c r="O21">
        <f>IF($L21="Externally Funded",0,IF($M21="PA",VLOOKUP($N21,'[1]PA Projects'!$A$4:$DO$223,65,0),VLOOKUP($N21, '[1]NJ Projects'!$A$13:$DK$121,64,0)))</f>
        <v>64796</v>
      </c>
      <c r="P21">
        <f>IF($L21="Externally Funded",0,IF($M21="PA",VLOOKUP($N21,'[1]PA Projects'!$A$4:$DO$223,66,0),VLOOKUP($N21, '[1]NJ Projects'!$A$13:$DK$121,65,0)))</f>
        <v>66952</v>
      </c>
      <c r="Q21">
        <f>IF($L21="Externally Funded",0,IF($M21="PA",VLOOKUP($N21,'[1]PA Projects'!$A$4:$DO$223,67,0),VLOOKUP($N21, '[1]NJ Projects'!$A$13:$DK$121,66,0)))</f>
        <v>0</v>
      </c>
      <c r="R21">
        <f>IF($L21="Externally Funded",0,IF($M21="PA",VLOOKUP($N21,'[1]PA Projects'!$A$4:$DO$223,68,0),VLOOKUP($N21, '[1]NJ Projects'!$A$13:$DK$121,67,0)))</f>
        <v>0</v>
      </c>
      <c r="S21">
        <f>IF($L21="Externally Funded",0,IF($M21="PA",VLOOKUP($N21,'[1]PA Projects'!$A$4:$DO$223,69,0),VLOOKUP($N21, '[1]NJ Projects'!$A$13:$DK$121,68,0)))</f>
        <v>0</v>
      </c>
      <c r="T21">
        <f>IF($L21="Externally Funded",0,IF($M21="PA",VLOOKUP($N21,'[1]PA Projects'!$A$4:$DO$223,70,0),VLOOKUP($N21, '[1]NJ Projects'!$A$13:$DK$121,69,0)))</f>
        <v>0</v>
      </c>
      <c r="U21">
        <f>IF($L21="Externally Funded",0,IF($M21="PA",VLOOKUP($N21,'[1]PA Projects'!$A$4:$DO$223,71,0),VLOOKUP($N21, '[1]NJ Projects'!$A$13:$DK$121,70,0)))</f>
        <v>0</v>
      </c>
      <c r="V21">
        <f>IF($L21="Externally Funded",0,IF($M21="PA",VLOOKUP($N21,'[1]PA Projects'!$A$4:$DO$223,72,0),VLOOKUP($N21, '[1]NJ Projects'!$A$13:$DK$121,71,0)))</f>
        <v>0</v>
      </c>
      <c r="W21">
        <f>IF($L21="Externally Funded",0,IF($M21="PA",VLOOKUP($N21,'[1]PA Projects'!$A$4:$DO$223,73,0),VLOOKUP($N21, '[1]NJ Projects'!$A$13:$DK$121,72,0)))</f>
        <v>0</v>
      </c>
      <c r="X21">
        <f>IF($L21="Externally Funded",0,IF($M21="PA",VLOOKUP($N21,'[1]PA Projects'!$A$4:$DO$223,74,0),VLOOKUP($N21, '[1]NJ Projects'!$A$13:$DK$121,73,0)))</f>
        <v>0</v>
      </c>
      <c r="Y21">
        <f>IF($L21="Externally Funded",0,IF($M21="PA",VLOOKUP($N21,'[1]PA Projects'!$A$4:$DO$223,75,0),VLOOKUP($N21, '[1]NJ Projects'!$A$13:$DK$121,74,0)))</f>
        <v>0</v>
      </c>
      <c r="Z21">
        <f>IF($L21="Externally Funded",0,IF($M21="PA",VLOOKUP($N21,'[1]PA Projects'!$A$4:$DO$223,76,0),VLOOKUP($N21, '[1]NJ Projects'!$A$13:$DK$121,75,0)))</f>
        <v>0</v>
      </c>
      <c r="AA21">
        <f>IF($L21="Externally Funded",0,IF($M21="PA",VLOOKUP($N21,'[1]PA Projects'!$A$4:$DO$223,77,0),VLOOKUP($N21, '[1]NJ Projects'!$A$13:$DK$121,76,0)))</f>
        <v>0</v>
      </c>
      <c r="AB21">
        <f>IF($L21="Externally Funded",0,IF($M21="PA",VLOOKUP($N21,'[1]PA Projects'!$A$4:$DO$223,78,0),VLOOKUP($N21, '[1]NJ Projects'!$A$13:$DK$121,77,0)))</f>
        <v>0</v>
      </c>
      <c r="AC21">
        <f>IF($L21="Externally Funded",0,IF($M21="PA",VLOOKUP($N21,'[1]PA Projects'!$A$4:$DO$223,79,0),VLOOKUP($N21, '[1]NJ Projects'!$A$13:$DK$121,78,0)))</f>
        <v>0</v>
      </c>
      <c r="AD21">
        <f>IF($L21="Externally Funded",0,IF($M21="PA",VLOOKUP($N21,'[1]PA Projects'!$A$4:$DO$223,80,0),VLOOKUP($N21, '[1]NJ Projects'!$A$13:$DK$121,79,0)))</f>
        <v>0</v>
      </c>
      <c r="AE21">
        <f>IF($L21="Externally Funded",0,IF($M21="PA",VLOOKUP($N21,'[1]PA Projects'!$A$4:$DO$223,81,0),VLOOKUP($N21, '[1]NJ Projects'!$A$13:$DK$121,80,0)))</f>
        <v>0</v>
      </c>
      <c r="AF21">
        <f>IF($L21="Externally Funded",0,IF($M21="PA",VLOOKUP($N21,'[1]PA Projects'!$A$4:$DO$223,82,0),VLOOKUP($N21, '[1]NJ Projects'!$A$13:$DK$121,81,0)))</f>
        <v>0</v>
      </c>
      <c r="AG21">
        <f>IF($L21="Externally Funded",0,IF($M21="PA",VLOOKUP($N21,'[1]PA Projects'!$A$4:$DO$223,83,0),VLOOKUP($N21, '[1]NJ Projects'!$A$13:$DK$121,82,0)))</f>
        <v>0</v>
      </c>
      <c r="AH21">
        <f>IF($L21="Externally Funded",0,IF($M21="PA",VLOOKUP($N21,'[1]PA Projects'!$A$4:$DO$223,84,0),VLOOKUP($N21, '[1]NJ Projects'!$A$13:$DK$121,83,0)))</f>
        <v>0</v>
      </c>
      <c r="AI21">
        <f>IF($L21="Externally Funded",0,IF($M21="PA",VLOOKUP($N21,'[1]PA Projects'!$A$4:$DO$223,85,0),VLOOKUP($N21, '[1]NJ Projects'!$A$13:$DK$121,84,0)))</f>
        <v>0</v>
      </c>
      <c r="AJ21">
        <f>IF($L21="Externally Funded",0,IF($M21="PA",VLOOKUP($N21,'[1]PA Projects'!$A$4:$DO$223,86,0),VLOOKUP($N21, '[1]NJ Projects'!$A$13:$DK$121,85,0)))</f>
        <v>0</v>
      </c>
      <c r="AK21">
        <f>IF($L21="Externally Funded",0,IF($M21="PA",VLOOKUP($N21,'[1]PA Projects'!$A$4:$DO$223,87,0),VLOOKUP($N21, '[1]NJ Projects'!$A$13:$DK$121,86,0)))</f>
        <v>0</v>
      </c>
      <c r="AL21" t="str">
        <f>IF($L21="Externally Funded", VLOOKUP($N21, '[1]External Projects'!$A$5:$S$13,19,0), IF($M21="PA",VLOOKUP($N21,'[1]PA Projects'!$A$4:$DO$223,119,0),VLOOKUP($N21, '[1]NJ Projects'!$A$13:$DK$121,115,0)))</f>
        <v>http://www.422improvements.com/</v>
      </c>
    </row>
    <row r="22" spans="1:38" x14ac:dyDescent="0.25">
      <c r="A22" s="1" t="s">
        <v>121</v>
      </c>
      <c r="B22" s="1" t="s">
        <v>14</v>
      </c>
      <c r="C22" s="1" t="s">
        <v>122</v>
      </c>
      <c r="D22" s="1" t="s">
        <v>123</v>
      </c>
      <c r="E22" s="1" t="s">
        <v>114</v>
      </c>
      <c r="F22" s="1" t="s">
        <v>124</v>
      </c>
      <c r="G22" s="2">
        <v>133.9</v>
      </c>
      <c r="H22" s="2">
        <v>0</v>
      </c>
      <c r="I22" s="2">
        <v>67</v>
      </c>
      <c r="K22" s="11">
        <v>34</v>
      </c>
      <c r="L22" s="1" t="s">
        <v>29</v>
      </c>
      <c r="M22" s="1" t="s">
        <v>81</v>
      </c>
      <c r="N22" s="11">
        <v>75</v>
      </c>
      <c r="O22" t="str">
        <f>IF($L22="Externally Funded",0,IF($M22="PA",VLOOKUP($N22,'[1]PA Projects'!$A$4:$DO$223,65,0),VLOOKUP($N22, '[1]NJ Projects'!$A$13:$DK$121,64,0)))</f>
        <v>355A</v>
      </c>
      <c r="P22">
        <f>IF($L22="Externally Funded",0,IF($M22="PA",VLOOKUP($N22,'[1]PA Projects'!$A$4:$DO$223,66,0),VLOOKUP($N22, '[1]NJ Projects'!$A$13:$DK$121,65,0)))</f>
        <v>0</v>
      </c>
      <c r="Q22">
        <f>IF($L22="Externally Funded",0,IF($M22="PA",VLOOKUP($N22,'[1]PA Projects'!$A$4:$DO$223,67,0),VLOOKUP($N22, '[1]NJ Projects'!$A$13:$DK$121,66,0)))</f>
        <v>0</v>
      </c>
      <c r="R22">
        <f>IF($L22="Externally Funded",0,IF($M22="PA",VLOOKUP($N22,'[1]PA Projects'!$A$4:$DO$223,68,0),VLOOKUP($N22, '[1]NJ Projects'!$A$13:$DK$121,67,0)))</f>
        <v>0</v>
      </c>
      <c r="S22">
        <f>IF($L22="Externally Funded",0,IF($M22="PA",VLOOKUP($N22,'[1]PA Projects'!$A$4:$DO$223,69,0),VLOOKUP($N22, '[1]NJ Projects'!$A$13:$DK$121,68,0)))</f>
        <v>0</v>
      </c>
      <c r="T22">
        <f>IF($L22="Externally Funded",0,IF($M22="PA",VLOOKUP($N22,'[1]PA Projects'!$A$4:$DO$223,70,0),VLOOKUP($N22, '[1]NJ Projects'!$A$13:$DK$121,69,0)))</f>
        <v>0</v>
      </c>
      <c r="U22">
        <f>IF($L22="Externally Funded",0,IF($M22="PA",VLOOKUP($N22,'[1]PA Projects'!$A$4:$DO$223,71,0),VLOOKUP($N22, '[1]NJ Projects'!$A$13:$DK$121,70,0)))</f>
        <v>0</v>
      </c>
      <c r="V22">
        <f>IF($L22="Externally Funded",0,IF($M22="PA",VLOOKUP($N22,'[1]PA Projects'!$A$4:$DO$223,72,0),VLOOKUP($N22, '[1]NJ Projects'!$A$13:$DK$121,71,0)))</f>
        <v>0</v>
      </c>
      <c r="W22">
        <f>IF($L22="Externally Funded",0,IF($M22="PA",VLOOKUP($N22,'[1]PA Projects'!$A$4:$DO$223,73,0),VLOOKUP($N22, '[1]NJ Projects'!$A$13:$DK$121,72,0)))</f>
        <v>0</v>
      </c>
      <c r="X22">
        <f>IF($L22="Externally Funded",0,IF($M22="PA",VLOOKUP($N22,'[1]PA Projects'!$A$4:$DO$223,74,0),VLOOKUP($N22, '[1]NJ Projects'!$A$13:$DK$121,73,0)))</f>
        <v>0</v>
      </c>
      <c r="Y22">
        <f>IF($L22="Externally Funded",0,IF($M22="PA",VLOOKUP($N22,'[1]PA Projects'!$A$4:$DO$223,75,0),VLOOKUP($N22, '[1]NJ Projects'!$A$13:$DK$121,74,0)))</f>
        <v>0</v>
      </c>
      <c r="Z22">
        <f>IF($L22="Externally Funded",0,IF($M22="PA",VLOOKUP($N22,'[1]PA Projects'!$A$4:$DO$223,76,0),VLOOKUP($N22, '[1]NJ Projects'!$A$13:$DK$121,75,0)))</f>
        <v>0</v>
      </c>
      <c r="AA22">
        <f>IF($L22="Externally Funded",0,IF($M22="PA",VLOOKUP($N22,'[1]PA Projects'!$A$4:$DO$223,77,0),VLOOKUP($N22, '[1]NJ Projects'!$A$13:$DK$121,76,0)))</f>
        <v>0</v>
      </c>
      <c r="AB22">
        <f>IF($L22="Externally Funded",0,IF($M22="PA",VLOOKUP($N22,'[1]PA Projects'!$A$4:$DO$223,78,0),VLOOKUP($N22, '[1]NJ Projects'!$A$13:$DK$121,77,0)))</f>
        <v>0</v>
      </c>
      <c r="AC22">
        <f>IF($L22="Externally Funded",0,IF($M22="PA",VLOOKUP($N22,'[1]PA Projects'!$A$4:$DO$223,79,0),VLOOKUP($N22, '[1]NJ Projects'!$A$13:$DK$121,78,0)))</f>
        <v>0</v>
      </c>
      <c r="AD22">
        <f>IF($L22="Externally Funded",0,IF($M22="PA",VLOOKUP($N22,'[1]PA Projects'!$A$4:$DO$223,80,0),VLOOKUP($N22, '[1]NJ Projects'!$A$13:$DK$121,79,0)))</f>
        <v>0</v>
      </c>
      <c r="AE22">
        <f>IF($L22="Externally Funded",0,IF($M22="PA",VLOOKUP($N22,'[1]PA Projects'!$A$4:$DO$223,81,0),VLOOKUP($N22, '[1]NJ Projects'!$A$13:$DK$121,80,0)))</f>
        <v>0</v>
      </c>
      <c r="AF22">
        <f>IF($L22="Externally Funded",0,IF($M22="PA",VLOOKUP($N22,'[1]PA Projects'!$A$4:$DO$223,82,0),VLOOKUP($N22, '[1]NJ Projects'!$A$13:$DK$121,81,0)))</f>
        <v>0</v>
      </c>
      <c r="AG22">
        <f>IF($L22="Externally Funded",0,IF($M22="PA",VLOOKUP($N22,'[1]PA Projects'!$A$4:$DO$223,83,0),VLOOKUP($N22, '[1]NJ Projects'!$A$13:$DK$121,82,0)))</f>
        <v>0</v>
      </c>
      <c r="AH22">
        <f>IF($L22="Externally Funded",0,IF($M22="PA",VLOOKUP($N22,'[1]PA Projects'!$A$4:$DO$223,84,0),VLOOKUP($N22, '[1]NJ Projects'!$A$13:$DK$121,83,0)))</f>
        <v>0</v>
      </c>
      <c r="AI22">
        <f>IF($L22="Externally Funded",0,IF($M22="PA",VLOOKUP($N22,'[1]PA Projects'!$A$4:$DO$223,85,0),VLOOKUP($N22, '[1]NJ Projects'!$A$13:$DK$121,84,0)))</f>
        <v>0</v>
      </c>
      <c r="AJ22">
        <f>IF($L22="Externally Funded",0,IF($M22="PA",VLOOKUP($N22,'[1]PA Projects'!$A$4:$DO$223,86,0),VLOOKUP($N22, '[1]NJ Projects'!$A$13:$DK$121,85,0)))</f>
        <v>0</v>
      </c>
      <c r="AK22">
        <f>IF($L22="Externally Funded",0,IF($M22="PA",VLOOKUP($N22,'[1]PA Projects'!$A$4:$DO$223,87,0),VLOOKUP($N22, '[1]NJ Projects'!$A$13:$DK$121,86,0)))</f>
        <v>0</v>
      </c>
      <c r="AL22">
        <f>IF($L22="Externally Funded", VLOOKUP($N22, '[1]External Projects'!$A$5:$S$13,19,0), IF($M22="PA",VLOOKUP($N22,'[1]PA Projects'!$A$4:$DO$223,119,0),VLOOKUP($N22, '[1]NJ Projects'!$A$13:$DK$121,115,0)))</f>
        <v>0</v>
      </c>
    </row>
    <row r="23" spans="1:38" x14ac:dyDescent="0.25">
      <c r="A23" s="1" t="s">
        <v>125</v>
      </c>
      <c r="B23" s="1" t="s">
        <v>35</v>
      </c>
      <c r="C23" s="1" t="s">
        <v>382</v>
      </c>
      <c r="D23" s="1" t="s">
        <v>381</v>
      </c>
      <c r="E23" s="1" t="s">
        <v>104</v>
      </c>
      <c r="F23" s="3" t="s">
        <v>90</v>
      </c>
      <c r="G23" s="4">
        <v>105.9</v>
      </c>
      <c r="H23" s="2">
        <v>0</v>
      </c>
      <c r="I23" s="2">
        <v>0</v>
      </c>
      <c r="K23" s="11">
        <v>41</v>
      </c>
      <c r="L23" s="1" t="s">
        <v>39</v>
      </c>
      <c r="M23" s="1" t="s">
        <v>21</v>
      </c>
      <c r="N23" s="1" t="s">
        <v>126</v>
      </c>
      <c r="O23">
        <f>IF($L23="Externally Funded",0,IF($M23="PA",VLOOKUP($N23,'[1]PA Projects'!$A$4:$DO$223,65,0),VLOOKUP($N23, '[1]NJ Projects'!$A$13:$DK$121,64,0)))</f>
        <v>60636</v>
      </c>
      <c r="P23">
        <f>IF($L23="Externally Funded",0,IF($M23="PA",VLOOKUP($N23,'[1]PA Projects'!$A$4:$DO$223,66,0),VLOOKUP($N23, '[1]NJ Projects'!$A$13:$DK$121,65,0)))</f>
        <v>0</v>
      </c>
      <c r="Q23">
        <f>IF($L23="Externally Funded",0,IF($M23="PA",VLOOKUP($N23,'[1]PA Projects'!$A$4:$DO$223,67,0),VLOOKUP($N23, '[1]NJ Projects'!$A$13:$DK$121,66,0)))</f>
        <v>0</v>
      </c>
      <c r="R23">
        <f>IF($L23="Externally Funded",0,IF($M23="PA",VLOOKUP($N23,'[1]PA Projects'!$A$4:$DO$223,68,0),VLOOKUP($N23, '[1]NJ Projects'!$A$13:$DK$121,67,0)))</f>
        <v>0</v>
      </c>
      <c r="S23">
        <f>IF($L23="Externally Funded",0,IF($M23="PA",VLOOKUP($N23,'[1]PA Projects'!$A$4:$DO$223,69,0),VLOOKUP($N23, '[1]NJ Projects'!$A$13:$DK$121,68,0)))</f>
        <v>0</v>
      </c>
      <c r="T23">
        <f>IF($L23="Externally Funded",0,IF($M23="PA",VLOOKUP($N23,'[1]PA Projects'!$A$4:$DO$223,70,0),VLOOKUP($N23, '[1]NJ Projects'!$A$13:$DK$121,69,0)))</f>
        <v>0</v>
      </c>
      <c r="U23">
        <f>IF($L23="Externally Funded",0,IF($M23="PA",VLOOKUP($N23,'[1]PA Projects'!$A$4:$DO$223,71,0),VLOOKUP($N23, '[1]NJ Projects'!$A$13:$DK$121,70,0)))</f>
        <v>0</v>
      </c>
      <c r="V23">
        <f>IF($L23="Externally Funded",0,IF($M23="PA",VLOOKUP($N23,'[1]PA Projects'!$A$4:$DO$223,72,0),VLOOKUP($N23, '[1]NJ Projects'!$A$13:$DK$121,71,0)))</f>
        <v>0</v>
      </c>
      <c r="W23">
        <f>IF($L23="Externally Funded",0,IF($M23="PA",VLOOKUP($N23,'[1]PA Projects'!$A$4:$DO$223,73,0),VLOOKUP($N23, '[1]NJ Projects'!$A$13:$DK$121,72,0)))</f>
        <v>0</v>
      </c>
      <c r="X23">
        <f>IF($L23="Externally Funded",0,IF($M23="PA",VLOOKUP($N23,'[1]PA Projects'!$A$4:$DO$223,74,0),VLOOKUP($N23, '[1]NJ Projects'!$A$13:$DK$121,73,0)))</f>
        <v>0</v>
      </c>
      <c r="Y23">
        <f>IF($L23="Externally Funded",0,IF($M23="PA",VLOOKUP($N23,'[1]PA Projects'!$A$4:$DO$223,75,0),VLOOKUP($N23, '[1]NJ Projects'!$A$13:$DK$121,74,0)))</f>
        <v>0</v>
      </c>
      <c r="Z23">
        <f>IF($L23="Externally Funded",0,IF($M23="PA",VLOOKUP($N23,'[1]PA Projects'!$A$4:$DO$223,76,0),VLOOKUP($N23, '[1]NJ Projects'!$A$13:$DK$121,75,0)))</f>
        <v>0</v>
      </c>
      <c r="AA23">
        <f>IF($L23="Externally Funded",0,IF($M23="PA",VLOOKUP($N23,'[1]PA Projects'!$A$4:$DO$223,77,0),VLOOKUP($N23, '[1]NJ Projects'!$A$13:$DK$121,76,0)))</f>
        <v>0</v>
      </c>
      <c r="AB23">
        <f>IF($L23="Externally Funded",0,IF($M23="PA",VLOOKUP($N23,'[1]PA Projects'!$A$4:$DO$223,78,0),VLOOKUP($N23, '[1]NJ Projects'!$A$13:$DK$121,77,0)))</f>
        <v>0</v>
      </c>
      <c r="AC23">
        <f>IF($L23="Externally Funded",0,IF($M23="PA",VLOOKUP($N23,'[1]PA Projects'!$A$4:$DO$223,79,0),VLOOKUP($N23, '[1]NJ Projects'!$A$13:$DK$121,78,0)))</f>
        <v>0</v>
      </c>
      <c r="AD23">
        <f>IF($L23="Externally Funded",0,IF($M23="PA",VLOOKUP($N23,'[1]PA Projects'!$A$4:$DO$223,80,0),VLOOKUP($N23, '[1]NJ Projects'!$A$13:$DK$121,79,0)))</f>
        <v>0</v>
      </c>
      <c r="AE23">
        <f>IF($L23="Externally Funded",0,IF($M23="PA",VLOOKUP($N23,'[1]PA Projects'!$A$4:$DO$223,81,0),VLOOKUP($N23, '[1]NJ Projects'!$A$13:$DK$121,80,0)))</f>
        <v>0</v>
      </c>
      <c r="AF23">
        <f>IF($L23="Externally Funded",0,IF($M23="PA",VLOOKUP($N23,'[1]PA Projects'!$A$4:$DO$223,82,0),VLOOKUP($N23, '[1]NJ Projects'!$A$13:$DK$121,81,0)))</f>
        <v>0</v>
      </c>
      <c r="AG23">
        <f>IF($L23="Externally Funded",0,IF($M23="PA",VLOOKUP($N23,'[1]PA Projects'!$A$4:$DO$223,83,0),VLOOKUP($N23, '[1]NJ Projects'!$A$13:$DK$121,82,0)))</f>
        <v>0</v>
      </c>
      <c r="AH23">
        <f>IF($L23="Externally Funded",0,IF($M23="PA",VLOOKUP($N23,'[1]PA Projects'!$A$4:$DO$223,84,0),VLOOKUP($N23, '[1]NJ Projects'!$A$13:$DK$121,83,0)))</f>
        <v>0</v>
      </c>
      <c r="AI23">
        <f>IF($L23="Externally Funded",0,IF($M23="PA",VLOOKUP($N23,'[1]PA Projects'!$A$4:$DO$223,85,0),VLOOKUP($N23, '[1]NJ Projects'!$A$13:$DK$121,84,0)))</f>
        <v>0</v>
      </c>
      <c r="AJ23">
        <f>IF($L23="Externally Funded",0,IF($M23="PA",VLOOKUP($N23,'[1]PA Projects'!$A$4:$DO$223,86,0),VLOOKUP($N23, '[1]NJ Projects'!$A$13:$DK$121,85,0)))</f>
        <v>0</v>
      </c>
      <c r="AK23">
        <f>IF($L23="Externally Funded",0,IF($M23="PA",VLOOKUP($N23,'[1]PA Projects'!$A$4:$DO$223,87,0),VLOOKUP($N23, '[1]NJ Projects'!$A$13:$DK$121,86,0)))</f>
        <v>0</v>
      </c>
      <c r="AL23">
        <f>IF($L23="Externally Funded", VLOOKUP($N23, '[1]External Projects'!$A$5:$S$13,19,0), IF($M23="PA",VLOOKUP($N23,'[1]PA Projects'!$A$4:$DO$223,119,0),VLOOKUP($N23, '[1]NJ Projects'!$A$13:$DK$121,115,0)))</f>
        <v>0</v>
      </c>
    </row>
    <row r="24" spans="1:38" x14ac:dyDescent="0.25">
      <c r="A24" s="1" t="s">
        <v>127</v>
      </c>
      <c r="B24" s="1" t="s">
        <v>35</v>
      </c>
      <c r="C24" s="1" t="s">
        <v>378</v>
      </c>
      <c r="D24" s="1" t="s">
        <v>377</v>
      </c>
      <c r="E24" s="1" t="s">
        <v>26</v>
      </c>
      <c r="F24" s="1" t="s">
        <v>18</v>
      </c>
      <c r="G24" s="4">
        <v>0</v>
      </c>
      <c r="H24" s="4">
        <v>55</v>
      </c>
      <c r="I24" s="2">
        <v>0</v>
      </c>
      <c r="K24" s="11">
        <v>39</v>
      </c>
      <c r="L24" s="1" t="s">
        <v>128</v>
      </c>
      <c r="M24" s="1" t="s">
        <v>21</v>
      </c>
      <c r="N24" s="1" t="s">
        <v>129</v>
      </c>
      <c r="O24">
        <f>IF($L24="Externally Funded",0,IF($M24="PA",VLOOKUP($N24,'[1]PA Projects'!$A$4:$DO$223,65,0),VLOOKUP($N24, '[1]NJ Projects'!$A$13:$DK$121,64,0)))</f>
        <v>0</v>
      </c>
      <c r="P24">
        <f>IF($L24="Externally Funded",0,IF($M24="PA",VLOOKUP($N24,'[1]PA Projects'!$A$4:$DO$223,66,0),VLOOKUP($N24, '[1]NJ Projects'!$A$13:$DK$121,65,0)))</f>
        <v>0</v>
      </c>
      <c r="Q24">
        <f>IF($L24="Externally Funded",0,IF($M24="PA",VLOOKUP($N24,'[1]PA Projects'!$A$4:$DO$223,67,0),VLOOKUP($N24, '[1]NJ Projects'!$A$13:$DK$121,66,0)))</f>
        <v>0</v>
      </c>
      <c r="R24">
        <f>IF($L24="Externally Funded",0,IF($M24="PA",VLOOKUP($N24,'[1]PA Projects'!$A$4:$DO$223,68,0),VLOOKUP($N24, '[1]NJ Projects'!$A$13:$DK$121,67,0)))</f>
        <v>0</v>
      </c>
      <c r="S24">
        <f>IF($L24="Externally Funded",0,IF($M24="PA",VLOOKUP($N24,'[1]PA Projects'!$A$4:$DO$223,69,0),VLOOKUP($N24, '[1]NJ Projects'!$A$13:$DK$121,68,0)))</f>
        <v>0</v>
      </c>
      <c r="T24">
        <f>IF($L24="Externally Funded",0,IF($M24="PA",VLOOKUP($N24,'[1]PA Projects'!$A$4:$DO$223,70,0),VLOOKUP($N24, '[1]NJ Projects'!$A$13:$DK$121,69,0)))</f>
        <v>0</v>
      </c>
      <c r="U24">
        <f>IF($L24="Externally Funded",0,IF($M24="PA",VLOOKUP($N24,'[1]PA Projects'!$A$4:$DO$223,71,0),VLOOKUP($N24, '[1]NJ Projects'!$A$13:$DK$121,70,0)))</f>
        <v>0</v>
      </c>
      <c r="V24">
        <f>IF($L24="Externally Funded",0,IF($M24="PA",VLOOKUP($N24,'[1]PA Projects'!$A$4:$DO$223,72,0),VLOOKUP($N24, '[1]NJ Projects'!$A$13:$DK$121,71,0)))</f>
        <v>0</v>
      </c>
      <c r="W24">
        <f>IF($L24="Externally Funded",0,IF($M24="PA",VLOOKUP($N24,'[1]PA Projects'!$A$4:$DO$223,73,0),VLOOKUP($N24, '[1]NJ Projects'!$A$13:$DK$121,72,0)))</f>
        <v>0</v>
      </c>
      <c r="X24">
        <f>IF($L24="Externally Funded",0,IF($M24="PA",VLOOKUP($N24,'[1]PA Projects'!$A$4:$DO$223,74,0),VLOOKUP($N24, '[1]NJ Projects'!$A$13:$DK$121,73,0)))</f>
        <v>0</v>
      </c>
      <c r="Y24">
        <f>IF($L24="Externally Funded",0,IF($M24="PA",VLOOKUP($N24,'[1]PA Projects'!$A$4:$DO$223,75,0),VLOOKUP($N24, '[1]NJ Projects'!$A$13:$DK$121,74,0)))</f>
        <v>0</v>
      </c>
      <c r="Z24">
        <f>IF($L24="Externally Funded",0,IF($M24="PA",VLOOKUP($N24,'[1]PA Projects'!$A$4:$DO$223,76,0),VLOOKUP($N24, '[1]NJ Projects'!$A$13:$DK$121,75,0)))</f>
        <v>0</v>
      </c>
      <c r="AA24">
        <f>IF($L24="Externally Funded",0,IF($M24="PA",VLOOKUP($N24,'[1]PA Projects'!$A$4:$DO$223,77,0),VLOOKUP($N24, '[1]NJ Projects'!$A$13:$DK$121,76,0)))</f>
        <v>0</v>
      </c>
      <c r="AB24">
        <f>IF($L24="Externally Funded",0,IF($M24="PA",VLOOKUP($N24,'[1]PA Projects'!$A$4:$DO$223,78,0),VLOOKUP($N24, '[1]NJ Projects'!$A$13:$DK$121,77,0)))</f>
        <v>0</v>
      </c>
      <c r="AC24">
        <f>IF($L24="Externally Funded",0,IF($M24="PA",VLOOKUP($N24,'[1]PA Projects'!$A$4:$DO$223,79,0),VLOOKUP($N24, '[1]NJ Projects'!$A$13:$DK$121,78,0)))</f>
        <v>0</v>
      </c>
      <c r="AD24">
        <f>IF($L24="Externally Funded",0,IF($M24="PA",VLOOKUP($N24,'[1]PA Projects'!$A$4:$DO$223,80,0),VLOOKUP($N24, '[1]NJ Projects'!$A$13:$DK$121,79,0)))</f>
        <v>0</v>
      </c>
      <c r="AE24">
        <f>IF($L24="Externally Funded",0,IF($M24="PA",VLOOKUP($N24,'[1]PA Projects'!$A$4:$DO$223,81,0),VLOOKUP($N24, '[1]NJ Projects'!$A$13:$DK$121,80,0)))</f>
        <v>0</v>
      </c>
      <c r="AF24">
        <f>IF($L24="Externally Funded",0,IF($M24="PA",VLOOKUP($N24,'[1]PA Projects'!$A$4:$DO$223,82,0),VLOOKUP($N24, '[1]NJ Projects'!$A$13:$DK$121,81,0)))</f>
        <v>0</v>
      </c>
      <c r="AG24">
        <f>IF($L24="Externally Funded",0,IF($M24="PA",VLOOKUP($N24,'[1]PA Projects'!$A$4:$DO$223,83,0),VLOOKUP($N24, '[1]NJ Projects'!$A$13:$DK$121,82,0)))</f>
        <v>0</v>
      </c>
      <c r="AH24">
        <f>IF($L24="Externally Funded",0,IF($M24="PA",VLOOKUP($N24,'[1]PA Projects'!$A$4:$DO$223,84,0),VLOOKUP($N24, '[1]NJ Projects'!$A$13:$DK$121,83,0)))</f>
        <v>0</v>
      </c>
      <c r="AI24">
        <f>IF($L24="Externally Funded",0,IF($M24="PA",VLOOKUP($N24,'[1]PA Projects'!$A$4:$DO$223,85,0),VLOOKUP($N24, '[1]NJ Projects'!$A$13:$DK$121,84,0)))</f>
        <v>0</v>
      </c>
      <c r="AJ24">
        <f>IF($L24="Externally Funded",0,IF($M24="PA",VLOOKUP($N24,'[1]PA Projects'!$A$4:$DO$223,86,0),VLOOKUP($N24, '[1]NJ Projects'!$A$13:$DK$121,85,0)))</f>
        <v>0</v>
      </c>
      <c r="AK24">
        <f>IF($L24="Externally Funded",0,IF($M24="PA",VLOOKUP($N24,'[1]PA Projects'!$A$4:$DO$223,87,0),VLOOKUP($N24, '[1]NJ Projects'!$A$13:$DK$121,86,0)))</f>
        <v>0</v>
      </c>
      <c r="AL24">
        <f>IF($L24="Externally Funded", VLOOKUP($N24, '[1]External Projects'!$A$5:$S$13,19,0), IF($M24="PA",VLOOKUP($N24,'[1]PA Projects'!$A$4:$DO$223,119,0),VLOOKUP($N24, '[1]NJ Projects'!$A$13:$DK$121,115,0)))</f>
        <v>0</v>
      </c>
    </row>
    <row r="25" spans="1:38" x14ac:dyDescent="0.25">
      <c r="A25" s="1" t="s">
        <v>130</v>
      </c>
      <c r="B25" s="1" t="s">
        <v>35</v>
      </c>
      <c r="C25" s="1" t="s">
        <v>379</v>
      </c>
      <c r="D25" s="1" t="s">
        <v>380</v>
      </c>
      <c r="E25" s="1" t="s">
        <v>44</v>
      </c>
      <c r="F25" s="1" t="s">
        <v>18</v>
      </c>
      <c r="G25" s="4">
        <v>0</v>
      </c>
      <c r="H25" s="4">
        <v>500</v>
      </c>
      <c r="I25" s="2">
        <v>0</v>
      </c>
      <c r="K25" s="11">
        <v>40</v>
      </c>
      <c r="L25" s="1" t="s">
        <v>128</v>
      </c>
      <c r="M25" s="1" t="s">
        <v>21</v>
      </c>
      <c r="N25" s="1" t="s">
        <v>132</v>
      </c>
      <c r="O25">
        <f>IF($L25="Externally Funded",0,IF($M25="PA",VLOOKUP($N25,'[1]PA Projects'!$A$4:$DO$223,65,0),VLOOKUP($N25, '[1]NJ Projects'!$A$13:$DK$121,64,0)))</f>
        <v>0</v>
      </c>
      <c r="P25">
        <f>IF($L25="Externally Funded",0,IF($M25="PA",VLOOKUP($N25,'[1]PA Projects'!$A$4:$DO$223,66,0),VLOOKUP($N25, '[1]NJ Projects'!$A$13:$DK$121,65,0)))</f>
        <v>0</v>
      </c>
      <c r="Q25">
        <f>IF($L25="Externally Funded",0,IF($M25="PA",VLOOKUP($N25,'[1]PA Projects'!$A$4:$DO$223,67,0),VLOOKUP($N25, '[1]NJ Projects'!$A$13:$DK$121,66,0)))</f>
        <v>0</v>
      </c>
      <c r="R25">
        <f>IF($L25="Externally Funded",0,IF($M25="PA",VLOOKUP($N25,'[1]PA Projects'!$A$4:$DO$223,68,0),VLOOKUP($N25, '[1]NJ Projects'!$A$13:$DK$121,67,0)))</f>
        <v>0</v>
      </c>
      <c r="S25">
        <f>IF($L25="Externally Funded",0,IF($M25="PA",VLOOKUP($N25,'[1]PA Projects'!$A$4:$DO$223,69,0),VLOOKUP($N25, '[1]NJ Projects'!$A$13:$DK$121,68,0)))</f>
        <v>0</v>
      </c>
      <c r="T25">
        <f>IF($L25="Externally Funded",0,IF($M25="PA",VLOOKUP($N25,'[1]PA Projects'!$A$4:$DO$223,70,0),VLOOKUP($N25, '[1]NJ Projects'!$A$13:$DK$121,69,0)))</f>
        <v>0</v>
      </c>
      <c r="U25">
        <f>IF($L25="Externally Funded",0,IF($M25="PA",VLOOKUP($N25,'[1]PA Projects'!$A$4:$DO$223,71,0),VLOOKUP($N25, '[1]NJ Projects'!$A$13:$DK$121,70,0)))</f>
        <v>0</v>
      </c>
      <c r="V25">
        <f>IF($L25="Externally Funded",0,IF($M25="PA",VLOOKUP($N25,'[1]PA Projects'!$A$4:$DO$223,72,0),VLOOKUP($N25, '[1]NJ Projects'!$A$13:$DK$121,71,0)))</f>
        <v>0</v>
      </c>
      <c r="W25">
        <f>IF($L25="Externally Funded",0,IF($M25="PA",VLOOKUP($N25,'[1]PA Projects'!$A$4:$DO$223,73,0),VLOOKUP($N25, '[1]NJ Projects'!$A$13:$DK$121,72,0)))</f>
        <v>0</v>
      </c>
      <c r="X25">
        <f>IF($L25="Externally Funded",0,IF($M25="PA",VLOOKUP($N25,'[1]PA Projects'!$A$4:$DO$223,74,0),VLOOKUP($N25, '[1]NJ Projects'!$A$13:$DK$121,73,0)))</f>
        <v>0</v>
      </c>
      <c r="Y25">
        <f>IF($L25="Externally Funded",0,IF($M25="PA",VLOOKUP($N25,'[1]PA Projects'!$A$4:$DO$223,75,0),VLOOKUP($N25, '[1]NJ Projects'!$A$13:$DK$121,74,0)))</f>
        <v>0</v>
      </c>
      <c r="Z25">
        <f>IF($L25="Externally Funded",0,IF($M25="PA",VLOOKUP($N25,'[1]PA Projects'!$A$4:$DO$223,76,0),VLOOKUP($N25, '[1]NJ Projects'!$A$13:$DK$121,75,0)))</f>
        <v>0</v>
      </c>
      <c r="AA25">
        <f>IF($L25="Externally Funded",0,IF($M25="PA",VLOOKUP($N25,'[1]PA Projects'!$A$4:$DO$223,77,0),VLOOKUP($N25, '[1]NJ Projects'!$A$13:$DK$121,76,0)))</f>
        <v>0</v>
      </c>
      <c r="AB25">
        <f>IF($L25="Externally Funded",0,IF($M25="PA",VLOOKUP($N25,'[1]PA Projects'!$A$4:$DO$223,78,0),VLOOKUP($N25, '[1]NJ Projects'!$A$13:$DK$121,77,0)))</f>
        <v>0</v>
      </c>
      <c r="AC25">
        <f>IF($L25="Externally Funded",0,IF($M25="PA",VLOOKUP($N25,'[1]PA Projects'!$A$4:$DO$223,79,0),VLOOKUP($N25, '[1]NJ Projects'!$A$13:$DK$121,78,0)))</f>
        <v>0</v>
      </c>
      <c r="AD25">
        <f>IF($L25="Externally Funded",0,IF($M25="PA",VLOOKUP($N25,'[1]PA Projects'!$A$4:$DO$223,80,0),VLOOKUP($N25, '[1]NJ Projects'!$A$13:$DK$121,79,0)))</f>
        <v>0</v>
      </c>
      <c r="AE25">
        <f>IF($L25="Externally Funded",0,IF($M25="PA",VLOOKUP($N25,'[1]PA Projects'!$A$4:$DO$223,81,0),VLOOKUP($N25, '[1]NJ Projects'!$A$13:$DK$121,80,0)))</f>
        <v>0</v>
      </c>
      <c r="AF25">
        <f>IF($L25="Externally Funded",0,IF($M25="PA",VLOOKUP($N25,'[1]PA Projects'!$A$4:$DO$223,82,0),VLOOKUP($N25, '[1]NJ Projects'!$A$13:$DK$121,81,0)))</f>
        <v>0</v>
      </c>
      <c r="AG25">
        <f>IF($L25="Externally Funded",0,IF($M25="PA",VLOOKUP($N25,'[1]PA Projects'!$A$4:$DO$223,83,0),VLOOKUP($N25, '[1]NJ Projects'!$A$13:$DK$121,82,0)))</f>
        <v>0</v>
      </c>
      <c r="AH25">
        <f>IF($L25="Externally Funded",0,IF($M25="PA",VLOOKUP($N25,'[1]PA Projects'!$A$4:$DO$223,84,0),VLOOKUP($N25, '[1]NJ Projects'!$A$13:$DK$121,83,0)))</f>
        <v>0</v>
      </c>
      <c r="AI25">
        <f>IF($L25="Externally Funded",0,IF($M25="PA",VLOOKUP($N25,'[1]PA Projects'!$A$4:$DO$223,85,0),VLOOKUP($N25, '[1]NJ Projects'!$A$13:$DK$121,84,0)))</f>
        <v>0</v>
      </c>
      <c r="AJ25">
        <f>IF($L25="Externally Funded",0,IF($M25="PA",VLOOKUP($N25,'[1]PA Projects'!$A$4:$DO$223,86,0),VLOOKUP($N25, '[1]NJ Projects'!$A$13:$DK$121,85,0)))</f>
        <v>0</v>
      </c>
      <c r="AK25">
        <f>IF($L25="Externally Funded",0,IF($M25="PA",VLOOKUP($N25,'[1]PA Projects'!$A$4:$DO$223,87,0),VLOOKUP($N25, '[1]NJ Projects'!$A$13:$DK$121,86,0)))</f>
        <v>0</v>
      </c>
      <c r="AL25">
        <f>IF($L25="Externally Funded", VLOOKUP($N25, '[1]External Projects'!$A$5:$S$13,19,0), IF($M25="PA",VLOOKUP($N25,'[1]PA Projects'!$A$4:$DO$223,119,0),VLOOKUP($N25, '[1]NJ Projects'!$A$13:$DK$121,115,0)))</f>
        <v>0</v>
      </c>
    </row>
    <row r="26" spans="1:38" x14ac:dyDescent="0.25">
      <c r="A26" s="1" t="s">
        <v>133</v>
      </c>
      <c r="B26" s="1" t="s">
        <v>14</v>
      </c>
      <c r="C26" s="1" t="s">
        <v>134</v>
      </c>
      <c r="D26" s="1" t="s">
        <v>135</v>
      </c>
      <c r="E26" s="1" t="s">
        <v>136</v>
      </c>
      <c r="F26" s="1" t="s">
        <v>124</v>
      </c>
      <c r="G26" s="2">
        <v>543.79999999999995</v>
      </c>
      <c r="H26" s="2">
        <v>0</v>
      </c>
      <c r="I26" s="2">
        <v>255</v>
      </c>
      <c r="K26" s="11">
        <v>33</v>
      </c>
      <c r="L26" s="1" t="s">
        <v>29</v>
      </c>
      <c r="M26" s="1" t="s">
        <v>81</v>
      </c>
      <c r="N26" s="11">
        <v>77</v>
      </c>
      <c r="O26" t="str">
        <f>IF($L26="Externally Funded",0,IF($M26="PA",VLOOKUP($N26,'[1]PA Projects'!$A$4:$DO$223,65,0),VLOOKUP($N26, '[1]NJ Projects'!$A$13:$DK$121,64,0)))</f>
        <v>355B</v>
      </c>
      <c r="P26" t="str">
        <f>IF($L26="Externally Funded",0,IF($M26="PA",VLOOKUP($N26,'[1]PA Projects'!$A$4:$DO$223,66,0),VLOOKUP($N26, '[1]NJ Projects'!$A$13:$DK$121,65,0)))</f>
        <v>355C</v>
      </c>
      <c r="Q26" t="str">
        <f>IF($L26="Externally Funded",0,IF($M26="PA",VLOOKUP($N26,'[1]PA Projects'!$A$4:$DO$223,67,0),VLOOKUP($N26, '[1]NJ Projects'!$A$13:$DK$121,66,0)))</f>
        <v>355D</v>
      </c>
      <c r="R26" t="str">
        <f>IF($L26="Externally Funded",0,IF($M26="PA",VLOOKUP($N26,'[1]PA Projects'!$A$4:$DO$223,68,0),VLOOKUP($N26, '[1]NJ Projects'!$A$13:$DK$121,67,0)))</f>
        <v>355E</v>
      </c>
      <c r="S26">
        <f>IF($L26="Externally Funded",0,IF($M26="PA",VLOOKUP($N26,'[1]PA Projects'!$A$4:$DO$223,69,0),VLOOKUP($N26, '[1]NJ Projects'!$A$13:$DK$121,68,0)))</f>
        <v>0</v>
      </c>
      <c r="T26">
        <f>IF($L26="Externally Funded",0,IF($M26="PA",VLOOKUP($N26,'[1]PA Projects'!$A$4:$DO$223,70,0),VLOOKUP($N26, '[1]NJ Projects'!$A$13:$DK$121,69,0)))</f>
        <v>0</v>
      </c>
      <c r="U26">
        <f>IF($L26="Externally Funded",0,IF($M26="PA",VLOOKUP($N26,'[1]PA Projects'!$A$4:$DO$223,71,0),VLOOKUP($N26, '[1]NJ Projects'!$A$13:$DK$121,70,0)))</f>
        <v>0</v>
      </c>
      <c r="V26">
        <f>IF($L26="Externally Funded",0,IF($M26="PA",VLOOKUP($N26,'[1]PA Projects'!$A$4:$DO$223,72,0),VLOOKUP($N26, '[1]NJ Projects'!$A$13:$DK$121,71,0)))</f>
        <v>0</v>
      </c>
      <c r="W26">
        <f>IF($L26="Externally Funded",0,IF($M26="PA",VLOOKUP($N26,'[1]PA Projects'!$A$4:$DO$223,73,0),VLOOKUP($N26, '[1]NJ Projects'!$A$13:$DK$121,72,0)))</f>
        <v>0</v>
      </c>
      <c r="X26">
        <f>IF($L26="Externally Funded",0,IF($M26="PA",VLOOKUP($N26,'[1]PA Projects'!$A$4:$DO$223,74,0),VLOOKUP($N26, '[1]NJ Projects'!$A$13:$DK$121,73,0)))</f>
        <v>0</v>
      </c>
      <c r="Y26">
        <f>IF($L26="Externally Funded",0,IF($M26="PA",VLOOKUP($N26,'[1]PA Projects'!$A$4:$DO$223,75,0),VLOOKUP($N26, '[1]NJ Projects'!$A$13:$DK$121,74,0)))</f>
        <v>0</v>
      </c>
      <c r="Z26">
        <f>IF($L26="Externally Funded",0,IF($M26="PA",VLOOKUP($N26,'[1]PA Projects'!$A$4:$DO$223,76,0),VLOOKUP($N26, '[1]NJ Projects'!$A$13:$DK$121,75,0)))</f>
        <v>0</v>
      </c>
      <c r="AA26">
        <f>IF($L26="Externally Funded",0,IF($M26="PA",VLOOKUP($N26,'[1]PA Projects'!$A$4:$DO$223,77,0),VLOOKUP($N26, '[1]NJ Projects'!$A$13:$DK$121,76,0)))</f>
        <v>0</v>
      </c>
      <c r="AB26">
        <f>IF($L26="Externally Funded",0,IF($M26="PA",VLOOKUP($N26,'[1]PA Projects'!$A$4:$DO$223,78,0),VLOOKUP($N26, '[1]NJ Projects'!$A$13:$DK$121,77,0)))</f>
        <v>0</v>
      </c>
      <c r="AC26">
        <f>IF($L26="Externally Funded",0,IF($M26="PA",VLOOKUP($N26,'[1]PA Projects'!$A$4:$DO$223,79,0),VLOOKUP($N26, '[1]NJ Projects'!$A$13:$DK$121,78,0)))</f>
        <v>0</v>
      </c>
      <c r="AD26">
        <f>IF($L26="Externally Funded",0,IF($M26="PA",VLOOKUP($N26,'[1]PA Projects'!$A$4:$DO$223,80,0),VLOOKUP($N26, '[1]NJ Projects'!$A$13:$DK$121,79,0)))</f>
        <v>0</v>
      </c>
      <c r="AE26">
        <f>IF($L26="Externally Funded",0,IF($M26="PA",VLOOKUP($N26,'[1]PA Projects'!$A$4:$DO$223,81,0),VLOOKUP($N26, '[1]NJ Projects'!$A$13:$DK$121,80,0)))</f>
        <v>0</v>
      </c>
      <c r="AF26">
        <f>IF($L26="Externally Funded",0,IF($M26="PA",VLOOKUP($N26,'[1]PA Projects'!$A$4:$DO$223,82,0),VLOOKUP($N26, '[1]NJ Projects'!$A$13:$DK$121,81,0)))</f>
        <v>0</v>
      </c>
      <c r="AG26">
        <f>IF($L26="Externally Funded",0,IF($M26="PA",VLOOKUP($N26,'[1]PA Projects'!$A$4:$DO$223,83,0),VLOOKUP($N26, '[1]NJ Projects'!$A$13:$DK$121,82,0)))</f>
        <v>0</v>
      </c>
      <c r="AH26">
        <f>IF($L26="Externally Funded",0,IF($M26="PA",VLOOKUP($N26,'[1]PA Projects'!$A$4:$DO$223,84,0),VLOOKUP($N26, '[1]NJ Projects'!$A$13:$DK$121,83,0)))</f>
        <v>0</v>
      </c>
      <c r="AI26">
        <f>IF($L26="Externally Funded",0,IF($M26="PA",VLOOKUP($N26,'[1]PA Projects'!$A$4:$DO$223,85,0),VLOOKUP($N26, '[1]NJ Projects'!$A$13:$DK$121,84,0)))</f>
        <v>0</v>
      </c>
      <c r="AJ26">
        <f>IF($L26="Externally Funded",0,IF($M26="PA",VLOOKUP($N26,'[1]PA Projects'!$A$4:$DO$223,86,0),VLOOKUP($N26, '[1]NJ Projects'!$A$13:$DK$121,85,0)))</f>
        <v>0</v>
      </c>
      <c r="AK26">
        <f>IF($L26="Externally Funded",0,IF($M26="PA",VLOOKUP($N26,'[1]PA Projects'!$A$4:$DO$223,87,0),VLOOKUP($N26, '[1]NJ Projects'!$A$13:$DK$121,86,0)))</f>
        <v>0</v>
      </c>
      <c r="AL26" t="str">
        <f>IF($L26="Externally Funded", VLOOKUP($N26, '[1]External Projects'!$A$5:$S$13,19,0), IF($M26="PA",VLOOKUP($N26,'[1]PA Projects'!$A$4:$DO$223,119,0),VLOOKUP($N26, '[1]NJ Projects'!$A$13:$DK$121,115,0)))</f>
        <v>http://njdirectconnection.com/</v>
      </c>
    </row>
    <row r="27" spans="1:38" x14ac:dyDescent="0.25">
      <c r="A27" s="1" t="s">
        <v>138</v>
      </c>
      <c r="B27" s="1" t="s">
        <v>35</v>
      </c>
      <c r="C27" s="1" t="s">
        <v>139</v>
      </c>
      <c r="D27" s="1" t="s">
        <v>140</v>
      </c>
      <c r="E27" s="1" t="s">
        <v>79</v>
      </c>
      <c r="F27" s="1" t="s">
        <v>18</v>
      </c>
      <c r="G27" s="2">
        <v>110</v>
      </c>
      <c r="H27" s="2">
        <v>0</v>
      </c>
      <c r="I27" s="2">
        <v>0</v>
      </c>
      <c r="K27" s="11">
        <v>51</v>
      </c>
      <c r="L27" s="1" t="s">
        <v>128</v>
      </c>
      <c r="M27" s="1" t="s">
        <v>81</v>
      </c>
      <c r="N27" s="1" t="s">
        <v>141</v>
      </c>
      <c r="O27">
        <f>IF($L27="Externally Funded",0,IF($M27="PA",VLOOKUP($N27,'[1]PA Projects'!$A$4:$DO$223,65,0),VLOOKUP($N27, '[1]NJ Projects'!$A$13:$DK$121,64,0)))</f>
        <v>0</v>
      </c>
      <c r="P27">
        <f>IF($L27="Externally Funded",0,IF($M27="PA",VLOOKUP($N27,'[1]PA Projects'!$A$4:$DO$223,66,0),VLOOKUP($N27, '[1]NJ Projects'!$A$13:$DK$121,65,0)))</f>
        <v>0</v>
      </c>
      <c r="Q27">
        <f>IF($L27="Externally Funded",0,IF($M27="PA",VLOOKUP($N27,'[1]PA Projects'!$A$4:$DO$223,67,0),VLOOKUP($N27, '[1]NJ Projects'!$A$13:$DK$121,66,0)))</f>
        <v>0</v>
      </c>
      <c r="R27">
        <f>IF($L27="Externally Funded",0,IF($M27="PA",VLOOKUP($N27,'[1]PA Projects'!$A$4:$DO$223,68,0),VLOOKUP($N27, '[1]NJ Projects'!$A$13:$DK$121,67,0)))</f>
        <v>0</v>
      </c>
      <c r="S27">
        <f>IF($L27="Externally Funded",0,IF($M27="PA",VLOOKUP($N27,'[1]PA Projects'!$A$4:$DO$223,69,0),VLOOKUP($N27, '[1]NJ Projects'!$A$13:$DK$121,68,0)))</f>
        <v>0</v>
      </c>
      <c r="T27">
        <f>IF($L27="Externally Funded",0,IF($M27="PA",VLOOKUP($N27,'[1]PA Projects'!$A$4:$DO$223,70,0),VLOOKUP($N27, '[1]NJ Projects'!$A$13:$DK$121,69,0)))</f>
        <v>0</v>
      </c>
      <c r="U27">
        <f>IF($L27="Externally Funded",0,IF($M27="PA",VLOOKUP($N27,'[1]PA Projects'!$A$4:$DO$223,71,0),VLOOKUP($N27, '[1]NJ Projects'!$A$13:$DK$121,70,0)))</f>
        <v>0</v>
      </c>
      <c r="V27">
        <f>IF($L27="Externally Funded",0,IF($M27="PA",VLOOKUP($N27,'[1]PA Projects'!$A$4:$DO$223,72,0),VLOOKUP($N27, '[1]NJ Projects'!$A$13:$DK$121,71,0)))</f>
        <v>0</v>
      </c>
      <c r="W27">
        <f>IF($L27="Externally Funded",0,IF($M27="PA",VLOOKUP($N27,'[1]PA Projects'!$A$4:$DO$223,73,0),VLOOKUP($N27, '[1]NJ Projects'!$A$13:$DK$121,72,0)))</f>
        <v>0</v>
      </c>
      <c r="X27">
        <f>IF($L27="Externally Funded",0,IF($M27="PA",VLOOKUP($N27,'[1]PA Projects'!$A$4:$DO$223,74,0),VLOOKUP($N27, '[1]NJ Projects'!$A$13:$DK$121,73,0)))</f>
        <v>0</v>
      </c>
      <c r="Y27">
        <f>IF($L27="Externally Funded",0,IF($M27="PA",VLOOKUP($N27,'[1]PA Projects'!$A$4:$DO$223,75,0),VLOOKUP($N27, '[1]NJ Projects'!$A$13:$DK$121,74,0)))</f>
        <v>0</v>
      </c>
      <c r="Z27">
        <f>IF($L27="Externally Funded",0,IF($M27="PA",VLOOKUP($N27,'[1]PA Projects'!$A$4:$DO$223,76,0),VLOOKUP($N27, '[1]NJ Projects'!$A$13:$DK$121,75,0)))</f>
        <v>0</v>
      </c>
      <c r="AA27">
        <f>IF($L27="Externally Funded",0,IF($M27="PA",VLOOKUP($N27,'[1]PA Projects'!$A$4:$DO$223,77,0),VLOOKUP($N27, '[1]NJ Projects'!$A$13:$DK$121,76,0)))</f>
        <v>0</v>
      </c>
      <c r="AB27">
        <f>IF($L27="Externally Funded",0,IF($M27="PA",VLOOKUP($N27,'[1]PA Projects'!$A$4:$DO$223,78,0),VLOOKUP($N27, '[1]NJ Projects'!$A$13:$DK$121,77,0)))</f>
        <v>0</v>
      </c>
      <c r="AC27">
        <f>IF($L27="Externally Funded",0,IF($M27="PA",VLOOKUP($N27,'[1]PA Projects'!$A$4:$DO$223,79,0),VLOOKUP($N27, '[1]NJ Projects'!$A$13:$DK$121,78,0)))</f>
        <v>0</v>
      </c>
      <c r="AD27">
        <f>IF($L27="Externally Funded",0,IF($M27="PA",VLOOKUP($N27,'[1]PA Projects'!$A$4:$DO$223,80,0),VLOOKUP($N27, '[1]NJ Projects'!$A$13:$DK$121,79,0)))</f>
        <v>0</v>
      </c>
      <c r="AE27">
        <f>IF($L27="Externally Funded",0,IF($M27="PA",VLOOKUP($N27,'[1]PA Projects'!$A$4:$DO$223,81,0),VLOOKUP($N27, '[1]NJ Projects'!$A$13:$DK$121,80,0)))</f>
        <v>0</v>
      </c>
      <c r="AF27">
        <f>IF($L27="Externally Funded",0,IF($M27="PA",VLOOKUP($N27,'[1]PA Projects'!$A$4:$DO$223,82,0),VLOOKUP($N27, '[1]NJ Projects'!$A$13:$DK$121,81,0)))</f>
        <v>0</v>
      </c>
      <c r="AG27">
        <f>IF($L27="Externally Funded",0,IF($M27="PA",VLOOKUP($N27,'[1]PA Projects'!$A$4:$DO$223,83,0),VLOOKUP($N27, '[1]NJ Projects'!$A$13:$DK$121,82,0)))</f>
        <v>0</v>
      </c>
      <c r="AH27">
        <f>IF($L27="Externally Funded",0,IF($M27="PA",VLOOKUP($N27,'[1]PA Projects'!$A$4:$DO$223,84,0),VLOOKUP($N27, '[1]NJ Projects'!$A$13:$DK$121,83,0)))</f>
        <v>0</v>
      </c>
      <c r="AI27">
        <f>IF($L27="Externally Funded",0,IF($M27="PA",VLOOKUP($N27,'[1]PA Projects'!$A$4:$DO$223,85,0),VLOOKUP($N27, '[1]NJ Projects'!$A$13:$DK$121,84,0)))</f>
        <v>0</v>
      </c>
      <c r="AJ27">
        <f>IF($L27="Externally Funded",0,IF($M27="PA",VLOOKUP($N27,'[1]PA Projects'!$A$4:$DO$223,86,0),VLOOKUP($N27, '[1]NJ Projects'!$A$13:$DK$121,85,0)))</f>
        <v>0</v>
      </c>
      <c r="AK27">
        <f>IF($L27="Externally Funded",0,IF($M27="PA",VLOOKUP($N27,'[1]PA Projects'!$A$4:$DO$223,87,0),VLOOKUP($N27, '[1]NJ Projects'!$A$13:$DK$121,86,0)))</f>
        <v>0</v>
      </c>
      <c r="AL27" t="str">
        <f>IF($L27="Externally Funded", VLOOKUP($N27, '[1]External Projects'!$A$5:$S$13,19,0), IF($M27="PA",VLOOKUP($N27,'[1]PA Projects'!$A$4:$DO$223,119,0),VLOOKUP($N27, '[1]NJ Projects'!$A$13:$DK$121,115,0)))</f>
        <v>http://www.njtransit.com/tm/tm_servlet.srv?hdnPageAction=Project016To</v>
      </c>
    </row>
    <row r="28" spans="1:38" x14ac:dyDescent="0.25">
      <c r="A28" s="1" t="s">
        <v>142</v>
      </c>
      <c r="B28" s="1" t="s">
        <v>35</v>
      </c>
      <c r="C28" s="1" t="s">
        <v>143</v>
      </c>
      <c r="D28" s="1" t="s">
        <v>144</v>
      </c>
      <c r="E28" s="1" t="s">
        <v>145</v>
      </c>
      <c r="F28" s="1" t="s">
        <v>124</v>
      </c>
      <c r="G28" s="2">
        <v>0</v>
      </c>
      <c r="H28" s="2">
        <v>0</v>
      </c>
      <c r="I28" s="2">
        <v>46</v>
      </c>
      <c r="K28" s="11">
        <v>48</v>
      </c>
      <c r="L28" s="1" t="s">
        <v>39</v>
      </c>
      <c r="M28" s="1" t="s">
        <v>81</v>
      </c>
      <c r="N28" s="1" t="s">
        <v>146</v>
      </c>
      <c r="O28" t="str">
        <f>IF($L28="Externally Funded",0,IF($M28="PA",VLOOKUP($N28,'[1]PA Projects'!$A$4:$DO$223,65,0),VLOOKUP($N28, '[1]NJ Projects'!$A$13:$DK$121,64,0)))</f>
        <v>T630</v>
      </c>
      <c r="P28">
        <f>IF($L28="Externally Funded",0,IF($M28="PA",VLOOKUP($N28,'[1]PA Projects'!$A$4:$DO$223,66,0),VLOOKUP($N28, '[1]NJ Projects'!$A$13:$DK$121,65,0)))</f>
        <v>0</v>
      </c>
      <c r="Q28">
        <f>IF($L28="Externally Funded",0,IF($M28="PA",VLOOKUP($N28,'[1]PA Projects'!$A$4:$DO$223,67,0),VLOOKUP($N28, '[1]NJ Projects'!$A$13:$DK$121,66,0)))</f>
        <v>0</v>
      </c>
      <c r="R28">
        <f>IF($L28="Externally Funded",0,IF($M28="PA",VLOOKUP($N28,'[1]PA Projects'!$A$4:$DO$223,68,0),VLOOKUP($N28, '[1]NJ Projects'!$A$13:$DK$121,67,0)))</f>
        <v>0</v>
      </c>
      <c r="S28">
        <f>IF($L28="Externally Funded",0,IF($M28="PA",VLOOKUP($N28,'[1]PA Projects'!$A$4:$DO$223,69,0),VLOOKUP($N28, '[1]NJ Projects'!$A$13:$DK$121,68,0)))</f>
        <v>0</v>
      </c>
      <c r="T28">
        <f>IF($L28="Externally Funded",0,IF($M28="PA",VLOOKUP($N28,'[1]PA Projects'!$A$4:$DO$223,70,0),VLOOKUP($N28, '[1]NJ Projects'!$A$13:$DK$121,69,0)))</f>
        <v>0</v>
      </c>
      <c r="U28">
        <f>IF($L28="Externally Funded",0,IF($M28="PA",VLOOKUP($N28,'[1]PA Projects'!$A$4:$DO$223,71,0),VLOOKUP($N28, '[1]NJ Projects'!$A$13:$DK$121,70,0)))</f>
        <v>0</v>
      </c>
      <c r="V28">
        <f>IF($L28="Externally Funded",0,IF($M28="PA",VLOOKUP($N28,'[1]PA Projects'!$A$4:$DO$223,72,0),VLOOKUP($N28, '[1]NJ Projects'!$A$13:$DK$121,71,0)))</f>
        <v>0</v>
      </c>
      <c r="W28">
        <f>IF($L28="Externally Funded",0,IF($M28="PA",VLOOKUP($N28,'[1]PA Projects'!$A$4:$DO$223,73,0),VLOOKUP($N28, '[1]NJ Projects'!$A$13:$DK$121,72,0)))</f>
        <v>0</v>
      </c>
      <c r="X28">
        <f>IF($L28="Externally Funded",0,IF($M28="PA",VLOOKUP($N28,'[1]PA Projects'!$A$4:$DO$223,74,0),VLOOKUP($N28, '[1]NJ Projects'!$A$13:$DK$121,73,0)))</f>
        <v>0</v>
      </c>
      <c r="Y28">
        <f>IF($L28="Externally Funded",0,IF($M28="PA",VLOOKUP($N28,'[1]PA Projects'!$A$4:$DO$223,75,0),VLOOKUP($N28, '[1]NJ Projects'!$A$13:$DK$121,74,0)))</f>
        <v>0</v>
      </c>
      <c r="Z28">
        <f>IF($L28="Externally Funded",0,IF($M28="PA",VLOOKUP($N28,'[1]PA Projects'!$A$4:$DO$223,76,0),VLOOKUP($N28, '[1]NJ Projects'!$A$13:$DK$121,75,0)))</f>
        <v>0</v>
      </c>
      <c r="AA28">
        <f>IF($L28="Externally Funded",0,IF($M28="PA",VLOOKUP($N28,'[1]PA Projects'!$A$4:$DO$223,77,0),VLOOKUP($N28, '[1]NJ Projects'!$A$13:$DK$121,76,0)))</f>
        <v>0</v>
      </c>
      <c r="AB28">
        <f>IF($L28="Externally Funded",0,IF($M28="PA",VLOOKUP($N28,'[1]PA Projects'!$A$4:$DO$223,78,0),VLOOKUP($N28, '[1]NJ Projects'!$A$13:$DK$121,77,0)))</f>
        <v>0</v>
      </c>
      <c r="AC28">
        <f>IF($L28="Externally Funded",0,IF($M28="PA",VLOOKUP($N28,'[1]PA Projects'!$A$4:$DO$223,79,0),VLOOKUP($N28, '[1]NJ Projects'!$A$13:$DK$121,78,0)))</f>
        <v>0</v>
      </c>
      <c r="AD28">
        <f>IF($L28="Externally Funded",0,IF($M28="PA",VLOOKUP($N28,'[1]PA Projects'!$A$4:$DO$223,80,0),VLOOKUP($N28, '[1]NJ Projects'!$A$13:$DK$121,79,0)))</f>
        <v>0</v>
      </c>
      <c r="AE28">
        <f>IF($L28="Externally Funded",0,IF($M28="PA",VLOOKUP($N28,'[1]PA Projects'!$A$4:$DO$223,81,0),VLOOKUP($N28, '[1]NJ Projects'!$A$13:$DK$121,80,0)))</f>
        <v>0</v>
      </c>
      <c r="AF28">
        <f>IF($L28="Externally Funded",0,IF($M28="PA",VLOOKUP($N28,'[1]PA Projects'!$A$4:$DO$223,82,0),VLOOKUP($N28, '[1]NJ Projects'!$A$13:$DK$121,81,0)))</f>
        <v>0</v>
      </c>
      <c r="AG28">
        <f>IF($L28="Externally Funded",0,IF($M28="PA",VLOOKUP($N28,'[1]PA Projects'!$A$4:$DO$223,83,0),VLOOKUP($N28, '[1]NJ Projects'!$A$13:$DK$121,82,0)))</f>
        <v>0</v>
      </c>
      <c r="AH28">
        <f>IF($L28="Externally Funded",0,IF($M28="PA",VLOOKUP($N28,'[1]PA Projects'!$A$4:$DO$223,84,0),VLOOKUP($N28, '[1]NJ Projects'!$A$13:$DK$121,83,0)))</f>
        <v>0</v>
      </c>
      <c r="AI28">
        <f>IF($L28="Externally Funded",0,IF($M28="PA",VLOOKUP($N28,'[1]PA Projects'!$A$4:$DO$223,85,0),VLOOKUP($N28, '[1]NJ Projects'!$A$13:$DK$121,84,0)))</f>
        <v>0</v>
      </c>
      <c r="AJ28">
        <f>IF($L28="Externally Funded",0,IF($M28="PA",VLOOKUP($N28,'[1]PA Projects'!$A$4:$DO$223,86,0),VLOOKUP($N28, '[1]NJ Projects'!$A$13:$DK$121,85,0)))</f>
        <v>0</v>
      </c>
      <c r="AK28">
        <f>IF($L28="Externally Funded",0,IF($M28="PA",VLOOKUP($N28,'[1]PA Projects'!$A$4:$DO$223,87,0),VLOOKUP($N28, '[1]NJ Projects'!$A$13:$DK$121,86,0)))</f>
        <v>0</v>
      </c>
      <c r="AL28" t="str">
        <f>IF($L28="Externally Funded", VLOOKUP($N28, '[1]External Projects'!$A$5:$S$13,19,0), IF($M28="PA",VLOOKUP($N28,'[1]PA Projects'!$A$4:$DO$223,119,0),VLOOKUP($N28, '[1]NJ Projects'!$A$13:$DK$121,115,0)))</f>
        <v>http://www.southjerseytransit.com/</v>
      </c>
    </row>
    <row r="29" spans="1:38" x14ac:dyDescent="0.25">
      <c r="A29" s="1" t="s">
        <v>147</v>
      </c>
      <c r="B29" s="1" t="s">
        <v>35</v>
      </c>
      <c r="C29" s="1" t="s">
        <v>148</v>
      </c>
      <c r="D29" s="1" t="s">
        <v>149</v>
      </c>
      <c r="E29" s="1" t="s">
        <v>74</v>
      </c>
      <c r="F29" s="1" t="s">
        <v>18</v>
      </c>
      <c r="G29" s="4">
        <v>0</v>
      </c>
      <c r="H29" s="4">
        <v>429</v>
      </c>
      <c r="I29" s="2">
        <v>0</v>
      </c>
      <c r="K29" s="11">
        <v>45</v>
      </c>
      <c r="L29" s="1" t="s">
        <v>128</v>
      </c>
      <c r="M29" s="1" t="s">
        <v>21</v>
      </c>
      <c r="N29" s="1" t="s">
        <v>150</v>
      </c>
      <c r="O29">
        <f>IF($L29="Externally Funded",0,IF($M29="PA",VLOOKUP($N29,'[1]PA Projects'!$A$4:$DO$223,65,0),VLOOKUP($N29, '[1]NJ Projects'!$A$13:$DK$121,64,0)))</f>
        <v>0</v>
      </c>
      <c r="P29">
        <f>IF($L29="Externally Funded",0,IF($M29="PA",VLOOKUP($N29,'[1]PA Projects'!$A$4:$DO$223,66,0),VLOOKUP($N29, '[1]NJ Projects'!$A$13:$DK$121,65,0)))</f>
        <v>0</v>
      </c>
      <c r="Q29">
        <f>IF($L29="Externally Funded",0,IF($M29="PA",VLOOKUP($N29,'[1]PA Projects'!$A$4:$DO$223,67,0),VLOOKUP($N29, '[1]NJ Projects'!$A$13:$DK$121,66,0)))</f>
        <v>0</v>
      </c>
      <c r="R29">
        <f>IF($L29="Externally Funded",0,IF($M29="PA",VLOOKUP($N29,'[1]PA Projects'!$A$4:$DO$223,68,0),VLOOKUP($N29, '[1]NJ Projects'!$A$13:$DK$121,67,0)))</f>
        <v>0</v>
      </c>
      <c r="S29">
        <f>IF($L29="Externally Funded",0,IF($M29="PA",VLOOKUP($N29,'[1]PA Projects'!$A$4:$DO$223,69,0),VLOOKUP($N29, '[1]NJ Projects'!$A$13:$DK$121,68,0)))</f>
        <v>0</v>
      </c>
      <c r="T29">
        <f>IF($L29="Externally Funded",0,IF($M29="PA",VLOOKUP($N29,'[1]PA Projects'!$A$4:$DO$223,70,0),VLOOKUP($N29, '[1]NJ Projects'!$A$13:$DK$121,69,0)))</f>
        <v>0</v>
      </c>
      <c r="U29">
        <f>IF($L29="Externally Funded",0,IF($M29="PA",VLOOKUP($N29,'[1]PA Projects'!$A$4:$DO$223,71,0),VLOOKUP($N29, '[1]NJ Projects'!$A$13:$DK$121,70,0)))</f>
        <v>0</v>
      </c>
      <c r="V29">
        <f>IF($L29="Externally Funded",0,IF($M29="PA",VLOOKUP($N29,'[1]PA Projects'!$A$4:$DO$223,72,0),VLOOKUP($N29, '[1]NJ Projects'!$A$13:$DK$121,71,0)))</f>
        <v>0</v>
      </c>
      <c r="W29">
        <f>IF($L29="Externally Funded",0,IF($M29="PA",VLOOKUP($N29,'[1]PA Projects'!$A$4:$DO$223,73,0),VLOOKUP($N29, '[1]NJ Projects'!$A$13:$DK$121,72,0)))</f>
        <v>0</v>
      </c>
      <c r="X29">
        <f>IF($L29="Externally Funded",0,IF($M29="PA",VLOOKUP($N29,'[1]PA Projects'!$A$4:$DO$223,74,0),VLOOKUP($N29, '[1]NJ Projects'!$A$13:$DK$121,73,0)))</f>
        <v>0</v>
      </c>
      <c r="Y29">
        <f>IF($L29="Externally Funded",0,IF($M29="PA",VLOOKUP($N29,'[1]PA Projects'!$A$4:$DO$223,75,0),VLOOKUP($N29, '[1]NJ Projects'!$A$13:$DK$121,74,0)))</f>
        <v>0</v>
      </c>
      <c r="Z29">
        <f>IF($L29="Externally Funded",0,IF($M29="PA",VLOOKUP($N29,'[1]PA Projects'!$A$4:$DO$223,76,0),VLOOKUP($N29, '[1]NJ Projects'!$A$13:$DK$121,75,0)))</f>
        <v>0</v>
      </c>
      <c r="AA29">
        <f>IF($L29="Externally Funded",0,IF($M29="PA",VLOOKUP($N29,'[1]PA Projects'!$A$4:$DO$223,77,0),VLOOKUP($N29, '[1]NJ Projects'!$A$13:$DK$121,76,0)))</f>
        <v>0</v>
      </c>
      <c r="AB29">
        <f>IF($L29="Externally Funded",0,IF($M29="PA",VLOOKUP($N29,'[1]PA Projects'!$A$4:$DO$223,78,0),VLOOKUP($N29, '[1]NJ Projects'!$A$13:$DK$121,77,0)))</f>
        <v>0</v>
      </c>
      <c r="AC29">
        <f>IF($L29="Externally Funded",0,IF($M29="PA",VLOOKUP($N29,'[1]PA Projects'!$A$4:$DO$223,79,0),VLOOKUP($N29, '[1]NJ Projects'!$A$13:$DK$121,78,0)))</f>
        <v>0</v>
      </c>
      <c r="AD29">
        <f>IF($L29="Externally Funded",0,IF($M29="PA",VLOOKUP($N29,'[1]PA Projects'!$A$4:$DO$223,80,0),VLOOKUP($N29, '[1]NJ Projects'!$A$13:$DK$121,79,0)))</f>
        <v>0</v>
      </c>
      <c r="AE29">
        <f>IF($L29="Externally Funded",0,IF($M29="PA",VLOOKUP($N29,'[1]PA Projects'!$A$4:$DO$223,81,0),VLOOKUP($N29, '[1]NJ Projects'!$A$13:$DK$121,80,0)))</f>
        <v>0</v>
      </c>
      <c r="AF29">
        <f>IF($L29="Externally Funded",0,IF($M29="PA",VLOOKUP($N29,'[1]PA Projects'!$A$4:$DO$223,82,0),VLOOKUP($N29, '[1]NJ Projects'!$A$13:$DK$121,81,0)))</f>
        <v>0</v>
      </c>
      <c r="AG29">
        <f>IF($L29="Externally Funded",0,IF($M29="PA",VLOOKUP($N29,'[1]PA Projects'!$A$4:$DO$223,83,0),VLOOKUP($N29, '[1]NJ Projects'!$A$13:$DK$121,82,0)))</f>
        <v>0</v>
      </c>
      <c r="AH29">
        <f>IF($L29="Externally Funded",0,IF($M29="PA",VLOOKUP($N29,'[1]PA Projects'!$A$4:$DO$223,84,0),VLOOKUP($N29, '[1]NJ Projects'!$A$13:$DK$121,83,0)))</f>
        <v>0</v>
      </c>
      <c r="AI29">
        <f>IF($L29="Externally Funded",0,IF($M29="PA",VLOOKUP($N29,'[1]PA Projects'!$A$4:$DO$223,85,0),VLOOKUP($N29, '[1]NJ Projects'!$A$13:$DK$121,84,0)))</f>
        <v>0</v>
      </c>
      <c r="AJ29">
        <f>IF($L29="Externally Funded",0,IF($M29="PA",VLOOKUP($N29,'[1]PA Projects'!$A$4:$DO$223,86,0),VLOOKUP($N29, '[1]NJ Projects'!$A$13:$DK$121,85,0)))</f>
        <v>0</v>
      </c>
      <c r="AK29">
        <f>IF($L29="Externally Funded",0,IF($M29="PA",VLOOKUP($N29,'[1]PA Projects'!$A$4:$DO$223,87,0),VLOOKUP($N29, '[1]NJ Projects'!$A$13:$DK$121,86,0)))</f>
        <v>0</v>
      </c>
      <c r="AL29">
        <f>IF($L29="Externally Funded", VLOOKUP($N29, '[1]External Projects'!$A$5:$S$13,19,0), IF($M29="PA",VLOOKUP($N29,'[1]PA Projects'!$A$4:$DO$223,119,0),VLOOKUP($N29, '[1]NJ Projects'!$A$13:$DK$121,115,0)))</f>
        <v>0</v>
      </c>
    </row>
    <row r="30" spans="1:38" x14ac:dyDescent="0.25">
      <c r="A30" s="1" t="s">
        <v>151</v>
      </c>
      <c r="B30" s="1" t="s">
        <v>35</v>
      </c>
      <c r="C30" s="1" t="s">
        <v>383</v>
      </c>
      <c r="D30" s="1" t="s">
        <v>152</v>
      </c>
      <c r="E30" s="1" t="s">
        <v>74</v>
      </c>
      <c r="F30" s="1" t="s">
        <v>18</v>
      </c>
      <c r="G30" s="4">
        <v>0</v>
      </c>
      <c r="H30" s="4">
        <v>850</v>
      </c>
      <c r="I30" s="2">
        <v>0</v>
      </c>
      <c r="K30" s="11">
        <v>44</v>
      </c>
      <c r="L30" s="1" t="s">
        <v>128</v>
      </c>
      <c r="M30" s="1" t="s">
        <v>21</v>
      </c>
      <c r="N30" s="1" t="s">
        <v>153</v>
      </c>
      <c r="O30">
        <f>IF($L30="Externally Funded",0,IF($M30="PA",VLOOKUP($N30,'[1]PA Projects'!$A$4:$DO$223,65,0),VLOOKUP($N30, '[1]NJ Projects'!$A$13:$DK$121,64,0)))</f>
        <v>0</v>
      </c>
      <c r="P30">
        <f>IF($L30="Externally Funded",0,IF($M30="PA",VLOOKUP($N30,'[1]PA Projects'!$A$4:$DO$223,66,0),VLOOKUP($N30, '[1]NJ Projects'!$A$13:$DK$121,65,0)))</f>
        <v>0</v>
      </c>
      <c r="Q30">
        <f>IF($L30="Externally Funded",0,IF($M30="PA",VLOOKUP($N30,'[1]PA Projects'!$A$4:$DO$223,67,0),VLOOKUP($N30, '[1]NJ Projects'!$A$13:$DK$121,66,0)))</f>
        <v>0</v>
      </c>
      <c r="R30">
        <f>IF($L30="Externally Funded",0,IF($M30="PA",VLOOKUP($N30,'[1]PA Projects'!$A$4:$DO$223,68,0),VLOOKUP($N30, '[1]NJ Projects'!$A$13:$DK$121,67,0)))</f>
        <v>0</v>
      </c>
      <c r="S30">
        <f>IF($L30="Externally Funded",0,IF($M30="PA",VLOOKUP($N30,'[1]PA Projects'!$A$4:$DO$223,69,0),VLOOKUP($N30, '[1]NJ Projects'!$A$13:$DK$121,68,0)))</f>
        <v>0</v>
      </c>
      <c r="T30">
        <f>IF($L30="Externally Funded",0,IF($M30="PA",VLOOKUP($N30,'[1]PA Projects'!$A$4:$DO$223,70,0),VLOOKUP($N30, '[1]NJ Projects'!$A$13:$DK$121,69,0)))</f>
        <v>0</v>
      </c>
      <c r="U30">
        <f>IF($L30="Externally Funded",0,IF($M30="PA",VLOOKUP($N30,'[1]PA Projects'!$A$4:$DO$223,71,0),VLOOKUP($N30, '[1]NJ Projects'!$A$13:$DK$121,70,0)))</f>
        <v>0</v>
      </c>
      <c r="V30">
        <f>IF($L30="Externally Funded",0,IF($M30="PA",VLOOKUP($N30,'[1]PA Projects'!$A$4:$DO$223,72,0),VLOOKUP($N30, '[1]NJ Projects'!$A$13:$DK$121,71,0)))</f>
        <v>0</v>
      </c>
      <c r="W30">
        <f>IF($L30="Externally Funded",0,IF($M30="PA",VLOOKUP($N30,'[1]PA Projects'!$A$4:$DO$223,73,0),VLOOKUP($N30, '[1]NJ Projects'!$A$13:$DK$121,72,0)))</f>
        <v>0</v>
      </c>
      <c r="X30">
        <f>IF($L30="Externally Funded",0,IF($M30="PA",VLOOKUP($N30,'[1]PA Projects'!$A$4:$DO$223,74,0),VLOOKUP($N30, '[1]NJ Projects'!$A$13:$DK$121,73,0)))</f>
        <v>0</v>
      </c>
      <c r="Y30">
        <f>IF($L30="Externally Funded",0,IF($M30="PA",VLOOKUP($N30,'[1]PA Projects'!$A$4:$DO$223,75,0),VLOOKUP($N30, '[1]NJ Projects'!$A$13:$DK$121,74,0)))</f>
        <v>0</v>
      </c>
      <c r="Z30">
        <f>IF($L30="Externally Funded",0,IF($M30="PA",VLOOKUP($N30,'[1]PA Projects'!$A$4:$DO$223,76,0),VLOOKUP($N30, '[1]NJ Projects'!$A$13:$DK$121,75,0)))</f>
        <v>0</v>
      </c>
      <c r="AA30">
        <f>IF($L30="Externally Funded",0,IF($M30="PA",VLOOKUP($N30,'[1]PA Projects'!$A$4:$DO$223,77,0),VLOOKUP($N30, '[1]NJ Projects'!$A$13:$DK$121,76,0)))</f>
        <v>0</v>
      </c>
      <c r="AB30">
        <f>IF($L30="Externally Funded",0,IF($M30="PA",VLOOKUP($N30,'[1]PA Projects'!$A$4:$DO$223,78,0),VLOOKUP($N30, '[1]NJ Projects'!$A$13:$DK$121,77,0)))</f>
        <v>0</v>
      </c>
      <c r="AC30">
        <f>IF($L30="Externally Funded",0,IF($M30="PA",VLOOKUP($N30,'[1]PA Projects'!$A$4:$DO$223,79,0),VLOOKUP($N30, '[1]NJ Projects'!$A$13:$DK$121,78,0)))</f>
        <v>0</v>
      </c>
      <c r="AD30">
        <f>IF($L30="Externally Funded",0,IF($M30="PA",VLOOKUP($N30,'[1]PA Projects'!$A$4:$DO$223,80,0),VLOOKUP($N30, '[1]NJ Projects'!$A$13:$DK$121,79,0)))</f>
        <v>0</v>
      </c>
      <c r="AE30">
        <f>IF($L30="Externally Funded",0,IF($M30="PA",VLOOKUP($N30,'[1]PA Projects'!$A$4:$DO$223,81,0),VLOOKUP($N30, '[1]NJ Projects'!$A$13:$DK$121,80,0)))</f>
        <v>0</v>
      </c>
      <c r="AF30">
        <f>IF($L30="Externally Funded",0,IF($M30="PA",VLOOKUP($N30,'[1]PA Projects'!$A$4:$DO$223,82,0),VLOOKUP($N30, '[1]NJ Projects'!$A$13:$DK$121,81,0)))</f>
        <v>0</v>
      </c>
      <c r="AG30">
        <f>IF($L30="Externally Funded",0,IF($M30="PA",VLOOKUP($N30,'[1]PA Projects'!$A$4:$DO$223,83,0),VLOOKUP($N30, '[1]NJ Projects'!$A$13:$DK$121,82,0)))</f>
        <v>0</v>
      </c>
      <c r="AH30">
        <f>IF($L30="Externally Funded",0,IF($M30="PA",VLOOKUP($N30,'[1]PA Projects'!$A$4:$DO$223,84,0),VLOOKUP($N30, '[1]NJ Projects'!$A$13:$DK$121,83,0)))</f>
        <v>0</v>
      </c>
      <c r="AI30">
        <f>IF($L30="Externally Funded",0,IF($M30="PA",VLOOKUP($N30,'[1]PA Projects'!$A$4:$DO$223,85,0),VLOOKUP($N30, '[1]NJ Projects'!$A$13:$DK$121,84,0)))</f>
        <v>0</v>
      </c>
      <c r="AJ30">
        <f>IF($L30="Externally Funded",0,IF($M30="PA",VLOOKUP($N30,'[1]PA Projects'!$A$4:$DO$223,86,0),VLOOKUP($N30, '[1]NJ Projects'!$A$13:$DK$121,85,0)))</f>
        <v>0</v>
      </c>
      <c r="AK30">
        <f>IF($L30="Externally Funded",0,IF($M30="PA",VLOOKUP($N30,'[1]PA Projects'!$A$4:$DO$223,87,0),VLOOKUP($N30, '[1]NJ Projects'!$A$13:$DK$121,86,0)))</f>
        <v>0</v>
      </c>
      <c r="AL30">
        <f>IF($L30="Externally Funded", VLOOKUP($N30, '[1]External Projects'!$A$5:$S$13,19,0), IF($M30="PA",VLOOKUP($N30,'[1]PA Projects'!$A$4:$DO$223,119,0),VLOOKUP($N30, '[1]NJ Projects'!$A$13:$DK$121,115,0)))</f>
        <v>0</v>
      </c>
    </row>
    <row r="31" spans="1:38" x14ac:dyDescent="0.25">
      <c r="A31" s="1" t="s">
        <v>154</v>
      </c>
      <c r="B31" s="1" t="s">
        <v>35</v>
      </c>
      <c r="C31" s="1" t="s">
        <v>155</v>
      </c>
      <c r="D31" s="1" t="s">
        <v>156</v>
      </c>
      <c r="E31" s="1" t="s">
        <v>74</v>
      </c>
      <c r="F31" s="1" t="s">
        <v>18</v>
      </c>
      <c r="G31" s="4">
        <v>0</v>
      </c>
      <c r="H31" s="4">
        <v>200</v>
      </c>
      <c r="I31" s="2">
        <v>0</v>
      </c>
      <c r="K31" s="11">
        <v>46</v>
      </c>
      <c r="L31" s="1" t="s">
        <v>128</v>
      </c>
      <c r="M31" s="1" t="s">
        <v>21</v>
      </c>
      <c r="N31" s="1" t="s">
        <v>157</v>
      </c>
      <c r="O31">
        <f>IF($L31="Externally Funded",0,IF($M31="PA",VLOOKUP($N31,'[1]PA Projects'!$A$4:$DO$223,65,0),VLOOKUP($N31, '[1]NJ Projects'!$A$13:$DK$121,64,0)))</f>
        <v>0</v>
      </c>
      <c r="P31">
        <f>IF($L31="Externally Funded",0,IF($M31="PA",VLOOKUP($N31,'[1]PA Projects'!$A$4:$DO$223,66,0),VLOOKUP($N31, '[1]NJ Projects'!$A$13:$DK$121,65,0)))</f>
        <v>0</v>
      </c>
      <c r="Q31">
        <f>IF($L31="Externally Funded",0,IF($M31="PA",VLOOKUP($N31,'[1]PA Projects'!$A$4:$DO$223,67,0),VLOOKUP($N31, '[1]NJ Projects'!$A$13:$DK$121,66,0)))</f>
        <v>0</v>
      </c>
      <c r="R31">
        <f>IF($L31="Externally Funded",0,IF($M31="PA",VLOOKUP($N31,'[1]PA Projects'!$A$4:$DO$223,68,0),VLOOKUP($N31, '[1]NJ Projects'!$A$13:$DK$121,67,0)))</f>
        <v>0</v>
      </c>
      <c r="S31">
        <f>IF($L31="Externally Funded",0,IF($M31="PA",VLOOKUP($N31,'[1]PA Projects'!$A$4:$DO$223,69,0),VLOOKUP($N31, '[1]NJ Projects'!$A$13:$DK$121,68,0)))</f>
        <v>0</v>
      </c>
      <c r="T31">
        <f>IF($L31="Externally Funded",0,IF($M31="PA",VLOOKUP($N31,'[1]PA Projects'!$A$4:$DO$223,70,0),VLOOKUP($N31, '[1]NJ Projects'!$A$13:$DK$121,69,0)))</f>
        <v>0</v>
      </c>
      <c r="U31">
        <f>IF($L31="Externally Funded",0,IF($M31="PA",VLOOKUP($N31,'[1]PA Projects'!$A$4:$DO$223,71,0),VLOOKUP($N31, '[1]NJ Projects'!$A$13:$DK$121,70,0)))</f>
        <v>0</v>
      </c>
      <c r="V31">
        <f>IF($L31="Externally Funded",0,IF($M31="PA",VLOOKUP($N31,'[1]PA Projects'!$A$4:$DO$223,72,0),VLOOKUP($N31, '[1]NJ Projects'!$A$13:$DK$121,71,0)))</f>
        <v>0</v>
      </c>
      <c r="W31">
        <f>IF($L31="Externally Funded",0,IF($M31="PA",VLOOKUP($N31,'[1]PA Projects'!$A$4:$DO$223,73,0),VLOOKUP($N31, '[1]NJ Projects'!$A$13:$DK$121,72,0)))</f>
        <v>0</v>
      </c>
      <c r="X31">
        <f>IF($L31="Externally Funded",0,IF($M31="PA",VLOOKUP($N31,'[1]PA Projects'!$A$4:$DO$223,74,0),VLOOKUP($N31, '[1]NJ Projects'!$A$13:$DK$121,73,0)))</f>
        <v>0</v>
      </c>
      <c r="Y31">
        <f>IF($L31="Externally Funded",0,IF($M31="PA",VLOOKUP($N31,'[1]PA Projects'!$A$4:$DO$223,75,0),VLOOKUP($N31, '[1]NJ Projects'!$A$13:$DK$121,74,0)))</f>
        <v>0</v>
      </c>
      <c r="Z31">
        <f>IF($L31="Externally Funded",0,IF($M31="PA",VLOOKUP($N31,'[1]PA Projects'!$A$4:$DO$223,76,0),VLOOKUP($N31, '[1]NJ Projects'!$A$13:$DK$121,75,0)))</f>
        <v>0</v>
      </c>
      <c r="AA31">
        <f>IF($L31="Externally Funded",0,IF($M31="PA",VLOOKUP($N31,'[1]PA Projects'!$A$4:$DO$223,77,0),VLOOKUP($N31, '[1]NJ Projects'!$A$13:$DK$121,76,0)))</f>
        <v>0</v>
      </c>
      <c r="AB31">
        <f>IF($L31="Externally Funded",0,IF($M31="PA",VLOOKUP($N31,'[1]PA Projects'!$A$4:$DO$223,78,0),VLOOKUP($N31, '[1]NJ Projects'!$A$13:$DK$121,77,0)))</f>
        <v>0</v>
      </c>
      <c r="AC31">
        <f>IF($L31="Externally Funded",0,IF($M31="PA",VLOOKUP($N31,'[1]PA Projects'!$A$4:$DO$223,79,0),VLOOKUP($N31, '[1]NJ Projects'!$A$13:$DK$121,78,0)))</f>
        <v>0</v>
      </c>
      <c r="AD31">
        <f>IF($L31="Externally Funded",0,IF($M31="PA",VLOOKUP($N31,'[1]PA Projects'!$A$4:$DO$223,80,0),VLOOKUP($N31, '[1]NJ Projects'!$A$13:$DK$121,79,0)))</f>
        <v>0</v>
      </c>
      <c r="AE31">
        <f>IF($L31="Externally Funded",0,IF($M31="PA",VLOOKUP($N31,'[1]PA Projects'!$A$4:$DO$223,81,0),VLOOKUP($N31, '[1]NJ Projects'!$A$13:$DK$121,80,0)))</f>
        <v>0</v>
      </c>
      <c r="AF31">
        <f>IF($L31="Externally Funded",0,IF($M31="PA",VLOOKUP($N31,'[1]PA Projects'!$A$4:$DO$223,82,0),VLOOKUP($N31, '[1]NJ Projects'!$A$13:$DK$121,81,0)))</f>
        <v>0</v>
      </c>
      <c r="AG31">
        <f>IF($L31="Externally Funded",0,IF($M31="PA",VLOOKUP($N31,'[1]PA Projects'!$A$4:$DO$223,83,0),VLOOKUP($N31, '[1]NJ Projects'!$A$13:$DK$121,82,0)))</f>
        <v>0</v>
      </c>
      <c r="AH31">
        <f>IF($L31="Externally Funded",0,IF($M31="PA",VLOOKUP($N31,'[1]PA Projects'!$A$4:$DO$223,84,0),VLOOKUP($N31, '[1]NJ Projects'!$A$13:$DK$121,83,0)))</f>
        <v>0</v>
      </c>
      <c r="AI31">
        <f>IF($L31="Externally Funded",0,IF($M31="PA",VLOOKUP($N31,'[1]PA Projects'!$A$4:$DO$223,85,0),VLOOKUP($N31, '[1]NJ Projects'!$A$13:$DK$121,84,0)))</f>
        <v>0</v>
      </c>
      <c r="AJ31">
        <f>IF($L31="Externally Funded",0,IF($M31="PA",VLOOKUP($N31,'[1]PA Projects'!$A$4:$DO$223,86,0),VLOOKUP($N31, '[1]NJ Projects'!$A$13:$DK$121,85,0)))</f>
        <v>0</v>
      </c>
      <c r="AK31">
        <f>IF($L31="Externally Funded",0,IF($M31="PA",VLOOKUP($N31,'[1]PA Projects'!$A$4:$DO$223,87,0),VLOOKUP($N31, '[1]NJ Projects'!$A$13:$DK$121,86,0)))</f>
        <v>0</v>
      </c>
      <c r="AL31">
        <f>IF($L31="Externally Funded", VLOOKUP($N31, '[1]External Projects'!$A$5:$S$13,19,0), IF($M31="PA",VLOOKUP($N31,'[1]PA Projects'!$A$4:$DO$223,119,0),VLOOKUP($N31, '[1]NJ Projects'!$A$13:$DK$121,115,0)))</f>
        <v>0</v>
      </c>
    </row>
    <row r="32" spans="1:38" x14ac:dyDescent="0.25">
      <c r="A32" s="1" t="s">
        <v>158</v>
      </c>
      <c r="B32" s="1" t="s">
        <v>14</v>
      </c>
      <c r="C32" s="1" t="s">
        <v>159</v>
      </c>
      <c r="D32" s="1" t="s">
        <v>160</v>
      </c>
      <c r="E32" s="1" t="s">
        <v>104</v>
      </c>
      <c r="F32" s="1" t="s">
        <v>45</v>
      </c>
      <c r="G32" s="4">
        <v>34.1</v>
      </c>
      <c r="H32" s="2">
        <v>0</v>
      </c>
      <c r="I32" s="4">
        <v>34.1</v>
      </c>
      <c r="J32" s="4"/>
      <c r="K32" s="11">
        <v>12</v>
      </c>
      <c r="L32" s="1" t="s">
        <v>29</v>
      </c>
      <c r="M32" s="1" t="s">
        <v>21</v>
      </c>
      <c r="N32" s="11">
        <v>130</v>
      </c>
      <c r="O32">
        <f>IF($L32="Externally Funded",0,IF($M32="PA",VLOOKUP($N32,'[1]PA Projects'!$A$4:$DO$223,65,0),VLOOKUP($N32, '[1]NJ Projects'!$A$13:$DK$121,64,0)))</f>
        <v>0</v>
      </c>
      <c r="P32">
        <f>IF($L32="Externally Funded",0,IF($M32="PA",VLOOKUP($N32,'[1]PA Projects'!$A$4:$DO$223,66,0),VLOOKUP($N32, '[1]NJ Projects'!$A$13:$DK$121,65,0)))</f>
        <v>0</v>
      </c>
      <c r="Q32">
        <f>IF($L32="Externally Funded",0,IF($M32="PA",VLOOKUP($N32,'[1]PA Projects'!$A$4:$DO$223,67,0),VLOOKUP($N32, '[1]NJ Projects'!$A$13:$DK$121,66,0)))</f>
        <v>0</v>
      </c>
      <c r="R32">
        <f>IF($L32="Externally Funded",0,IF($M32="PA",VLOOKUP($N32,'[1]PA Projects'!$A$4:$DO$223,68,0),VLOOKUP($N32, '[1]NJ Projects'!$A$13:$DK$121,67,0)))</f>
        <v>0</v>
      </c>
      <c r="S32">
        <f>IF($L32="Externally Funded",0,IF($M32="PA",VLOOKUP($N32,'[1]PA Projects'!$A$4:$DO$223,69,0),VLOOKUP($N32, '[1]NJ Projects'!$A$13:$DK$121,68,0)))</f>
        <v>0</v>
      </c>
      <c r="T32">
        <f>IF($L32="Externally Funded",0,IF($M32="PA",VLOOKUP($N32,'[1]PA Projects'!$A$4:$DO$223,70,0),VLOOKUP($N32, '[1]NJ Projects'!$A$13:$DK$121,69,0)))</f>
        <v>0</v>
      </c>
      <c r="U32">
        <f>IF($L32="Externally Funded",0,IF($M32="PA",VLOOKUP($N32,'[1]PA Projects'!$A$4:$DO$223,71,0),VLOOKUP($N32, '[1]NJ Projects'!$A$13:$DK$121,70,0)))</f>
        <v>0</v>
      </c>
      <c r="V32">
        <f>IF($L32="Externally Funded",0,IF($M32="PA",VLOOKUP($N32,'[1]PA Projects'!$A$4:$DO$223,72,0),VLOOKUP($N32, '[1]NJ Projects'!$A$13:$DK$121,71,0)))</f>
        <v>0</v>
      </c>
      <c r="W32">
        <f>IF($L32="Externally Funded",0,IF($M32="PA",VLOOKUP($N32,'[1]PA Projects'!$A$4:$DO$223,73,0),VLOOKUP($N32, '[1]NJ Projects'!$A$13:$DK$121,72,0)))</f>
        <v>0</v>
      </c>
      <c r="X32">
        <f>IF($L32="Externally Funded",0,IF($M32="PA",VLOOKUP($N32,'[1]PA Projects'!$A$4:$DO$223,74,0),VLOOKUP($N32, '[1]NJ Projects'!$A$13:$DK$121,73,0)))</f>
        <v>0</v>
      </c>
      <c r="Y32">
        <f>IF($L32="Externally Funded",0,IF($M32="PA",VLOOKUP($N32,'[1]PA Projects'!$A$4:$DO$223,75,0),VLOOKUP($N32, '[1]NJ Projects'!$A$13:$DK$121,74,0)))</f>
        <v>0</v>
      </c>
      <c r="Z32">
        <f>IF($L32="Externally Funded",0,IF($M32="PA",VLOOKUP($N32,'[1]PA Projects'!$A$4:$DO$223,76,0),VLOOKUP($N32, '[1]NJ Projects'!$A$13:$DK$121,75,0)))</f>
        <v>0</v>
      </c>
      <c r="AA32">
        <f>IF($L32="Externally Funded",0,IF($M32="PA",VLOOKUP($N32,'[1]PA Projects'!$A$4:$DO$223,77,0),VLOOKUP($N32, '[1]NJ Projects'!$A$13:$DK$121,76,0)))</f>
        <v>0</v>
      </c>
      <c r="AB32">
        <f>IF($L32="Externally Funded",0,IF($M32="PA",VLOOKUP($N32,'[1]PA Projects'!$A$4:$DO$223,78,0),VLOOKUP($N32, '[1]NJ Projects'!$A$13:$DK$121,77,0)))</f>
        <v>0</v>
      </c>
      <c r="AC32">
        <f>IF($L32="Externally Funded",0,IF($M32="PA",VLOOKUP($N32,'[1]PA Projects'!$A$4:$DO$223,79,0),VLOOKUP($N32, '[1]NJ Projects'!$A$13:$DK$121,78,0)))</f>
        <v>0</v>
      </c>
      <c r="AD32">
        <f>IF($L32="Externally Funded",0,IF($M32="PA",VLOOKUP($N32,'[1]PA Projects'!$A$4:$DO$223,80,0),VLOOKUP($N32, '[1]NJ Projects'!$A$13:$DK$121,79,0)))</f>
        <v>0</v>
      </c>
      <c r="AE32">
        <f>IF($L32="Externally Funded",0,IF($M32="PA",VLOOKUP($N32,'[1]PA Projects'!$A$4:$DO$223,81,0),VLOOKUP($N32, '[1]NJ Projects'!$A$13:$DK$121,80,0)))</f>
        <v>0</v>
      </c>
      <c r="AF32">
        <f>IF($L32="Externally Funded",0,IF($M32="PA",VLOOKUP($N32,'[1]PA Projects'!$A$4:$DO$223,82,0),VLOOKUP($N32, '[1]NJ Projects'!$A$13:$DK$121,81,0)))</f>
        <v>0</v>
      </c>
      <c r="AG32">
        <f>IF($L32="Externally Funded",0,IF($M32="PA",VLOOKUP($N32,'[1]PA Projects'!$A$4:$DO$223,83,0),VLOOKUP($N32, '[1]NJ Projects'!$A$13:$DK$121,82,0)))</f>
        <v>0</v>
      </c>
      <c r="AH32">
        <f>IF($L32="Externally Funded",0,IF($M32="PA",VLOOKUP($N32,'[1]PA Projects'!$A$4:$DO$223,84,0),VLOOKUP($N32, '[1]NJ Projects'!$A$13:$DK$121,83,0)))</f>
        <v>0</v>
      </c>
      <c r="AI32">
        <f>IF($L32="Externally Funded",0,IF($M32="PA",VLOOKUP($N32,'[1]PA Projects'!$A$4:$DO$223,85,0),VLOOKUP($N32, '[1]NJ Projects'!$A$13:$DK$121,84,0)))</f>
        <v>0</v>
      </c>
      <c r="AJ32">
        <f>IF($L32="Externally Funded",0,IF($M32="PA",VLOOKUP($N32,'[1]PA Projects'!$A$4:$DO$223,86,0),VLOOKUP($N32, '[1]NJ Projects'!$A$13:$DK$121,85,0)))</f>
        <v>0</v>
      </c>
      <c r="AK32">
        <f>IF($L32="Externally Funded",0,IF($M32="PA",VLOOKUP($N32,'[1]PA Projects'!$A$4:$DO$223,87,0),VLOOKUP($N32, '[1]NJ Projects'!$A$13:$DK$121,86,0)))</f>
        <v>0</v>
      </c>
      <c r="AL32">
        <f>IF($L32="Externally Funded", VLOOKUP($N32, '[1]External Projects'!$A$5:$S$13,19,0), IF($M32="PA",VLOOKUP($N32,'[1]PA Projects'!$A$4:$DO$223,119,0),VLOOKUP($N32, '[1]NJ Projects'!$A$13:$DK$121,115,0)))</f>
        <v>0</v>
      </c>
    </row>
    <row r="33" spans="1:38" x14ac:dyDescent="0.25">
      <c r="A33" s="1" t="s">
        <v>163</v>
      </c>
      <c r="B33" s="1" t="s">
        <v>14</v>
      </c>
      <c r="C33" s="1" t="s">
        <v>164</v>
      </c>
      <c r="D33" s="1" t="s">
        <v>165</v>
      </c>
      <c r="E33" s="1" t="s">
        <v>104</v>
      </c>
      <c r="F33" s="1" t="s">
        <v>18</v>
      </c>
      <c r="G33" s="2">
        <v>0</v>
      </c>
      <c r="H33" s="2">
        <v>6.5</v>
      </c>
      <c r="I33" s="2">
        <v>0</v>
      </c>
      <c r="K33" s="11">
        <v>14</v>
      </c>
      <c r="L33" s="1" t="s">
        <v>20</v>
      </c>
      <c r="M33" s="1" t="s">
        <v>21</v>
      </c>
      <c r="N33" s="3">
        <v>149</v>
      </c>
      <c r="O33">
        <f>IF($L33="Externally Funded",0,IF($M33="PA",VLOOKUP($N33,'[1]PA Projects'!$A$4:$DO$223,65,0),VLOOKUP($N33, '[1]NJ Projects'!$A$13:$DK$121,64,0)))</f>
        <v>0</v>
      </c>
      <c r="P33">
        <f>IF($L33="Externally Funded",0,IF($M33="PA",VLOOKUP($N33,'[1]PA Projects'!$A$4:$DO$223,66,0),VLOOKUP($N33, '[1]NJ Projects'!$A$13:$DK$121,65,0)))</f>
        <v>0</v>
      </c>
      <c r="Q33">
        <f>IF($L33="Externally Funded",0,IF($M33="PA",VLOOKUP($N33,'[1]PA Projects'!$A$4:$DO$223,67,0),VLOOKUP($N33, '[1]NJ Projects'!$A$13:$DK$121,66,0)))</f>
        <v>0</v>
      </c>
      <c r="R33">
        <f>IF($L33="Externally Funded",0,IF($M33="PA",VLOOKUP($N33,'[1]PA Projects'!$A$4:$DO$223,68,0),VLOOKUP($N33, '[1]NJ Projects'!$A$13:$DK$121,67,0)))</f>
        <v>0</v>
      </c>
      <c r="S33">
        <f>IF($L33="Externally Funded",0,IF($M33="PA",VLOOKUP($N33,'[1]PA Projects'!$A$4:$DO$223,69,0),VLOOKUP($N33, '[1]NJ Projects'!$A$13:$DK$121,68,0)))</f>
        <v>0</v>
      </c>
      <c r="T33">
        <f>IF($L33="Externally Funded",0,IF($M33="PA",VLOOKUP($N33,'[1]PA Projects'!$A$4:$DO$223,70,0),VLOOKUP($N33, '[1]NJ Projects'!$A$13:$DK$121,69,0)))</f>
        <v>0</v>
      </c>
      <c r="U33">
        <f>IF($L33="Externally Funded",0,IF($M33="PA",VLOOKUP($N33,'[1]PA Projects'!$A$4:$DO$223,71,0),VLOOKUP($N33, '[1]NJ Projects'!$A$13:$DK$121,70,0)))</f>
        <v>0</v>
      </c>
      <c r="V33">
        <f>IF($L33="Externally Funded",0,IF($M33="PA",VLOOKUP($N33,'[1]PA Projects'!$A$4:$DO$223,72,0),VLOOKUP($N33, '[1]NJ Projects'!$A$13:$DK$121,71,0)))</f>
        <v>0</v>
      </c>
      <c r="W33">
        <f>IF($L33="Externally Funded",0,IF($M33="PA",VLOOKUP($N33,'[1]PA Projects'!$A$4:$DO$223,73,0),VLOOKUP($N33, '[1]NJ Projects'!$A$13:$DK$121,72,0)))</f>
        <v>0</v>
      </c>
      <c r="X33">
        <f>IF($L33="Externally Funded",0,IF($M33="PA",VLOOKUP($N33,'[1]PA Projects'!$A$4:$DO$223,74,0),VLOOKUP($N33, '[1]NJ Projects'!$A$13:$DK$121,73,0)))</f>
        <v>0</v>
      </c>
      <c r="Y33">
        <f>IF($L33="Externally Funded",0,IF($M33="PA",VLOOKUP($N33,'[1]PA Projects'!$A$4:$DO$223,75,0),VLOOKUP($N33, '[1]NJ Projects'!$A$13:$DK$121,74,0)))</f>
        <v>0</v>
      </c>
      <c r="Z33">
        <f>IF($L33="Externally Funded",0,IF($M33="PA",VLOOKUP($N33,'[1]PA Projects'!$A$4:$DO$223,76,0),VLOOKUP($N33, '[1]NJ Projects'!$A$13:$DK$121,75,0)))</f>
        <v>0</v>
      </c>
      <c r="AA33">
        <f>IF($L33="Externally Funded",0,IF($M33="PA",VLOOKUP($N33,'[1]PA Projects'!$A$4:$DO$223,77,0),VLOOKUP($N33, '[1]NJ Projects'!$A$13:$DK$121,76,0)))</f>
        <v>0</v>
      </c>
      <c r="AB33">
        <f>IF($L33="Externally Funded",0,IF($M33="PA",VLOOKUP($N33,'[1]PA Projects'!$A$4:$DO$223,78,0),VLOOKUP($N33, '[1]NJ Projects'!$A$13:$DK$121,77,0)))</f>
        <v>0</v>
      </c>
      <c r="AC33">
        <f>IF($L33="Externally Funded",0,IF($M33="PA",VLOOKUP($N33,'[1]PA Projects'!$A$4:$DO$223,79,0),VLOOKUP($N33, '[1]NJ Projects'!$A$13:$DK$121,78,0)))</f>
        <v>0</v>
      </c>
      <c r="AD33">
        <f>IF($L33="Externally Funded",0,IF($M33="PA",VLOOKUP($N33,'[1]PA Projects'!$A$4:$DO$223,80,0),VLOOKUP($N33, '[1]NJ Projects'!$A$13:$DK$121,79,0)))</f>
        <v>0</v>
      </c>
      <c r="AE33">
        <f>IF($L33="Externally Funded",0,IF($M33="PA",VLOOKUP($N33,'[1]PA Projects'!$A$4:$DO$223,81,0),VLOOKUP($N33, '[1]NJ Projects'!$A$13:$DK$121,80,0)))</f>
        <v>0</v>
      </c>
      <c r="AF33">
        <f>IF($L33="Externally Funded",0,IF($M33="PA",VLOOKUP($N33,'[1]PA Projects'!$A$4:$DO$223,82,0),VLOOKUP($N33, '[1]NJ Projects'!$A$13:$DK$121,81,0)))</f>
        <v>0</v>
      </c>
      <c r="AG33">
        <f>IF($L33="Externally Funded",0,IF($M33="PA",VLOOKUP($N33,'[1]PA Projects'!$A$4:$DO$223,83,0),VLOOKUP($N33, '[1]NJ Projects'!$A$13:$DK$121,82,0)))</f>
        <v>0</v>
      </c>
      <c r="AH33">
        <f>IF($L33="Externally Funded",0,IF($M33="PA",VLOOKUP($N33,'[1]PA Projects'!$A$4:$DO$223,84,0),VLOOKUP($N33, '[1]NJ Projects'!$A$13:$DK$121,83,0)))</f>
        <v>0</v>
      </c>
      <c r="AI33">
        <f>IF($L33="Externally Funded",0,IF($M33="PA",VLOOKUP($N33,'[1]PA Projects'!$A$4:$DO$223,85,0),VLOOKUP($N33, '[1]NJ Projects'!$A$13:$DK$121,84,0)))</f>
        <v>0</v>
      </c>
      <c r="AJ33">
        <f>IF($L33="Externally Funded",0,IF($M33="PA",VLOOKUP($N33,'[1]PA Projects'!$A$4:$DO$223,86,0),VLOOKUP($N33, '[1]NJ Projects'!$A$13:$DK$121,85,0)))</f>
        <v>0</v>
      </c>
      <c r="AK33">
        <f>IF($L33="Externally Funded",0,IF($M33="PA",VLOOKUP($N33,'[1]PA Projects'!$A$4:$DO$223,87,0),VLOOKUP($N33, '[1]NJ Projects'!$A$13:$DK$121,86,0)))</f>
        <v>0</v>
      </c>
      <c r="AL33">
        <f>IF($L33="Externally Funded", VLOOKUP($N33, '[1]External Projects'!$A$5:$S$13,19,0), IF($M33="PA",VLOOKUP($N33,'[1]PA Projects'!$A$4:$DO$223,119,0),VLOOKUP($N33, '[1]NJ Projects'!$A$13:$DK$121,115,0)))</f>
        <v>0</v>
      </c>
    </row>
    <row r="34" spans="1:38" x14ac:dyDescent="0.25">
      <c r="A34" s="1" t="s">
        <v>167</v>
      </c>
      <c r="B34" s="1" t="s">
        <v>14</v>
      </c>
      <c r="C34" s="1" t="s">
        <v>168</v>
      </c>
      <c r="D34" s="1" t="s">
        <v>169</v>
      </c>
      <c r="E34" s="1" t="s">
        <v>74</v>
      </c>
      <c r="F34" s="1" t="s">
        <v>18</v>
      </c>
      <c r="G34" s="2">
        <v>0</v>
      </c>
      <c r="H34" s="2">
        <v>10.8</v>
      </c>
      <c r="I34" s="2">
        <v>0</v>
      </c>
      <c r="K34" s="11">
        <v>30</v>
      </c>
      <c r="L34" s="1" t="s">
        <v>20</v>
      </c>
      <c r="M34" s="1" t="s">
        <v>21</v>
      </c>
      <c r="N34" s="3">
        <v>151</v>
      </c>
      <c r="O34">
        <f>IF($L34="Externally Funded",0,IF($M34="PA",VLOOKUP($N34,'[1]PA Projects'!$A$4:$DO$223,65,0),VLOOKUP($N34, '[1]NJ Projects'!$A$13:$DK$121,64,0)))</f>
        <v>0</v>
      </c>
      <c r="P34">
        <f>IF($L34="Externally Funded",0,IF($M34="PA",VLOOKUP($N34,'[1]PA Projects'!$A$4:$DO$223,66,0),VLOOKUP($N34, '[1]NJ Projects'!$A$13:$DK$121,65,0)))</f>
        <v>0</v>
      </c>
      <c r="Q34">
        <f>IF($L34="Externally Funded",0,IF($M34="PA",VLOOKUP($N34,'[1]PA Projects'!$A$4:$DO$223,67,0),VLOOKUP($N34, '[1]NJ Projects'!$A$13:$DK$121,66,0)))</f>
        <v>0</v>
      </c>
      <c r="R34">
        <f>IF($L34="Externally Funded",0,IF($M34="PA",VLOOKUP($N34,'[1]PA Projects'!$A$4:$DO$223,68,0),VLOOKUP($N34, '[1]NJ Projects'!$A$13:$DK$121,67,0)))</f>
        <v>0</v>
      </c>
      <c r="S34">
        <f>IF($L34="Externally Funded",0,IF($M34="PA",VLOOKUP($N34,'[1]PA Projects'!$A$4:$DO$223,69,0),VLOOKUP($N34, '[1]NJ Projects'!$A$13:$DK$121,68,0)))</f>
        <v>0</v>
      </c>
      <c r="T34">
        <f>IF($L34="Externally Funded",0,IF($M34="PA",VLOOKUP($N34,'[1]PA Projects'!$A$4:$DO$223,70,0),VLOOKUP($N34, '[1]NJ Projects'!$A$13:$DK$121,69,0)))</f>
        <v>0</v>
      </c>
      <c r="U34">
        <f>IF($L34="Externally Funded",0,IF($M34="PA",VLOOKUP($N34,'[1]PA Projects'!$A$4:$DO$223,71,0),VLOOKUP($N34, '[1]NJ Projects'!$A$13:$DK$121,70,0)))</f>
        <v>0</v>
      </c>
      <c r="V34">
        <f>IF($L34="Externally Funded",0,IF($M34="PA",VLOOKUP($N34,'[1]PA Projects'!$A$4:$DO$223,72,0),VLOOKUP($N34, '[1]NJ Projects'!$A$13:$DK$121,71,0)))</f>
        <v>0</v>
      </c>
      <c r="W34">
        <f>IF($L34="Externally Funded",0,IF($M34="PA",VLOOKUP($N34,'[1]PA Projects'!$A$4:$DO$223,73,0),VLOOKUP($N34, '[1]NJ Projects'!$A$13:$DK$121,72,0)))</f>
        <v>0</v>
      </c>
      <c r="X34">
        <f>IF($L34="Externally Funded",0,IF($M34="PA",VLOOKUP($N34,'[1]PA Projects'!$A$4:$DO$223,74,0),VLOOKUP($N34, '[1]NJ Projects'!$A$13:$DK$121,73,0)))</f>
        <v>0</v>
      </c>
      <c r="Y34">
        <f>IF($L34="Externally Funded",0,IF($M34="PA",VLOOKUP($N34,'[1]PA Projects'!$A$4:$DO$223,75,0),VLOOKUP($N34, '[1]NJ Projects'!$A$13:$DK$121,74,0)))</f>
        <v>0</v>
      </c>
      <c r="Z34">
        <f>IF($L34="Externally Funded",0,IF($M34="PA",VLOOKUP($N34,'[1]PA Projects'!$A$4:$DO$223,76,0),VLOOKUP($N34, '[1]NJ Projects'!$A$13:$DK$121,75,0)))</f>
        <v>0</v>
      </c>
      <c r="AA34">
        <f>IF($L34="Externally Funded",0,IF($M34="PA",VLOOKUP($N34,'[1]PA Projects'!$A$4:$DO$223,77,0),VLOOKUP($N34, '[1]NJ Projects'!$A$13:$DK$121,76,0)))</f>
        <v>0</v>
      </c>
      <c r="AB34">
        <f>IF($L34="Externally Funded",0,IF($M34="PA",VLOOKUP($N34,'[1]PA Projects'!$A$4:$DO$223,78,0),VLOOKUP($N34, '[1]NJ Projects'!$A$13:$DK$121,77,0)))</f>
        <v>0</v>
      </c>
      <c r="AC34">
        <f>IF($L34="Externally Funded",0,IF($M34="PA",VLOOKUP($N34,'[1]PA Projects'!$A$4:$DO$223,79,0),VLOOKUP($N34, '[1]NJ Projects'!$A$13:$DK$121,78,0)))</f>
        <v>0</v>
      </c>
      <c r="AD34">
        <f>IF($L34="Externally Funded",0,IF($M34="PA",VLOOKUP($N34,'[1]PA Projects'!$A$4:$DO$223,80,0),VLOOKUP($N34, '[1]NJ Projects'!$A$13:$DK$121,79,0)))</f>
        <v>0</v>
      </c>
      <c r="AE34">
        <f>IF($L34="Externally Funded",0,IF($M34="PA",VLOOKUP($N34,'[1]PA Projects'!$A$4:$DO$223,81,0),VLOOKUP($N34, '[1]NJ Projects'!$A$13:$DK$121,80,0)))</f>
        <v>0</v>
      </c>
      <c r="AF34">
        <f>IF($L34="Externally Funded",0,IF($M34="PA",VLOOKUP($N34,'[1]PA Projects'!$A$4:$DO$223,82,0),VLOOKUP($N34, '[1]NJ Projects'!$A$13:$DK$121,81,0)))</f>
        <v>0</v>
      </c>
      <c r="AG34">
        <f>IF($L34="Externally Funded",0,IF($M34="PA",VLOOKUP($N34,'[1]PA Projects'!$A$4:$DO$223,83,0),VLOOKUP($N34, '[1]NJ Projects'!$A$13:$DK$121,82,0)))</f>
        <v>0</v>
      </c>
      <c r="AH34">
        <f>IF($L34="Externally Funded",0,IF($M34="PA",VLOOKUP($N34,'[1]PA Projects'!$A$4:$DO$223,84,0),VLOOKUP($N34, '[1]NJ Projects'!$A$13:$DK$121,83,0)))</f>
        <v>0</v>
      </c>
      <c r="AI34">
        <f>IF($L34="Externally Funded",0,IF($M34="PA",VLOOKUP($N34,'[1]PA Projects'!$A$4:$DO$223,85,0),VLOOKUP($N34, '[1]NJ Projects'!$A$13:$DK$121,84,0)))</f>
        <v>0</v>
      </c>
      <c r="AJ34">
        <f>IF($L34="Externally Funded",0,IF($M34="PA",VLOOKUP($N34,'[1]PA Projects'!$A$4:$DO$223,86,0),VLOOKUP($N34, '[1]NJ Projects'!$A$13:$DK$121,85,0)))</f>
        <v>0</v>
      </c>
      <c r="AK34">
        <f>IF($L34="Externally Funded",0,IF($M34="PA",VLOOKUP($N34,'[1]PA Projects'!$A$4:$DO$223,87,0),VLOOKUP($N34, '[1]NJ Projects'!$A$13:$DK$121,86,0)))</f>
        <v>0</v>
      </c>
      <c r="AL34">
        <f>IF($L34="Externally Funded", VLOOKUP($N34, '[1]External Projects'!$A$5:$S$13,19,0), IF($M34="PA",VLOOKUP($N34,'[1]PA Projects'!$A$4:$DO$223,119,0),VLOOKUP($N34, '[1]NJ Projects'!$A$13:$DK$121,115,0)))</f>
        <v>0</v>
      </c>
    </row>
    <row r="35" spans="1:38" x14ac:dyDescent="0.25">
      <c r="A35" s="1" t="s">
        <v>171</v>
      </c>
      <c r="B35" s="1" t="s">
        <v>14</v>
      </c>
      <c r="C35" s="1" t="s">
        <v>172</v>
      </c>
      <c r="D35" s="1" t="s">
        <v>173</v>
      </c>
      <c r="E35" s="1" t="s">
        <v>64</v>
      </c>
      <c r="F35" s="1" t="s">
        <v>18</v>
      </c>
      <c r="G35" s="2">
        <v>0</v>
      </c>
      <c r="H35" s="2">
        <v>1.6</v>
      </c>
      <c r="I35" s="2">
        <v>0</v>
      </c>
      <c r="K35" s="11">
        <v>4</v>
      </c>
      <c r="L35" s="1" t="s">
        <v>20</v>
      </c>
      <c r="M35" s="1" t="s">
        <v>21</v>
      </c>
      <c r="N35" s="11">
        <v>131</v>
      </c>
      <c r="O35">
        <f>IF($L35="Externally Funded",0,IF($M35="PA",VLOOKUP($N35,'[1]PA Projects'!$A$4:$DO$223,65,0),VLOOKUP($N35, '[1]NJ Projects'!$A$13:$DK$121,64,0)))</f>
        <v>0</v>
      </c>
      <c r="P35">
        <f>IF($L35="Externally Funded",0,IF($M35="PA",VLOOKUP($N35,'[1]PA Projects'!$A$4:$DO$223,66,0),VLOOKUP($N35, '[1]NJ Projects'!$A$13:$DK$121,65,0)))</f>
        <v>0</v>
      </c>
      <c r="Q35">
        <f>IF($L35="Externally Funded",0,IF($M35="PA",VLOOKUP($N35,'[1]PA Projects'!$A$4:$DO$223,67,0),VLOOKUP($N35, '[1]NJ Projects'!$A$13:$DK$121,66,0)))</f>
        <v>0</v>
      </c>
      <c r="R35">
        <f>IF($L35="Externally Funded",0,IF($M35="PA",VLOOKUP($N35,'[1]PA Projects'!$A$4:$DO$223,68,0),VLOOKUP($N35, '[1]NJ Projects'!$A$13:$DK$121,67,0)))</f>
        <v>0</v>
      </c>
      <c r="S35">
        <f>IF($L35="Externally Funded",0,IF($M35="PA",VLOOKUP($N35,'[1]PA Projects'!$A$4:$DO$223,69,0),VLOOKUP($N35, '[1]NJ Projects'!$A$13:$DK$121,68,0)))</f>
        <v>0</v>
      </c>
      <c r="T35">
        <f>IF($L35="Externally Funded",0,IF($M35="PA",VLOOKUP($N35,'[1]PA Projects'!$A$4:$DO$223,70,0),VLOOKUP($N35, '[1]NJ Projects'!$A$13:$DK$121,69,0)))</f>
        <v>0</v>
      </c>
      <c r="U35">
        <f>IF($L35="Externally Funded",0,IF($M35="PA",VLOOKUP($N35,'[1]PA Projects'!$A$4:$DO$223,71,0),VLOOKUP($N35, '[1]NJ Projects'!$A$13:$DK$121,70,0)))</f>
        <v>0</v>
      </c>
      <c r="V35">
        <f>IF($L35="Externally Funded",0,IF($M35="PA",VLOOKUP($N35,'[1]PA Projects'!$A$4:$DO$223,72,0),VLOOKUP($N35, '[1]NJ Projects'!$A$13:$DK$121,71,0)))</f>
        <v>0</v>
      </c>
      <c r="W35">
        <f>IF($L35="Externally Funded",0,IF($M35="PA",VLOOKUP($N35,'[1]PA Projects'!$A$4:$DO$223,73,0),VLOOKUP($N35, '[1]NJ Projects'!$A$13:$DK$121,72,0)))</f>
        <v>0</v>
      </c>
      <c r="X35">
        <f>IF($L35="Externally Funded",0,IF($M35="PA",VLOOKUP($N35,'[1]PA Projects'!$A$4:$DO$223,74,0),VLOOKUP($N35, '[1]NJ Projects'!$A$13:$DK$121,73,0)))</f>
        <v>0</v>
      </c>
      <c r="Y35">
        <f>IF($L35="Externally Funded",0,IF($M35="PA",VLOOKUP($N35,'[1]PA Projects'!$A$4:$DO$223,75,0),VLOOKUP($N35, '[1]NJ Projects'!$A$13:$DK$121,74,0)))</f>
        <v>0</v>
      </c>
      <c r="Z35">
        <f>IF($L35="Externally Funded",0,IF($M35="PA",VLOOKUP($N35,'[1]PA Projects'!$A$4:$DO$223,76,0),VLOOKUP($N35, '[1]NJ Projects'!$A$13:$DK$121,75,0)))</f>
        <v>0</v>
      </c>
      <c r="AA35">
        <f>IF($L35="Externally Funded",0,IF($M35="PA",VLOOKUP($N35,'[1]PA Projects'!$A$4:$DO$223,77,0),VLOOKUP($N35, '[1]NJ Projects'!$A$13:$DK$121,76,0)))</f>
        <v>0</v>
      </c>
      <c r="AB35">
        <f>IF($L35="Externally Funded",0,IF($M35="PA",VLOOKUP($N35,'[1]PA Projects'!$A$4:$DO$223,78,0),VLOOKUP($N35, '[1]NJ Projects'!$A$13:$DK$121,77,0)))</f>
        <v>0</v>
      </c>
      <c r="AC35">
        <f>IF($L35="Externally Funded",0,IF($M35="PA",VLOOKUP($N35,'[1]PA Projects'!$A$4:$DO$223,79,0),VLOOKUP($N35, '[1]NJ Projects'!$A$13:$DK$121,78,0)))</f>
        <v>0</v>
      </c>
      <c r="AD35">
        <f>IF($L35="Externally Funded",0,IF($M35="PA",VLOOKUP($N35,'[1]PA Projects'!$A$4:$DO$223,80,0),VLOOKUP($N35, '[1]NJ Projects'!$A$13:$DK$121,79,0)))</f>
        <v>0</v>
      </c>
      <c r="AE35">
        <f>IF($L35="Externally Funded",0,IF($M35="PA",VLOOKUP($N35,'[1]PA Projects'!$A$4:$DO$223,81,0),VLOOKUP($N35, '[1]NJ Projects'!$A$13:$DK$121,80,0)))</f>
        <v>0</v>
      </c>
      <c r="AF35">
        <f>IF($L35="Externally Funded",0,IF($M35="PA",VLOOKUP($N35,'[1]PA Projects'!$A$4:$DO$223,82,0),VLOOKUP($N35, '[1]NJ Projects'!$A$13:$DK$121,81,0)))</f>
        <v>0</v>
      </c>
      <c r="AG35">
        <f>IF($L35="Externally Funded",0,IF($M35="PA",VLOOKUP($N35,'[1]PA Projects'!$A$4:$DO$223,83,0),VLOOKUP($N35, '[1]NJ Projects'!$A$13:$DK$121,82,0)))</f>
        <v>0</v>
      </c>
      <c r="AH35">
        <f>IF($L35="Externally Funded",0,IF($M35="PA",VLOOKUP($N35,'[1]PA Projects'!$A$4:$DO$223,84,0),VLOOKUP($N35, '[1]NJ Projects'!$A$13:$DK$121,83,0)))</f>
        <v>0</v>
      </c>
      <c r="AI35">
        <f>IF($L35="Externally Funded",0,IF($M35="PA",VLOOKUP($N35,'[1]PA Projects'!$A$4:$DO$223,85,0),VLOOKUP($N35, '[1]NJ Projects'!$A$13:$DK$121,84,0)))</f>
        <v>0</v>
      </c>
      <c r="AJ35">
        <f>IF($L35="Externally Funded",0,IF($M35="PA",VLOOKUP($N35,'[1]PA Projects'!$A$4:$DO$223,86,0),VLOOKUP($N35, '[1]NJ Projects'!$A$13:$DK$121,85,0)))</f>
        <v>0</v>
      </c>
      <c r="AK35">
        <f>IF($L35="Externally Funded",0,IF($M35="PA",VLOOKUP($N35,'[1]PA Projects'!$A$4:$DO$223,87,0),VLOOKUP($N35, '[1]NJ Projects'!$A$13:$DK$121,86,0)))</f>
        <v>0</v>
      </c>
      <c r="AL35">
        <f>IF($L35="Externally Funded", VLOOKUP($N35, '[1]External Projects'!$A$5:$S$13,19,0), IF($M35="PA",VLOOKUP($N35,'[1]PA Projects'!$A$4:$DO$223,119,0),VLOOKUP($N35, '[1]NJ Projects'!$A$13:$DK$121,115,0)))</f>
        <v>0</v>
      </c>
    </row>
    <row r="36" spans="1:38" x14ac:dyDescent="0.25">
      <c r="A36" s="1" t="s">
        <v>175</v>
      </c>
      <c r="B36" s="1" t="s">
        <v>14</v>
      </c>
      <c r="C36" s="1" t="s">
        <v>176</v>
      </c>
      <c r="D36" s="1" t="s">
        <v>177</v>
      </c>
      <c r="E36" s="1" t="s">
        <v>74</v>
      </c>
      <c r="F36" s="1" t="s">
        <v>18</v>
      </c>
      <c r="G36" s="2">
        <v>0</v>
      </c>
      <c r="H36" s="2">
        <v>0.6</v>
      </c>
      <c r="I36" s="2">
        <v>0</v>
      </c>
      <c r="K36" s="11">
        <v>31</v>
      </c>
      <c r="L36" s="1" t="s">
        <v>20</v>
      </c>
      <c r="M36" s="1" t="s">
        <v>21</v>
      </c>
      <c r="N36" s="11">
        <v>132</v>
      </c>
      <c r="O36">
        <f>IF($L36="Externally Funded",0,IF($M36="PA",VLOOKUP($N36,'[1]PA Projects'!$A$4:$DO$223,65,0),VLOOKUP($N36, '[1]NJ Projects'!$A$13:$DK$121,64,0)))</f>
        <v>0</v>
      </c>
      <c r="P36">
        <f>IF($L36="Externally Funded",0,IF($M36="PA",VLOOKUP($N36,'[1]PA Projects'!$A$4:$DO$223,66,0),VLOOKUP($N36, '[1]NJ Projects'!$A$13:$DK$121,65,0)))</f>
        <v>0</v>
      </c>
      <c r="Q36">
        <f>IF($L36="Externally Funded",0,IF($M36="PA",VLOOKUP($N36,'[1]PA Projects'!$A$4:$DO$223,67,0),VLOOKUP($N36, '[1]NJ Projects'!$A$13:$DK$121,66,0)))</f>
        <v>0</v>
      </c>
      <c r="R36">
        <f>IF($L36="Externally Funded",0,IF($M36="PA",VLOOKUP($N36,'[1]PA Projects'!$A$4:$DO$223,68,0),VLOOKUP($N36, '[1]NJ Projects'!$A$13:$DK$121,67,0)))</f>
        <v>0</v>
      </c>
      <c r="S36">
        <f>IF($L36="Externally Funded",0,IF($M36="PA",VLOOKUP($N36,'[1]PA Projects'!$A$4:$DO$223,69,0),VLOOKUP($N36, '[1]NJ Projects'!$A$13:$DK$121,68,0)))</f>
        <v>0</v>
      </c>
      <c r="T36">
        <f>IF($L36="Externally Funded",0,IF($M36="PA",VLOOKUP($N36,'[1]PA Projects'!$A$4:$DO$223,70,0),VLOOKUP($N36, '[1]NJ Projects'!$A$13:$DK$121,69,0)))</f>
        <v>0</v>
      </c>
      <c r="U36">
        <f>IF($L36="Externally Funded",0,IF($M36="PA",VLOOKUP($N36,'[1]PA Projects'!$A$4:$DO$223,71,0),VLOOKUP($N36, '[1]NJ Projects'!$A$13:$DK$121,70,0)))</f>
        <v>0</v>
      </c>
      <c r="V36">
        <f>IF($L36="Externally Funded",0,IF($M36="PA",VLOOKUP($N36,'[1]PA Projects'!$A$4:$DO$223,72,0),VLOOKUP($N36, '[1]NJ Projects'!$A$13:$DK$121,71,0)))</f>
        <v>0</v>
      </c>
      <c r="W36">
        <f>IF($L36="Externally Funded",0,IF($M36="PA",VLOOKUP($N36,'[1]PA Projects'!$A$4:$DO$223,73,0),VLOOKUP($N36, '[1]NJ Projects'!$A$13:$DK$121,72,0)))</f>
        <v>0</v>
      </c>
      <c r="X36">
        <f>IF($L36="Externally Funded",0,IF($M36="PA",VLOOKUP($N36,'[1]PA Projects'!$A$4:$DO$223,74,0),VLOOKUP($N36, '[1]NJ Projects'!$A$13:$DK$121,73,0)))</f>
        <v>0</v>
      </c>
      <c r="Y36">
        <f>IF($L36="Externally Funded",0,IF($M36="PA",VLOOKUP($N36,'[1]PA Projects'!$A$4:$DO$223,75,0),VLOOKUP($N36, '[1]NJ Projects'!$A$13:$DK$121,74,0)))</f>
        <v>0</v>
      </c>
      <c r="Z36">
        <f>IF($L36="Externally Funded",0,IF($M36="PA",VLOOKUP($N36,'[1]PA Projects'!$A$4:$DO$223,76,0),VLOOKUP($N36, '[1]NJ Projects'!$A$13:$DK$121,75,0)))</f>
        <v>0</v>
      </c>
      <c r="AA36">
        <f>IF($L36="Externally Funded",0,IF($M36="PA",VLOOKUP($N36,'[1]PA Projects'!$A$4:$DO$223,77,0),VLOOKUP($N36, '[1]NJ Projects'!$A$13:$DK$121,76,0)))</f>
        <v>0</v>
      </c>
      <c r="AB36">
        <f>IF($L36="Externally Funded",0,IF($M36="PA",VLOOKUP($N36,'[1]PA Projects'!$A$4:$DO$223,78,0),VLOOKUP($N36, '[1]NJ Projects'!$A$13:$DK$121,77,0)))</f>
        <v>0</v>
      </c>
      <c r="AC36">
        <f>IF($L36="Externally Funded",0,IF($M36="PA",VLOOKUP($N36,'[1]PA Projects'!$A$4:$DO$223,79,0),VLOOKUP($N36, '[1]NJ Projects'!$A$13:$DK$121,78,0)))</f>
        <v>0</v>
      </c>
      <c r="AD36">
        <f>IF($L36="Externally Funded",0,IF($M36="PA",VLOOKUP($N36,'[1]PA Projects'!$A$4:$DO$223,80,0),VLOOKUP($N36, '[1]NJ Projects'!$A$13:$DK$121,79,0)))</f>
        <v>0</v>
      </c>
      <c r="AE36">
        <f>IF($L36="Externally Funded",0,IF($M36="PA",VLOOKUP($N36,'[1]PA Projects'!$A$4:$DO$223,81,0),VLOOKUP($N36, '[1]NJ Projects'!$A$13:$DK$121,80,0)))</f>
        <v>0</v>
      </c>
      <c r="AF36">
        <f>IF($L36="Externally Funded",0,IF($M36="PA",VLOOKUP($N36,'[1]PA Projects'!$A$4:$DO$223,82,0),VLOOKUP($N36, '[1]NJ Projects'!$A$13:$DK$121,81,0)))</f>
        <v>0</v>
      </c>
      <c r="AG36">
        <f>IF($L36="Externally Funded",0,IF($M36="PA",VLOOKUP($N36,'[1]PA Projects'!$A$4:$DO$223,83,0),VLOOKUP($N36, '[1]NJ Projects'!$A$13:$DK$121,82,0)))</f>
        <v>0</v>
      </c>
      <c r="AH36">
        <f>IF($L36="Externally Funded",0,IF($M36="PA",VLOOKUP($N36,'[1]PA Projects'!$A$4:$DO$223,84,0),VLOOKUP($N36, '[1]NJ Projects'!$A$13:$DK$121,83,0)))</f>
        <v>0</v>
      </c>
      <c r="AI36">
        <f>IF($L36="Externally Funded",0,IF($M36="PA",VLOOKUP($N36,'[1]PA Projects'!$A$4:$DO$223,85,0),VLOOKUP($N36, '[1]NJ Projects'!$A$13:$DK$121,84,0)))</f>
        <v>0</v>
      </c>
      <c r="AJ36">
        <f>IF($L36="Externally Funded",0,IF($M36="PA",VLOOKUP($N36,'[1]PA Projects'!$A$4:$DO$223,86,0),VLOOKUP($N36, '[1]NJ Projects'!$A$13:$DK$121,85,0)))</f>
        <v>0</v>
      </c>
      <c r="AK36">
        <f>IF($L36="Externally Funded",0,IF($M36="PA",VLOOKUP($N36,'[1]PA Projects'!$A$4:$DO$223,87,0),VLOOKUP($N36, '[1]NJ Projects'!$A$13:$DK$121,86,0)))</f>
        <v>0</v>
      </c>
      <c r="AL36">
        <f>IF($L36="Externally Funded", VLOOKUP($N36, '[1]External Projects'!$A$5:$S$13,19,0), IF($M36="PA",VLOOKUP($N36,'[1]PA Projects'!$A$4:$DO$223,119,0),VLOOKUP($N36, '[1]NJ Projects'!$A$13:$DK$121,115,0)))</f>
        <v>0</v>
      </c>
    </row>
    <row r="37" spans="1:38" x14ac:dyDescent="0.25">
      <c r="A37" s="1" t="s">
        <v>178</v>
      </c>
      <c r="B37" s="1" t="s">
        <v>14</v>
      </c>
      <c r="C37" s="1" t="s">
        <v>179</v>
      </c>
      <c r="D37" s="1" t="s">
        <v>180</v>
      </c>
      <c r="E37" s="1" t="s">
        <v>38</v>
      </c>
      <c r="F37" s="1" t="s">
        <v>18</v>
      </c>
      <c r="G37" s="2">
        <v>0</v>
      </c>
      <c r="H37" s="2">
        <v>6.8</v>
      </c>
      <c r="I37" s="2">
        <v>0</v>
      </c>
      <c r="K37" s="11">
        <v>26</v>
      </c>
      <c r="L37" s="1" t="s">
        <v>20</v>
      </c>
      <c r="M37" s="1" t="s">
        <v>21</v>
      </c>
      <c r="N37" s="11">
        <v>133</v>
      </c>
      <c r="O37">
        <f>IF($L37="Externally Funded",0,IF($M37="PA",VLOOKUP($N37,'[1]PA Projects'!$A$4:$DO$223,65,0),VLOOKUP($N37, '[1]NJ Projects'!$A$13:$DK$121,64,0)))</f>
        <v>0</v>
      </c>
      <c r="P37">
        <f>IF($L37="Externally Funded",0,IF($M37="PA",VLOOKUP($N37,'[1]PA Projects'!$A$4:$DO$223,66,0),VLOOKUP($N37, '[1]NJ Projects'!$A$13:$DK$121,65,0)))</f>
        <v>0</v>
      </c>
      <c r="Q37">
        <f>IF($L37="Externally Funded",0,IF($M37="PA",VLOOKUP($N37,'[1]PA Projects'!$A$4:$DO$223,67,0),VLOOKUP($N37, '[1]NJ Projects'!$A$13:$DK$121,66,0)))</f>
        <v>0</v>
      </c>
      <c r="R37">
        <f>IF($L37="Externally Funded",0,IF($M37="PA",VLOOKUP($N37,'[1]PA Projects'!$A$4:$DO$223,68,0),VLOOKUP($N37, '[1]NJ Projects'!$A$13:$DK$121,67,0)))</f>
        <v>0</v>
      </c>
      <c r="S37">
        <f>IF($L37="Externally Funded",0,IF($M37="PA",VLOOKUP($N37,'[1]PA Projects'!$A$4:$DO$223,69,0),VLOOKUP($N37, '[1]NJ Projects'!$A$13:$DK$121,68,0)))</f>
        <v>0</v>
      </c>
      <c r="T37">
        <f>IF($L37="Externally Funded",0,IF($M37="PA",VLOOKUP($N37,'[1]PA Projects'!$A$4:$DO$223,70,0),VLOOKUP($N37, '[1]NJ Projects'!$A$13:$DK$121,69,0)))</f>
        <v>0</v>
      </c>
      <c r="U37">
        <f>IF($L37="Externally Funded",0,IF($M37="PA",VLOOKUP($N37,'[1]PA Projects'!$A$4:$DO$223,71,0),VLOOKUP($N37, '[1]NJ Projects'!$A$13:$DK$121,70,0)))</f>
        <v>0</v>
      </c>
      <c r="V37">
        <f>IF($L37="Externally Funded",0,IF($M37="PA",VLOOKUP($N37,'[1]PA Projects'!$A$4:$DO$223,72,0),VLOOKUP($N37, '[1]NJ Projects'!$A$13:$DK$121,71,0)))</f>
        <v>0</v>
      </c>
      <c r="W37">
        <f>IF($L37="Externally Funded",0,IF($M37="PA",VLOOKUP($N37,'[1]PA Projects'!$A$4:$DO$223,73,0),VLOOKUP($N37, '[1]NJ Projects'!$A$13:$DK$121,72,0)))</f>
        <v>0</v>
      </c>
      <c r="X37">
        <f>IF($L37="Externally Funded",0,IF($M37="PA",VLOOKUP($N37,'[1]PA Projects'!$A$4:$DO$223,74,0),VLOOKUP($N37, '[1]NJ Projects'!$A$13:$DK$121,73,0)))</f>
        <v>0</v>
      </c>
      <c r="Y37">
        <f>IF($L37="Externally Funded",0,IF($M37="PA",VLOOKUP($N37,'[1]PA Projects'!$A$4:$DO$223,75,0),VLOOKUP($N37, '[1]NJ Projects'!$A$13:$DK$121,74,0)))</f>
        <v>0</v>
      </c>
      <c r="Z37">
        <f>IF($L37="Externally Funded",0,IF($M37="PA",VLOOKUP($N37,'[1]PA Projects'!$A$4:$DO$223,76,0),VLOOKUP($N37, '[1]NJ Projects'!$A$13:$DK$121,75,0)))</f>
        <v>0</v>
      </c>
      <c r="AA37">
        <f>IF($L37="Externally Funded",0,IF($M37="PA",VLOOKUP($N37,'[1]PA Projects'!$A$4:$DO$223,77,0),VLOOKUP($N37, '[1]NJ Projects'!$A$13:$DK$121,76,0)))</f>
        <v>0</v>
      </c>
      <c r="AB37">
        <f>IF($L37="Externally Funded",0,IF($M37="PA",VLOOKUP($N37,'[1]PA Projects'!$A$4:$DO$223,78,0),VLOOKUP($N37, '[1]NJ Projects'!$A$13:$DK$121,77,0)))</f>
        <v>0</v>
      </c>
      <c r="AC37">
        <f>IF($L37="Externally Funded",0,IF($M37="PA",VLOOKUP($N37,'[1]PA Projects'!$A$4:$DO$223,79,0),VLOOKUP($N37, '[1]NJ Projects'!$A$13:$DK$121,78,0)))</f>
        <v>0</v>
      </c>
      <c r="AD37">
        <f>IF($L37="Externally Funded",0,IF($M37="PA",VLOOKUP($N37,'[1]PA Projects'!$A$4:$DO$223,80,0),VLOOKUP($N37, '[1]NJ Projects'!$A$13:$DK$121,79,0)))</f>
        <v>0</v>
      </c>
      <c r="AE37">
        <f>IF($L37="Externally Funded",0,IF($M37="PA",VLOOKUP($N37,'[1]PA Projects'!$A$4:$DO$223,81,0),VLOOKUP($N37, '[1]NJ Projects'!$A$13:$DK$121,80,0)))</f>
        <v>0</v>
      </c>
      <c r="AF37">
        <f>IF($L37="Externally Funded",0,IF($M37="PA",VLOOKUP($N37,'[1]PA Projects'!$A$4:$DO$223,82,0),VLOOKUP($N37, '[1]NJ Projects'!$A$13:$DK$121,81,0)))</f>
        <v>0</v>
      </c>
      <c r="AG37">
        <f>IF($L37="Externally Funded",0,IF($M37="PA",VLOOKUP($N37,'[1]PA Projects'!$A$4:$DO$223,83,0),VLOOKUP($N37, '[1]NJ Projects'!$A$13:$DK$121,82,0)))</f>
        <v>0</v>
      </c>
      <c r="AH37">
        <f>IF($L37="Externally Funded",0,IF($M37="PA",VLOOKUP($N37,'[1]PA Projects'!$A$4:$DO$223,84,0),VLOOKUP($N37, '[1]NJ Projects'!$A$13:$DK$121,83,0)))</f>
        <v>0</v>
      </c>
      <c r="AI37">
        <f>IF($L37="Externally Funded",0,IF($M37="PA",VLOOKUP($N37,'[1]PA Projects'!$A$4:$DO$223,85,0),VLOOKUP($N37, '[1]NJ Projects'!$A$13:$DK$121,84,0)))</f>
        <v>0</v>
      </c>
      <c r="AJ37">
        <f>IF($L37="Externally Funded",0,IF($M37="PA",VLOOKUP($N37,'[1]PA Projects'!$A$4:$DO$223,86,0),VLOOKUP($N37, '[1]NJ Projects'!$A$13:$DK$121,85,0)))</f>
        <v>0</v>
      </c>
      <c r="AK37">
        <f>IF($L37="Externally Funded",0,IF($M37="PA",VLOOKUP($N37,'[1]PA Projects'!$A$4:$DO$223,87,0),VLOOKUP($N37, '[1]NJ Projects'!$A$13:$DK$121,86,0)))</f>
        <v>0</v>
      </c>
      <c r="AL37">
        <f>IF($L37="Externally Funded", VLOOKUP($N37, '[1]External Projects'!$A$5:$S$13,19,0), IF($M37="PA",VLOOKUP($N37,'[1]PA Projects'!$A$4:$DO$223,119,0),VLOOKUP($N37, '[1]NJ Projects'!$A$13:$DK$121,115,0)))</f>
        <v>0</v>
      </c>
    </row>
    <row r="38" spans="1:38" x14ac:dyDescent="0.25">
      <c r="A38" s="1" t="s">
        <v>182</v>
      </c>
      <c r="B38" s="1" t="s">
        <v>14</v>
      </c>
      <c r="C38" s="1" t="s">
        <v>183</v>
      </c>
      <c r="D38" s="1" t="s">
        <v>184</v>
      </c>
      <c r="E38" s="1" t="s">
        <v>38</v>
      </c>
      <c r="F38" s="1" t="s">
        <v>45</v>
      </c>
      <c r="G38" s="4">
        <v>37.1</v>
      </c>
      <c r="H38" s="2">
        <v>0</v>
      </c>
      <c r="I38" s="4">
        <v>29.6</v>
      </c>
      <c r="J38" s="4"/>
      <c r="K38" s="11">
        <v>20</v>
      </c>
      <c r="L38" s="1" t="s">
        <v>29</v>
      </c>
      <c r="M38" s="1" t="s">
        <v>21</v>
      </c>
      <c r="N38" s="11">
        <v>113</v>
      </c>
      <c r="O38">
        <f>IF($L38="Externally Funded",0,IF($M38="PA",VLOOKUP($N38,'[1]PA Projects'!$A$4:$DO$223,65,0),VLOOKUP($N38, '[1]NJ Projects'!$A$13:$DK$121,64,0)))</f>
        <v>0</v>
      </c>
      <c r="P38">
        <f>IF($L38="Externally Funded",0,IF($M38="PA",VLOOKUP($N38,'[1]PA Projects'!$A$4:$DO$223,66,0),VLOOKUP($N38, '[1]NJ Projects'!$A$13:$DK$121,65,0)))</f>
        <v>0</v>
      </c>
      <c r="Q38">
        <f>IF($L38="Externally Funded",0,IF($M38="PA",VLOOKUP($N38,'[1]PA Projects'!$A$4:$DO$223,67,0),VLOOKUP($N38, '[1]NJ Projects'!$A$13:$DK$121,66,0)))</f>
        <v>0</v>
      </c>
      <c r="R38">
        <f>IF($L38="Externally Funded",0,IF($M38="PA",VLOOKUP($N38,'[1]PA Projects'!$A$4:$DO$223,68,0),VLOOKUP($N38, '[1]NJ Projects'!$A$13:$DK$121,67,0)))</f>
        <v>0</v>
      </c>
      <c r="S38">
        <f>IF($L38="Externally Funded",0,IF($M38="PA",VLOOKUP($N38,'[1]PA Projects'!$A$4:$DO$223,69,0),VLOOKUP($N38, '[1]NJ Projects'!$A$13:$DK$121,68,0)))</f>
        <v>0</v>
      </c>
      <c r="T38">
        <f>IF($L38="Externally Funded",0,IF($M38="PA",VLOOKUP($N38,'[1]PA Projects'!$A$4:$DO$223,70,0),VLOOKUP($N38, '[1]NJ Projects'!$A$13:$DK$121,69,0)))</f>
        <v>0</v>
      </c>
      <c r="U38">
        <f>IF($L38="Externally Funded",0,IF($M38="PA",VLOOKUP($N38,'[1]PA Projects'!$A$4:$DO$223,71,0),VLOOKUP($N38, '[1]NJ Projects'!$A$13:$DK$121,70,0)))</f>
        <v>0</v>
      </c>
      <c r="V38">
        <f>IF($L38="Externally Funded",0,IF($M38="PA",VLOOKUP($N38,'[1]PA Projects'!$A$4:$DO$223,72,0),VLOOKUP($N38, '[1]NJ Projects'!$A$13:$DK$121,71,0)))</f>
        <v>0</v>
      </c>
      <c r="W38">
        <f>IF($L38="Externally Funded",0,IF($M38="PA",VLOOKUP($N38,'[1]PA Projects'!$A$4:$DO$223,73,0),VLOOKUP($N38, '[1]NJ Projects'!$A$13:$DK$121,72,0)))</f>
        <v>0</v>
      </c>
      <c r="X38">
        <f>IF($L38="Externally Funded",0,IF($M38="PA",VLOOKUP($N38,'[1]PA Projects'!$A$4:$DO$223,74,0),VLOOKUP($N38, '[1]NJ Projects'!$A$13:$DK$121,73,0)))</f>
        <v>0</v>
      </c>
      <c r="Y38">
        <f>IF($L38="Externally Funded",0,IF($M38="PA",VLOOKUP($N38,'[1]PA Projects'!$A$4:$DO$223,75,0),VLOOKUP($N38, '[1]NJ Projects'!$A$13:$DK$121,74,0)))</f>
        <v>0</v>
      </c>
      <c r="Z38">
        <f>IF($L38="Externally Funded",0,IF($M38="PA",VLOOKUP($N38,'[1]PA Projects'!$A$4:$DO$223,76,0),VLOOKUP($N38, '[1]NJ Projects'!$A$13:$DK$121,75,0)))</f>
        <v>0</v>
      </c>
      <c r="AA38">
        <f>IF($L38="Externally Funded",0,IF($M38="PA",VLOOKUP($N38,'[1]PA Projects'!$A$4:$DO$223,77,0),VLOOKUP($N38, '[1]NJ Projects'!$A$13:$DK$121,76,0)))</f>
        <v>0</v>
      </c>
      <c r="AB38">
        <f>IF($L38="Externally Funded",0,IF($M38="PA",VLOOKUP($N38,'[1]PA Projects'!$A$4:$DO$223,78,0),VLOOKUP($N38, '[1]NJ Projects'!$A$13:$DK$121,77,0)))</f>
        <v>0</v>
      </c>
      <c r="AC38">
        <f>IF($L38="Externally Funded",0,IF($M38="PA",VLOOKUP($N38,'[1]PA Projects'!$A$4:$DO$223,79,0),VLOOKUP($N38, '[1]NJ Projects'!$A$13:$DK$121,78,0)))</f>
        <v>0</v>
      </c>
      <c r="AD38">
        <f>IF($L38="Externally Funded",0,IF($M38="PA",VLOOKUP($N38,'[1]PA Projects'!$A$4:$DO$223,80,0),VLOOKUP($N38, '[1]NJ Projects'!$A$13:$DK$121,79,0)))</f>
        <v>0</v>
      </c>
      <c r="AE38">
        <f>IF($L38="Externally Funded",0,IF($M38="PA",VLOOKUP($N38,'[1]PA Projects'!$A$4:$DO$223,81,0),VLOOKUP($N38, '[1]NJ Projects'!$A$13:$DK$121,80,0)))</f>
        <v>0</v>
      </c>
      <c r="AF38">
        <f>IF($L38="Externally Funded",0,IF($M38="PA",VLOOKUP($N38,'[1]PA Projects'!$A$4:$DO$223,82,0),VLOOKUP($N38, '[1]NJ Projects'!$A$13:$DK$121,81,0)))</f>
        <v>0</v>
      </c>
      <c r="AG38">
        <f>IF($L38="Externally Funded",0,IF($M38="PA",VLOOKUP($N38,'[1]PA Projects'!$A$4:$DO$223,83,0),VLOOKUP($N38, '[1]NJ Projects'!$A$13:$DK$121,82,0)))</f>
        <v>0</v>
      </c>
      <c r="AH38">
        <f>IF($L38="Externally Funded",0,IF($M38="PA",VLOOKUP($N38,'[1]PA Projects'!$A$4:$DO$223,84,0),VLOOKUP($N38, '[1]NJ Projects'!$A$13:$DK$121,83,0)))</f>
        <v>0</v>
      </c>
      <c r="AI38">
        <f>IF($L38="Externally Funded",0,IF($M38="PA",VLOOKUP($N38,'[1]PA Projects'!$A$4:$DO$223,85,0),VLOOKUP($N38, '[1]NJ Projects'!$A$13:$DK$121,84,0)))</f>
        <v>0</v>
      </c>
      <c r="AJ38">
        <f>IF($L38="Externally Funded",0,IF($M38="PA",VLOOKUP($N38,'[1]PA Projects'!$A$4:$DO$223,86,0),VLOOKUP($N38, '[1]NJ Projects'!$A$13:$DK$121,85,0)))</f>
        <v>0</v>
      </c>
      <c r="AK38">
        <f>IF($L38="Externally Funded",0,IF($M38="PA",VLOOKUP($N38,'[1]PA Projects'!$A$4:$DO$223,87,0),VLOOKUP($N38, '[1]NJ Projects'!$A$13:$DK$121,86,0)))</f>
        <v>0</v>
      </c>
      <c r="AL38">
        <f>IF($L38="Externally Funded", VLOOKUP($N38, '[1]External Projects'!$A$5:$S$13,19,0), IF($M38="PA",VLOOKUP($N38,'[1]PA Projects'!$A$4:$DO$223,119,0),VLOOKUP($N38, '[1]NJ Projects'!$A$13:$DK$121,115,0)))</f>
        <v>0</v>
      </c>
    </row>
    <row r="39" spans="1:38" x14ac:dyDescent="0.25">
      <c r="A39" s="1" t="s">
        <v>186</v>
      </c>
      <c r="B39" s="1" t="s">
        <v>35</v>
      </c>
      <c r="C39" s="1" t="s">
        <v>187</v>
      </c>
      <c r="D39" s="1" t="s">
        <v>188</v>
      </c>
      <c r="E39" s="1" t="s">
        <v>74</v>
      </c>
      <c r="F39" s="1" t="s">
        <v>18</v>
      </c>
      <c r="G39" s="4">
        <v>0</v>
      </c>
      <c r="H39" s="4">
        <v>36</v>
      </c>
      <c r="I39" s="2">
        <v>0</v>
      </c>
      <c r="K39" s="11">
        <v>43</v>
      </c>
      <c r="L39" s="1" t="s">
        <v>128</v>
      </c>
      <c r="M39" s="1" t="s">
        <v>21</v>
      </c>
      <c r="N39" s="1" t="s">
        <v>189</v>
      </c>
      <c r="O39">
        <f>IF($L39="Externally Funded",0,IF($M39="PA",VLOOKUP($N39,'[1]PA Projects'!$A$4:$DO$223,65,0),VLOOKUP($N39, '[1]NJ Projects'!$A$13:$DK$121,64,0)))</f>
        <v>60556</v>
      </c>
      <c r="P39">
        <f>IF($L39="Externally Funded",0,IF($M39="PA",VLOOKUP($N39,'[1]PA Projects'!$A$4:$DO$223,66,0),VLOOKUP($N39, '[1]NJ Projects'!$A$13:$DK$121,65,0)))</f>
        <v>0</v>
      </c>
      <c r="Q39">
        <f>IF($L39="Externally Funded",0,IF($M39="PA",VLOOKUP($N39,'[1]PA Projects'!$A$4:$DO$223,67,0),VLOOKUP($N39, '[1]NJ Projects'!$A$13:$DK$121,66,0)))</f>
        <v>0</v>
      </c>
      <c r="R39">
        <f>IF($L39="Externally Funded",0,IF($M39="PA",VLOOKUP($N39,'[1]PA Projects'!$A$4:$DO$223,68,0),VLOOKUP($N39, '[1]NJ Projects'!$A$13:$DK$121,67,0)))</f>
        <v>0</v>
      </c>
      <c r="S39">
        <f>IF($L39="Externally Funded",0,IF($M39="PA",VLOOKUP($N39,'[1]PA Projects'!$A$4:$DO$223,69,0),VLOOKUP($N39, '[1]NJ Projects'!$A$13:$DK$121,68,0)))</f>
        <v>0</v>
      </c>
      <c r="T39">
        <f>IF($L39="Externally Funded",0,IF($M39="PA",VLOOKUP($N39,'[1]PA Projects'!$A$4:$DO$223,70,0),VLOOKUP($N39, '[1]NJ Projects'!$A$13:$DK$121,69,0)))</f>
        <v>0</v>
      </c>
      <c r="U39">
        <f>IF($L39="Externally Funded",0,IF($M39="PA",VLOOKUP($N39,'[1]PA Projects'!$A$4:$DO$223,71,0),VLOOKUP($N39, '[1]NJ Projects'!$A$13:$DK$121,70,0)))</f>
        <v>0</v>
      </c>
      <c r="V39">
        <f>IF($L39="Externally Funded",0,IF($M39="PA",VLOOKUP($N39,'[1]PA Projects'!$A$4:$DO$223,72,0),VLOOKUP($N39, '[1]NJ Projects'!$A$13:$DK$121,71,0)))</f>
        <v>0</v>
      </c>
      <c r="W39">
        <f>IF($L39="Externally Funded",0,IF($M39="PA",VLOOKUP($N39,'[1]PA Projects'!$A$4:$DO$223,73,0),VLOOKUP($N39, '[1]NJ Projects'!$A$13:$DK$121,72,0)))</f>
        <v>0</v>
      </c>
      <c r="X39">
        <f>IF($L39="Externally Funded",0,IF($M39="PA",VLOOKUP($N39,'[1]PA Projects'!$A$4:$DO$223,74,0),VLOOKUP($N39, '[1]NJ Projects'!$A$13:$DK$121,73,0)))</f>
        <v>0</v>
      </c>
      <c r="Y39">
        <f>IF($L39="Externally Funded",0,IF($M39="PA",VLOOKUP($N39,'[1]PA Projects'!$A$4:$DO$223,75,0),VLOOKUP($N39, '[1]NJ Projects'!$A$13:$DK$121,74,0)))</f>
        <v>0</v>
      </c>
      <c r="Z39">
        <f>IF($L39="Externally Funded",0,IF($M39="PA",VLOOKUP($N39,'[1]PA Projects'!$A$4:$DO$223,76,0),VLOOKUP($N39, '[1]NJ Projects'!$A$13:$DK$121,75,0)))</f>
        <v>0</v>
      </c>
      <c r="AA39">
        <f>IF($L39="Externally Funded",0,IF($M39="PA",VLOOKUP($N39,'[1]PA Projects'!$A$4:$DO$223,77,0),VLOOKUP($N39, '[1]NJ Projects'!$A$13:$DK$121,76,0)))</f>
        <v>0</v>
      </c>
      <c r="AB39">
        <f>IF($L39="Externally Funded",0,IF($M39="PA",VLOOKUP($N39,'[1]PA Projects'!$A$4:$DO$223,78,0),VLOOKUP($N39, '[1]NJ Projects'!$A$13:$DK$121,77,0)))</f>
        <v>0</v>
      </c>
      <c r="AC39">
        <f>IF($L39="Externally Funded",0,IF($M39="PA",VLOOKUP($N39,'[1]PA Projects'!$A$4:$DO$223,79,0),VLOOKUP($N39, '[1]NJ Projects'!$A$13:$DK$121,78,0)))</f>
        <v>0</v>
      </c>
      <c r="AD39">
        <f>IF($L39="Externally Funded",0,IF($M39="PA",VLOOKUP($N39,'[1]PA Projects'!$A$4:$DO$223,80,0),VLOOKUP($N39, '[1]NJ Projects'!$A$13:$DK$121,79,0)))</f>
        <v>0</v>
      </c>
      <c r="AE39">
        <f>IF($L39="Externally Funded",0,IF($M39="PA",VLOOKUP($N39,'[1]PA Projects'!$A$4:$DO$223,81,0),VLOOKUP($N39, '[1]NJ Projects'!$A$13:$DK$121,80,0)))</f>
        <v>0</v>
      </c>
      <c r="AF39">
        <f>IF($L39="Externally Funded",0,IF($M39="PA",VLOOKUP($N39,'[1]PA Projects'!$A$4:$DO$223,82,0),VLOOKUP($N39, '[1]NJ Projects'!$A$13:$DK$121,81,0)))</f>
        <v>0</v>
      </c>
      <c r="AG39">
        <f>IF($L39="Externally Funded",0,IF($M39="PA",VLOOKUP($N39,'[1]PA Projects'!$A$4:$DO$223,83,0),VLOOKUP($N39, '[1]NJ Projects'!$A$13:$DK$121,82,0)))</f>
        <v>0</v>
      </c>
      <c r="AH39">
        <f>IF($L39="Externally Funded",0,IF($M39="PA",VLOOKUP($N39,'[1]PA Projects'!$A$4:$DO$223,84,0),VLOOKUP($N39, '[1]NJ Projects'!$A$13:$DK$121,83,0)))</f>
        <v>0</v>
      </c>
      <c r="AI39">
        <f>IF($L39="Externally Funded",0,IF($M39="PA",VLOOKUP($N39,'[1]PA Projects'!$A$4:$DO$223,85,0),VLOOKUP($N39, '[1]NJ Projects'!$A$13:$DK$121,84,0)))</f>
        <v>0</v>
      </c>
      <c r="AJ39">
        <f>IF($L39="Externally Funded",0,IF($M39="PA",VLOOKUP($N39,'[1]PA Projects'!$A$4:$DO$223,86,0),VLOOKUP($N39, '[1]NJ Projects'!$A$13:$DK$121,85,0)))</f>
        <v>0</v>
      </c>
      <c r="AK39">
        <f>IF($L39="Externally Funded",0,IF($M39="PA",VLOOKUP($N39,'[1]PA Projects'!$A$4:$DO$223,87,0),VLOOKUP($N39, '[1]NJ Projects'!$A$13:$DK$121,86,0)))</f>
        <v>0</v>
      </c>
      <c r="AL39">
        <f>IF($L39="Externally Funded", VLOOKUP($N39, '[1]External Projects'!$A$5:$S$13,19,0), IF($M39="PA",VLOOKUP($N39,'[1]PA Projects'!$A$4:$DO$223,119,0),VLOOKUP($N39, '[1]NJ Projects'!$A$13:$DK$121,115,0)))</f>
        <v>0</v>
      </c>
    </row>
    <row r="40" spans="1:38" x14ac:dyDescent="0.25">
      <c r="A40" s="1" t="s">
        <v>190</v>
      </c>
      <c r="B40" s="1" t="s">
        <v>14</v>
      </c>
      <c r="C40" s="1" t="s">
        <v>191</v>
      </c>
      <c r="D40" s="1" t="s">
        <v>119</v>
      </c>
      <c r="E40" s="1" t="s">
        <v>38</v>
      </c>
      <c r="F40" s="1" t="s">
        <v>18</v>
      </c>
      <c r="G40" s="2">
        <v>0</v>
      </c>
      <c r="H40" s="4">
        <v>40</v>
      </c>
      <c r="I40" s="2">
        <v>0</v>
      </c>
      <c r="K40" s="11">
        <v>22</v>
      </c>
      <c r="L40" s="1" t="s">
        <v>20</v>
      </c>
      <c r="M40" s="1" t="s">
        <v>21</v>
      </c>
      <c r="N40" s="11">
        <v>111</v>
      </c>
      <c r="O40">
        <f>IF($L40="Externally Funded",0,IF($M40="PA",VLOOKUP($N40,'[1]PA Projects'!$A$4:$DO$223,65,0),VLOOKUP($N40, '[1]NJ Projects'!$A$13:$DK$121,64,0)))</f>
        <v>0</v>
      </c>
      <c r="P40">
        <f>IF($L40="Externally Funded",0,IF($M40="PA",VLOOKUP($N40,'[1]PA Projects'!$A$4:$DO$223,66,0),VLOOKUP($N40, '[1]NJ Projects'!$A$13:$DK$121,65,0)))</f>
        <v>0</v>
      </c>
      <c r="Q40">
        <f>IF($L40="Externally Funded",0,IF($M40="PA",VLOOKUP($N40,'[1]PA Projects'!$A$4:$DO$223,67,0),VLOOKUP($N40, '[1]NJ Projects'!$A$13:$DK$121,66,0)))</f>
        <v>0</v>
      </c>
      <c r="R40">
        <f>IF($L40="Externally Funded",0,IF($M40="PA",VLOOKUP($N40,'[1]PA Projects'!$A$4:$DO$223,68,0),VLOOKUP($N40, '[1]NJ Projects'!$A$13:$DK$121,67,0)))</f>
        <v>0</v>
      </c>
      <c r="S40">
        <f>IF($L40="Externally Funded",0,IF($M40="PA",VLOOKUP($N40,'[1]PA Projects'!$A$4:$DO$223,69,0),VLOOKUP($N40, '[1]NJ Projects'!$A$13:$DK$121,68,0)))</f>
        <v>0</v>
      </c>
      <c r="T40">
        <f>IF($L40="Externally Funded",0,IF($M40="PA",VLOOKUP($N40,'[1]PA Projects'!$A$4:$DO$223,70,0),VLOOKUP($N40, '[1]NJ Projects'!$A$13:$DK$121,69,0)))</f>
        <v>0</v>
      </c>
      <c r="U40">
        <f>IF($L40="Externally Funded",0,IF($M40="PA",VLOOKUP($N40,'[1]PA Projects'!$A$4:$DO$223,71,0),VLOOKUP($N40, '[1]NJ Projects'!$A$13:$DK$121,70,0)))</f>
        <v>0</v>
      </c>
      <c r="V40">
        <f>IF($L40="Externally Funded",0,IF($M40="PA",VLOOKUP($N40,'[1]PA Projects'!$A$4:$DO$223,72,0),VLOOKUP($N40, '[1]NJ Projects'!$A$13:$DK$121,71,0)))</f>
        <v>0</v>
      </c>
      <c r="W40">
        <f>IF($L40="Externally Funded",0,IF($M40="PA",VLOOKUP($N40,'[1]PA Projects'!$A$4:$DO$223,73,0),VLOOKUP($N40, '[1]NJ Projects'!$A$13:$DK$121,72,0)))</f>
        <v>0</v>
      </c>
      <c r="X40">
        <f>IF($L40="Externally Funded",0,IF($M40="PA",VLOOKUP($N40,'[1]PA Projects'!$A$4:$DO$223,74,0),VLOOKUP($N40, '[1]NJ Projects'!$A$13:$DK$121,73,0)))</f>
        <v>0</v>
      </c>
      <c r="Y40">
        <f>IF($L40="Externally Funded",0,IF($M40="PA",VLOOKUP($N40,'[1]PA Projects'!$A$4:$DO$223,75,0),VLOOKUP($N40, '[1]NJ Projects'!$A$13:$DK$121,74,0)))</f>
        <v>0</v>
      </c>
      <c r="Z40">
        <f>IF($L40="Externally Funded",0,IF($M40="PA",VLOOKUP($N40,'[1]PA Projects'!$A$4:$DO$223,76,0),VLOOKUP($N40, '[1]NJ Projects'!$A$13:$DK$121,75,0)))</f>
        <v>0</v>
      </c>
      <c r="AA40">
        <f>IF($L40="Externally Funded",0,IF($M40="PA",VLOOKUP($N40,'[1]PA Projects'!$A$4:$DO$223,77,0),VLOOKUP($N40, '[1]NJ Projects'!$A$13:$DK$121,76,0)))</f>
        <v>0</v>
      </c>
      <c r="AB40">
        <f>IF($L40="Externally Funded",0,IF($M40="PA",VLOOKUP($N40,'[1]PA Projects'!$A$4:$DO$223,78,0),VLOOKUP($N40, '[1]NJ Projects'!$A$13:$DK$121,77,0)))</f>
        <v>0</v>
      </c>
      <c r="AC40">
        <f>IF($L40="Externally Funded",0,IF($M40="PA",VLOOKUP($N40,'[1]PA Projects'!$A$4:$DO$223,79,0),VLOOKUP($N40, '[1]NJ Projects'!$A$13:$DK$121,78,0)))</f>
        <v>0</v>
      </c>
      <c r="AD40">
        <f>IF($L40="Externally Funded",0,IF($M40="PA",VLOOKUP($N40,'[1]PA Projects'!$A$4:$DO$223,80,0),VLOOKUP($N40, '[1]NJ Projects'!$A$13:$DK$121,79,0)))</f>
        <v>0</v>
      </c>
      <c r="AE40">
        <f>IF($L40="Externally Funded",0,IF($M40="PA",VLOOKUP($N40,'[1]PA Projects'!$A$4:$DO$223,81,0),VLOOKUP($N40, '[1]NJ Projects'!$A$13:$DK$121,80,0)))</f>
        <v>0</v>
      </c>
      <c r="AF40">
        <f>IF($L40="Externally Funded",0,IF($M40="PA",VLOOKUP($N40,'[1]PA Projects'!$A$4:$DO$223,82,0),VLOOKUP($N40, '[1]NJ Projects'!$A$13:$DK$121,81,0)))</f>
        <v>0</v>
      </c>
      <c r="AG40">
        <f>IF($L40="Externally Funded",0,IF($M40="PA",VLOOKUP($N40,'[1]PA Projects'!$A$4:$DO$223,83,0),VLOOKUP($N40, '[1]NJ Projects'!$A$13:$DK$121,82,0)))</f>
        <v>0</v>
      </c>
      <c r="AH40">
        <f>IF($L40="Externally Funded",0,IF($M40="PA",VLOOKUP($N40,'[1]PA Projects'!$A$4:$DO$223,84,0),VLOOKUP($N40, '[1]NJ Projects'!$A$13:$DK$121,83,0)))</f>
        <v>0</v>
      </c>
      <c r="AI40">
        <f>IF($L40="Externally Funded",0,IF($M40="PA",VLOOKUP($N40,'[1]PA Projects'!$A$4:$DO$223,85,0),VLOOKUP($N40, '[1]NJ Projects'!$A$13:$DK$121,84,0)))</f>
        <v>0</v>
      </c>
      <c r="AJ40">
        <f>IF($L40="Externally Funded",0,IF($M40="PA",VLOOKUP($N40,'[1]PA Projects'!$A$4:$DO$223,86,0),VLOOKUP($N40, '[1]NJ Projects'!$A$13:$DK$121,85,0)))</f>
        <v>0</v>
      </c>
      <c r="AK40">
        <f>IF($L40="Externally Funded",0,IF($M40="PA",VLOOKUP($N40,'[1]PA Projects'!$A$4:$DO$223,87,0),VLOOKUP($N40, '[1]NJ Projects'!$A$13:$DK$121,86,0)))</f>
        <v>0</v>
      </c>
      <c r="AL40">
        <f>IF($L40="Externally Funded", VLOOKUP($N40, '[1]External Projects'!$A$5:$S$13,19,0), IF($M40="PA",VLOOKUP($N40,'[1]PA Projects'!$A$4:$DO$223,119,0),VLOOKUP($N40, '[1]NJ Projects'!$A$13:$DK$121,115,0)))</f>
        <v>0</v>
      </c>
    </row>
    <row r="41" spans="1:38" x14ac:dyDescent="0.25">
      <c r="A41" s="1" t="s">
        <v>193</v>
      </c>
      <c r="B41" s="1" t="s">
        <v>35</v>
      </c>
      <c r="C41" s="3" t="s">
        <v>375</v>
      </c>
      <c r="D41" s="3" t="s">
        <v>376</v>
      </c>
      <c r="E41" s="1" t="s">
        <v>59</v>
      </c>
      <c r="F41" s="1" t="s">
        <v>18</v>
      </c>
      <c r="G41" s="4">
        <v>0</v>
      </c>
      <c r="H41" s="4">
        <v>182</v>
      </c>
      <c r="I41" s="2">
        <v>0</v>
      </c>
      <c r="K41" s="11">
        <v>38</v>
      </c>
      <c r="L41" s="1" t="s">
        <v>128</v>
      </c>
      <c r="M41" s="1" t="s">
        <v>21</v>
      </c>
      <c r="N41" s="1" t="s">
        <v>195</v>
      </c>
      <c r="O41">
        <f>IF($L41="Externally Funded",0,IF($M41="PA",VLOOKUP($N41,'[1]PA Projects'!$A$4:$DO$223,65,0),VLOOKUP($N41, '[1]NJ Projects'!$A$13:$DK$121,64,0)))</f>
        <v>0</v>
      </c>
      <c r="P41">
        <f>IF($L41="Externally Funded",0,IF($M41="PA",VLOOKUP($N41,'[1]PA Projects'!$A$4:$DO$223,66,0),VLOOKUP($N41, '[1]NJ Projects'!$A$13:$DK$121,65,0)))</f>
        <v>0</v>
      </c>
      <c r="Q41">
        <f>IF($L41="Externally Funded",0,IF($M41="PA",VLOOKUP($N41,'[1]PA Projects'!$A$4:$DO$223,67,0),VLOOKUP($N41, '[1]NJ Projects'!$A$13:$DK$121,66,0)))</f>
        <v>0</v>
      </c>
      <c r="R41">
        <f>IF($L41="Externally Funded",0,IF($M41="PA",VLOOKUP($N41,'[1]PA Projects'!$A$4:$DO$223,68,0),VLOOKUP($N41, '[1]NJ Projects'!$A$13:$DK$121,67,0)))</f>
        <v>0</v>
      </c>
      <c r="S41">
        <f>IF($L41="Externally Funded",0,IF($M41="PA",VLOOKUP($N41,'[1]PA Projects'!$A$4:$DO$223,69,0),VLOOKUP($N41, '[1]NJ Projects'!$A$13:$DK$121,68,0)))</f>
        <v>0</v>
      </c>
      <c r="T41">
        <f>IF($L41="Externally Funded",0,IF($M41="PA",VLOOKUP($N41,'[1]PA Projects'!$A$4:$DO$223,70,0),VLOOKUP($N41, '[1]NJ Projects'!$A$13:$DK$121,69,0)))</f>
        <v>0</v>
      </c>
      <c r="U41">
        <f>IF($L41="Externally Funded",0,IF($M41="PA",VLOOKUP($N41,'[1]PA Projects'!$A$4:$DO$223,71,0),VLOOKUP($N41, '[1]NJ Projects'!$A$13:$DK$121,70,0)))</f>
        <v>0</v>
      </c>
      <c r="V41">
        <f>IF($L41="Externally Funded",0,IF($M41="PA",VLOOKUP($N41,'[1]PA Projects'!$A$4:$DO$223,72,0),VLOOKUP($N41, '[1]NJ Projects'!$A$13:$DK$121,71,0)))</f>
        <v>0</v>
      </c>
      <c r="W41">
        <f>IF($L41="Externally Funded",0,IF($M41="PA",VLOOKUP($N41,'[1]PA Projects'!$A$4:$DO$223,73,0),VLOOKUP($N41, '[1]NJ Projects'!$A$13:$DK$121,72,0)))</f>
        <v>0</v>
      </c>
      <c r="X41">
        <f>IF($L41="Externally Funded",0,IF($M41="PA",VLOOKUP($N41,'[1]PA Projects'!$A$4:$DO$223,74,0),VLOOKUP($N41, '[1]NJ Projects'!$A$13:$DK$121,73,0)))</f>
        <v>0</v>
      </c>
      <c r="Y41">
        <f>IF($L41="Externally Funded",0,IF($M41="PA",VLOOKUP($N41,'[1]PA Projects'!$A$4:$DO$223,75,0),VLOOKUP($N41, '[1]NJ Projects'!$A$13:$DK$121,74,0)))</f>
        <v>0</v>
      </c>
      <c r="Z41">
        <f>IF($L41="Externally Funded",0,IF($M41="PA",VLOOKUP($N41,'[1]PA Projects'!$A$4:$DO$223,76,0),VLOOKUP($N41, '[1]NJ Projects'!$A$13:$DK$121,75,0)))</f>
        <v>0</v>
      </c>
      <c r="AA41">
        <f>IF($L41="Externally Funded",0,IF($M41="PA",VLOOKUP($N41,'[1]PA Projects'!$A$4:$DO$223,77,0),VLOOKUP($N41, '[1]NJ Projects'!$A$13:$DK$121,76,0)))</f>
        <v>0</v>
      </c>
      <c r="AB41">
        <f>IF($L41="Externally Funded",0,IF($M41="PA",VLOOKUP($N41,'[1]PA Projects'!$A$4:$DO$223,78,0),VLOOKUP($N41, '[1]NJ Projects'!$A$13:$DK$121,77,0)))</f>
        <v>0</v>
      </c>
      <c r="AC41">
        <f>IF($L41="Externally Funded",0,IF($M41="PA",VLOOKUP($N41,'[1]PA Projects'!$A$4:$DO$223,79,0),VLOOKUP($N41, '[1]NJ Projects'!$A$13:$DK$121,78,0)))</f>
        <v>0</v>
      </c>
      <c r="AD41">
        <f>IF($L41="Externally Funded",0,IF($M41="PA",VLOOKUP($N41,'[1]PA Projects'!$A$4:$DO$223,80,0),VLOOKUP($N41, '[1]NJ Projects'!$A$13:$DK$121,79,0)))</f>
        <v>0</v>
      </c>
      <c r="AE41">
        <f>IF($L41="Externally Funded",0,IF($M41="PA",VLOOKUP($N41,'[1]PA Projects'!$A$4:$DO$223,81,0),VLOOKUP($N41, '[1]NJ Projects'!$A$13:$DK$121,80,0)))</f>
        <v>0</v>
      </c>
      <c r="AF41">
        <f>IF($L41="Externally Funded",0,IF($M41="PA",VLOOKUP($N41,'[1]PA Projects'!$A$4:$DO$223,82,0),VLOOKUP($N41, '[1]NJ Projects'!$A$13:$DK$121,81,0)))</f>
        <v>0</v>
      </c>
      <c r="AG41">
        <f>IF($L41="Externally Funded",0,IF($M41="PA",VLOOKUP($N41,'[1]PA Projects'!$A$4:$DO$223,83,0),VLOOKUP($N41, '[1]NJ Projects'!$A$13:$DK$121,82,0)))</f>
        <v>0</v>
      </c>
      <c r="AH41">
        <f>IF($L41="Externally Funded",0,IF($M41="PA",VLOOKUP($N41,'[1]PA Projects'!$A$4:$DO$223,84,0),VLOOKUP($N41, '[1]NJ Projects'!$A$13:$DK$121,83,0)))</f>
        <v>0</v>
      </c>
      <c r="AI41">
        <f>IF($L41="Externally Funded",0,IF($M41="PA",VLOOKUP($N41,'[1]PA Projects'!$A$4:$DO$223,85,0),VLOOKUP($N41, '[1]NJ Projects'!$A$13:$DK$121,84,0)))</f>
        <v>0</v>
      </c>
      <c r="AJ41">
        <f>IF($L41="Externally Funded",0,IF($M41="PA",VLOOKUP($N41,'[1]PA Projects'!$A$4:$DO$223,86,0),VLOOKUP($N41, '[1]NJ Projects'!$A$13:$DK$121,85,0)))</f>
        <v>0</v>
      </c>
      <c r="AK41">
        <f>IF($L41="Externally Funded",0,IF($M41="PA",VLOOKUP($N41,'[1]PA Projects'!$A$4:$DO$223,87,0),VLOOKUP($N41, '[1]NJ Projects'!$A$13:$DK$121,86,0)))</f>
        <v>0</v>
      </c>
      <c r="AL41">
        <f>IF($L41="Externally Funded", VLOOKUP($N41, '[1]External Projects'!$A$5:$S$13,19,0), IF($M41="PA",VLOOKUP($N41,'[1]PA Projects'!$A$4:$DO$223,119,0),VLOOKUP($N41, '[1]NJ Projects'!$A$13:$DK$121,115,0)))</f>
        <v>0</v>
      </c>
    </row>
    <row r="42" spans="1:38" x14ac:dyDescent="0.25">
      <c r="A42" s="1" t="s">
        <v>196</v>
      </c>
      <c r="B42" s="1" t="s">
        <v>14</v>
      </c>
      <c r="C42" s="1" t="s">
        <v>197</v>
      </c>
      <c r="D42" s="1" t="s">
        <v>198</v>
      </c>
      <c r="E42" s="1" t="s">
        <v>38</v>
      </c>
      <c r="F42" s="1" t="s">
        <v>18</v>
      </c>
      <c r="G42" s="2">
        <v>0</v>
      </c>
      <c r="H42" s="2">
        <v>20</v>
      </c>
      <c r="I42" s="2">
        <v>0</v>
      </c>
      <c r="K42" s="11">
        <v>21</v>
      </c>
      <c r="L42" s="1" t="s">
        <v>20</v>
      </c>
      <c r="M42" s="1" t="s">
        <v>21</v>
      </c>
      <c r="N42" s="11">
        <v>109</v>
      </c>
      <c r="O42">
        <f>IF($L42="Externally Funded",0,IF($M42="PA",VLOOKUP($N42,'[1]PA Projects'!$A$4:$DO$223,65,0),VLOOKUP($N42, '[1]NJ Projects'!$A$13:$DK$121,64,0)))</f>
        <v>0</v>
      </c>
      <c r="P42">
        <f>IF($L42="Externally Funded",0,IF($M42="PA",VLOOKUP($N42,'[1]PA Projects'!$A$4:$DO$223,66,0),VLOOKUP($N42, '[1]NJ Projects'!$A$13:$DK$121,65,0)))</f>
        <v>0</v>
      </c>
      <c r="Q42">
        <f>IF($L42="Externally Funded",0,IF($M42="PA",VLOOKUP($N42,'[1]PA Projects'!$A$4:$DO$223,67,0),VLOOKUP($N42, '[1]NJ Projects'!$A$13:$DK$121,66,0)))</f>
        <v>0</v>
      </c>
      <c r="R42">
        <f>IF($L42="Externally Funded",0,IF($M42="PA",VLOOKUP($N42,'[1]PA Projects'!$A$4:$DO$223,68,0),VLOOKUP($N42, '[1]NJ Projects'!$A$13:$DK$121,67,0)))</f>
        <v>0</v>
      </c>
      <c r="S42">
        <f>IF($L42="Externally Funded",0,IF($M42="PA",VLOOKUP($N42,'[1]PA Projects'!$A$4:$DO$223,69,0),VLOOKUP($N42, '[1]NJ Projects'!$A$13:$DK$121,68,0)))</f>
        <v>0</v>
      </c>
      <c r="T42">
        <f>IF($L42="Externally Funded",0,IF($M42="PA",VLOOKUP($N42,'[1]PA Projects'!$A$4:$DO$223,70,0),VLOOKUP($N42, '[1]NJ Projects'!$A$13:$DK$121,69,0)))</f>
        <v>0</v>
      </c>
      <c r="U42">
        <f>IF($L42="Externally Funded",0,IF($M42="PA",VLOOKUP($N42,'[1]PA Projects'!$A$4:$DO$223,71,0),VLOOKUP($N42, '[1]NJ Projects'!$A$13:$DK$121,70,0)))</f>
        <v>0</v>
      </c>
      <c r="V42">
        <f>IF($L42="Externally Funded",0,IF($M42="PA",VLOOKUP($N42,'[1]PA Projects'!$A$4:$DO$223,72,0),VLOOKUP($N42, '[1]NJ Projects'!$A$13:$DK$121,71,0)))</f>
        <v>0</v>
      </c>
      <c r="W42">
        <f>IF($L42="Externally Funded",0,IF($M42="PA",VLOOKUP($N42,'[1]PA Projects'!$A$4:$DO$223,73,0),VLOOKUP($N42, '[1]NJ Projects'!$A$13:$DK$121,72,0)))</f>
        <v>0</v>
      </c>
      <c r="X42">
        <f>IF($L42="Externally Funded",0,IF($M42="PA",VLOOKUP($N42,'[1]PA Projects'!$A$4:$DO$223,74,0),VLOOKUP($N42, '[1]NJ Projects'!$A$13:$DK$121,73,0)))</f>
        <v>0</v>
      </c>
      <c r="Y42">
        <f>IF($L42="Externally Funded",0,IF($M42="PA",VLOOKUP($N42,'[1]PA Projects'!$A$4:$DO$223,75,0),VLOOKUP($N42, '[1]NJ Projects'!$A$13:$DK$121,74,0)))</f>
        <v>0</v>
      </c>
      <c r="Z42">
        <f>IF($L42="Externally Funded",0,IF($M42="PA",VLOOKUP($N42,'[1]PA Projects'!$A$4:$DO$223,76,0),VLOOKUP($N42, '[1]NJ Projects'!$A$13:$DK$121,75,0)))</f>
        <v>0</v>
      </c>
      <c r="AA42">
        <f>IF($L42="Externally Funded",0,IF($M42="PA",VLOOKUP($N42,'[1]PA Projects'!$A$4:$DO$223,77,0),VLOOKUP($N42, '[1]NJ Projects'!$A$13:$DK$121,76,0)))</f>
        <v>0</v>
      </c>
      <c r="AB42">
        <f>IF($L42="Externally Funded",0,IF($M42="PA",VLOOKUP($N42,'[1]PA Projects'!$A$4:$DO$223,78,0),VLOOKUP($N42, '[1]NJ Projects'!$A$13:$DK$121,77,0)))</f>
        <v>0</v>
      </c>
      <c r="AC42">
        <f>IF($L42="Externally Funded",0,IF($M42="PA",VLOOKUP($N42,'[1]PA Projects'!$A$4:$DO$223,79,0),VLOOKUP($N42, '[1]NJ Projects'!$A$13:$DK$121,78,0)))</f>
        <v>0</v>
      </c>
      <c r="AD42">
        <f>IF($L42="Externally Funded",0,IF($M42="PA",VLOOKUP($N42,'[1]PA Projects'!$A$4:$DO$223,80,0),VLOOKUP($N42, '[1]NJ Projects'!$A$13:$DK$121,79,0)))</f>
        <v>0</v>
      </c>
      <c r="AE42">
        <f>IF($L42="Externally Funded",0,IF($M42="PA",VLOOKUP($N42,'[1]PA Projects'!$A$4:$DO$223,81,0),VLOOKUP($N42, '[1]NJ Projects'!$A$13:$DK$121,80,0)))</f>
        <v>0</v>
      </c>
      <c r="AF42">
        <f>IF($L42="Externally Funded",0,IF($M42="PA",VLOOKUP($N42,'[1]PA Projects'!$A$4:$DO$223,82,0),VLOOKUP($N42, '[1]NJ Projects'!$A$13:$DK$121,81,0)))</f>
        <v>0</v>
      </c>
      <c r="AG42">
        <f>IF($L42="Externally Funded",0,IF($M42="PA",VLOOKUP($N42,'[1]PA Projects'!$A$4:$DO$223,83,0),VLOOKUP($N42, '[1]NJ Projects'!$A$13:$DK$121,82,0)))</f>
        <v>0</v>
      </c>
      <c r="AH42">
        <f>IF($L42="Externally Funded",0,IF($M42="PA",VLOOKUP($N42,'[1]PA Projects'!$A$4:$DO$223,84,0),VLOOKUP($N42, '[1]NJ Projects'!$A$13:$DK$121,83,0)))</f>
        <v>0</v>
      </c>
      <c r="AI42">
        <f>IF($L42="Externally Funded",0,IF($M42="PA",VLOOKUP($N42,'[1]PA Projects'!$A$4:$DO$223,85,0),VLOOKUP($N42, '[1]NJ Projects'!$A$13:$DK$121,84,0)))</f>
        <v>0</v>
      </c>
      <c r="AJ42">
        <f>IF($L42="Externally Funded",0,IF($M42="PA",VLOOKUP($N42,'[1]PA Projects'!$A$4:$DO$223,86,0),VLOOKUP($N42, '[1]NJ Projects'!$A$13:$DK$121,85,0)))</f>
        <v>0</v>
      </c>
      <c r="AK42">
        <f>IF($L42="Externally Funded",0,IF($M42="PA",VLOOKUP($N42,'[1]PA Projects'!$A$4:$DO$223,87,0),VLOOKUP($N42, '[1]NJ Projects'!$A$13:$DK$121,86,0)))</f>
        <v>0</v>
      </c>
      <c r="AL42">
        <f>IF($L42="Externally Funded", VLOOKUP($N42, '[1]External Projects'!$A$5:$S$13,19,0), IF($M42="PA",VLOOKUP($N42,'[1]PA Projects'!$A$4:$DO$223,119,0),VLOOKUP($N42, '[1]NJ Projects'!$A$13:$DK$121,115,0)))</f>
        <v>0</v>
      </c>
    </row>
    <row r="43" spans="1:38" x14ac:dyDescent="0.25">
      <c r="A43" s="1" t="s">
        <v>199</v>
      </c>
      <c r="B43" s="1" t="s">
        <v>14</v>
      </c>
      <c r="C43" s="1" t="s">
        <v>200</v>
      </c>
      <c r="D43" s="1" t="s">
        <v>184</v>
      </c>
      <c r="E43" s="1" t="s">
        <v>38</v>
      </c>
      <c r="F43" s="1" t="s">
        <v>18</v>
      </c>
      <c r="G43" s="2">
        <v>0</v>
      </c>
      <c r="H43" s="2">
        <v>40</v>
      </c>
      <c r="I43" s="2">
        <v>0</v>
      </c>
      <c r="K43" s="11">
        <v>23</v>
      </c>
      <c r="L43" s="1" t="s">
        <v>20</v>
      </c>
      <c r="M43" s="1" t="s">
        <v>21</v>
      </c>
      <c r="N43" s="11">
        <v>112</v>
      </c>
      <c r="O43">
        <f>IF($L43="Externally Funded",0,IF($M43="PA",VLOOKUP($N43,'[1]PA Projects'!$A$4:$DO$223,65,0),VLOOKUP($N43, '[1]NJ Projects'!$A$13:$DK$121,64,0)))</f>
        <v>0</v>
      </c>
      <c r="P43">
        <f>IF($L43="Externally Funded",0,IF($M43="PA",VLOOKUP($N43,'[1]PA Projects'!$A$4:$DO$223,66,0),VLOOKUP($N43, '[1]NJ Projects'!$A$13:$DK$121,65,0)))</f>
        <v>0</v>
      </c>
      <c r="Q43">
        <f>IF($L43="Externally Funded",0,IF($M43="PA",VLOOKUP($N43,'[1]PA Projects'!$A$4:$DO$223,67,0),VLOOKUP($N43, '[1]NJ Projects'!$A$13:$DK$121,66,0)))</f>
        <v>0</v>
      </c>
      <c r="R43">
        <f>IF($L43="Externally Funded",0,IF($M43="PA",VLOOKUP($N43,'[1]PA Projects'!$A$4:$DO$223,68,0),VLOOKUP($N43, '[1]NJ Projects'!$A$13:$DK$121,67,0)))</f>
        <v>0</v>
      </c>
      <c r="S43">
        <f>IF($L43="Externally Funded",0,IF($M43="PA",VLOOKUP($N43,'[1]PA Projects'!$A$4:$DO$223,69,0),VLOOKUP($N43, '[1]NJ Projects'!$A$13:$DK$121,68,0)))</f>
        <v>0</v>
      </c>
      <c r="T43">
        <f>IF($L43="Externally Funded",0,IF($M43="PA",VLOOKUP($N43,'[1]PA Projects'!$A$4:$DO$223,70,0),VLOOKUP($N43, '[1]NJ Projects'!$A$13:$DK$121,69,0)))</f>
        <v>0</v>
      </c>
      <c r="U43">
        <f>IF($L43="Externally Funded",0,IF($M43="PA",VLOOKUP($N43,'[1]PA Projects'!$A$4:$DO$223,71,0),VLOOKUP($N43, '[1]NJ Projects'!$A$13:$DK$121,70,0)))</f>
        <v>0</v>
      </c>
      <c r="V43">
        <f>IF($L43="Externally Funded",0,IF($M43="PA",VLOOKUP($N43,'[1]PA Projects'!$A$4:$DO$223,72,0),VLOOKUP($N43, '[1]NJ Projects'!$A$13:$DK$121,71,0)))</f>
        <v>0</v>
      </c>
      <c r="W43">
        <f>IF($L43="Externally Funded",0,IF($M43="PA",VLOOKUP($N43,'[1]PA Projects'!$A$4:$DO$223,73,0),VLOOKUP($N43, '[1]NJ Projects'!$A$13:$DK$121,72,0)))</f>
        <v>0</v>
      </c>
      <c r="X43">
        <f>IF($L43="Externally Funded",0,IF($M43="PA",VLOOKUP($N43,'[1]PA Projects'!$A$4:$DO$223,74,0),VLOOKUP($N43, '[1]NJ Projects'!$A$13:$DK$121,73,0)))</f>
        <v>0</v>
      </c>
      <c r="Y43">
        <f>IF($L43="Externally Funded",0,IF($M43="PA",VLOOKUP($N43,'[1]PA Projects'!$A$4:$DO$223,75,0),VLOOKUP($N43, '[1]NJ Projects'!$A$13:$DK$121,74,0)))</f>
        <v>0</v>
      </c>
      <c r="Z43">
        <f>IF($L43="Externally Funded",0,IF($M43="PA",VLOOKUP($N43,'[1]PA Projects'!$A$4:$DO$223,76,0),VLOOKUP($N43, '[1]NJ Projects'!$A$13:$DK$121,75,0)))</f>
        <v>0</v>
      </c>
      <c r="AA43">
        <f>IF($L43="Externally Funded",0,IF($M43="PA",VLOOKUP($N43,'[1]PA Projects'!$A$4:$DO$223,77,0),VLOOKUP($N43, '[1]NJ Projects'!$A$13:$DK$121,76,0)))</f>
        <v>0</v>
      </c>
      <c r="AB43">
        <f>IF($L43="Externally Funded",0,IF($M43="PA",VLOOKUP($N43,'[1]PA Projects'!$A$4:$DO$223,78,0),VLOOKUP($N43, '[1]NJ Projects'!$A$13:$DK$121,77,0)))</f>
        <v>0</v>
      </c>
      <c r="AC43">
        <f>IF($L43="Externally Funded",0,IF($M43="PA",VLOOKUP($N43,'[1]PA Projects'!$A$4:$DO$223,79,0),VLOOKUP($N43, '[1]NJ Projects'!$A$13:$DK$121,78,0)))</f>
        <v>0</v>
      </c>
      <c r="AD43">
        <f>IF($L43="Externally Funded",0,IF($M43="PA",VLOOKUP($N43,'[1]PA Projects'!$A$4:$DO$223,80,0),VLOOKUP($N43, '[1]NJ Projects'!$A$13:$DK$121,79,0)))</f>
        <v>0</v>
      </c>
      <c r="AE43">
        <f>IF($L43="Externally Funded",0,IF($M43="PA",VLOOKUP($N43,'[1]PA Projects'!$A$4:$DO$223,81,0),VLOOKUP($N43, '[1]NJ Projects'!$A$13:$DK$121,80,0)))</f>
        <v>0</v>
      </c>
      <c r="AF43">
        <f>IF($L43="Externally Funded",0,IF($M43="PA",VLOOKUP($N43,'[1]PA Projects'!$A$4:$DO$223,82,0),VLOOKUP($N43, '[1]NJ Projects'!$A$13:$DK$121,81,0)))</f>
        <v>0</v>
      </c>
      <c r="AG43">
        <f>IF($L43="Externally Funded",0,IF($M43="PA",VLOOKUP($N43,'[1]PA Projects'!$A$4:$DO$223,83,0),VLOOKUP($N43, '[1]NJ Projects'!$A$13:$DK$121,82,0)))</f>
        <v>0</v>
      </c>
      <c r="AH43">
        <f>IF($L43="Externally Funded",0,IF($M43="PA",VLOOKUP($N43,'[1]PA Projects'!$A$4:$DO$223,84,0),VLOOKUP($N43, '[1]NJ Projects'!$A$13:$DK$121,83,0)))</f>
        <v>0</v>
      </c>
      <c r="AI43">
        <f>IF($L43="Externally Funded",0,IF($M43="PA",VLOOKUP($N43,'[1]PA Projects'!$A$4:$DO$223,85,0),VLOOKUP($N43, '[1]NJ Projects'!$A$13:$DK$121,84,0)))</f>
        <v>0</v>
      </c>
      <c r="AJ43">
        <f>IF($L43="Externally Funded",0,IF($M43="PA",VLOOKUP($N43,'[1]PA Projects'!$A$4:$DO$223,86,0),VLOOKUP($N43, '[1]NJ Projects'!$A$13:$DK$121,85,0)))</f>
        <v>0</v>
      </c>
      <c r="AK43">
        <f>IF($L43="Externally Funded",0,IF($M43="PA",VLOOKUP($N43,'[1]PA Projects'!$A$4:$DO$223,87,0),VLOOKUP($N43, '[1]NJ Projects'!$A$13:$DK$121,86,0)))</f>
        <v>0</v>
      </c>
      <c r="AL43">
        <f>IF($L43="Externally Funded", VLOOKUP($N43, '[1]External Projects'!$A$5:$S$13,19,0), IF($M43="PA",VLOOKUP($N43,'[1]PA Projects'!$A$4:$DO$223,119,0),VLOOKUP($N43, '[1]NJ Projects'!$A$13:$DK$121,115,0)))</f>
        <v>0</v>
      </c>
    </row>
    <row r="44" spans="1:38" x14ac:dyDescent="0.25">
      <c r="A44" s="1" t="s">
        <v>202</v>
      </c>
      <c r="B44" s="1" t="s">
        <v>14</v>
      </c>
      <c r="C44" s="1" t="s">
        <v>203</v>
      </c>
      <c r="D44" s="1" t="s">
        <v>184</v>
      </c>
      <c r="E44" s="1" t="s">
        <v>38</v>
      </c>
      <c r="F44" s="1" t="s">
        <v>18</v>
      </c>
      <c r="G44" s="2">
        <v>0</v>
      </c>
      <c r="H44" s="2">
        <v>40</v>
      </c>
      <c r="I44" s="2">
        <v>0</v>
      </c>
      <c r="K44" s="11">
        <v>27</v>
      </c>
      <c r="L44" s="1" t="s">
        <v>20</v>
      </c>
      <c r="M44" s="1" t="s">
        <v>21</v>
      </c>
      <c r="N44" s="11">
        <v>114</v>
      </c>
      <c r="O44">
        <f>IF($L44="Externally Funded",0,IF($M44="PA",VLOOKUP($N44,'[1]PA Projects'!$A$4:$DO$223,65,0),VLOOKUP($N44, '[1]NJ Projects'!$A$13:$DK$121,64,0)))</f>
        <v>0</v>
      </c>
      <c r="P44">
        <f>IF($L44="Externally Funded",0,IF($M44="PA",VLOOKUP($N44,'[1]PA Projects'!$A$4:$DO$223,66,0),VLOOKUP($N44, '[1]NJ Projects'!$A$13:$DK$121,65,0)))</f>
        <v>0</v>
      </c>
      <c r="Q44">
        <f>IF($L44="Externally Funded",0,IF($M44="PA",VLOOKUP($N44,'[1]PA Projects'!$A$4:$DO$223,67,0),VLOOKUP($N44, '[1]NJ Projects'!$A$13:$DK$121,66,0)))</f>
        <v>0</v>
      </c>
      <c r="R44">
        <f>IF($L44="Externally Funded",0,IF($M44="PA",VLOOKUP($N44,'[1]PA Projects'!$A$4:$DO$223,68,0),VLOOKUP($N44, '[1]NJ Projects'!$A$13:$DK$121,67,0)))</f>
        <v>0</v>
      </c>
      <c r="S44">
        <f>IF($L44="Externally Funded",0,IF($M44="PA",VLOOKUP($N44,'[1]PA Projects'!$A$4:$DO$223,69,0),VLOOKUP($N44, '[1]NJ Projects'!$A$13:$DK$121,68,0)))</f>
        <v>0</v>
      </c>
      <c r="T44">
        <f>IF($L44="Externally Funded",0,IF($M44="PA",VLOOKUP($N44,'[1]PA Projects'!$A$4:$DO$223,70,0),VLOOKUP($N44, '[1]NJ Projects'!$A$13:$DK$121,69,0)))</f>
        <v>0</v>
      </c>
      <c r="U44">
        <f>IF($L44="Externally Funded",0,IF($M44="PA",VLOOKUP($N44,'[1]PA Projects'!$A$4:$DO$223,71,0),VLOOKUP($N44, '[1]NJ Projects'!$A$13:$DK$121,70,0)))</f>
        <v>0</v>
      </c>
      <c r="V44">
        <f>IF($L44="Externally Funded",0,IF($M44="PA",VLOOKUP($N44,'[1]PA Projects'!$A$4:$DO$223,72,0),VLOOKUP($N44, '[1]NJ Projects'!$A$13:$DK$121,71,0)))</f>
        <v>0</v>
      </c>
      <c r="W44">
        <f>IF($L44="Externally Funded",0,IF($M44="PA",VLOOKUP($N44,'[1]PA Projects'!$A$4:$DO$223,73,0),VLOOKUP($N44, '[1]NJ Projects'!$A$13:$DK$121,72,0)))</f>
        <v>0</v>
      </c>
      <c r="X44">
        <f>IF($L44="Externally Funded",0,IF($M44="PA",VLOOKUP($N44,'[1]PA Projects'!$A$4:$DO$223,74,0),VLOOKUP($N44, '[1]NJ Projects'!$A$13:$DK$121,73,0)))</f>
        <v>0</v>
      </c>
      <c r="Y44">
        <f>IF($L44="Externally Funded",0,IF($M44="PA",VLOOKUP($N44,'[1]PA Projects'!$A$4:$DO$223,75,0),VLOOKUP($N44, '[1]NJ Projects'!$A$13:$DK$121,74,0)))</f>
        <v>0</v>
      </c>
      <c r="Z44">
        <f>IF($L44="Externally Funded",0,IF($M44="PA",VLOOKUP($N44,'[1]PA Projects'!$A$4:$DO$223,76,0),VLOOKUP($N44, '[1]NJ Projects'!$A$13:$DK$121,75,0)))</f>
        <v>0</v>
      </c>
      <c r="AA44">
        <f>IF($L44="Externally Funded",0,IF($M44="PA",VLOOKUP($N44,'[1]PA Projects'!$A$4:$DO$223,77,0),VLOOKUP($N44, '[1]NJ Projects'!$A$13:$DK$121,76,0)))</f>
        <v>0</v>
      </c>
      <c r="AB44">
        <f>IF($L44="Externally Funded",0,IF($M44="PA",VLOOKUP($N44,'[1]PA Projects'!$A$4:$DO$223,78,0),VLOOKUP($N44, '[1]NJ Projects'!$A$13:$DK$121,77,0)))</f>
        <v>0</v>
      </c>
      <c r="AC44">
        <f>IF($L44="Externally Funded",0,IF($M44="PA",VLOOKUP($N44,'[1]PA Projects'!$A$4:$DO$223,79,0),VLOOKUP($N44, '[1]NJ Projects'!$A$13:$DK$121,78,0)))</f>
        <v>0</v>
      </c>
      <c r="AD44">
        <f>IF($L44="Externally Funded",0,IF($M44="PA",VLOOKUP($N44,'[1]PA Projects'!$A$4:$DO$223,80,0),VLOOKUP($N44, '[1]NJ Projects'!$A$13:$DK$121,79,0)))</f>
        <v>0</v>
      </c>
      <c r="AE44">
        <f>IF($L44="Externally Funded",0,IF($M44="PA",VLOOKUP($N44,'[1]PA Projects'!$A$4:$DO$223,81,0),VLOOKUP($N44, '[1]NJ Projects'!$A$13:$DK$121,80,0)))</f>
        <v>0</v>
      </c>
      <c r="AF44">
        <f>IF($L44="Externally Funded",0,IF($M44="PA",VLOOKUP($N44,'[1]PA Projects'!$A$4:$DO$223,82,0),VLOOKUP($N44, '[1]NJ Projects'!$A$13:$DK$121,81,0)))</f>
        <v>0</v>
      </c>
      <c r="AG44">
        <f>IF($L44="Externally Funded",0,IF($M44="PA",VLOOKUP($N44,'[1]PA Projects'!$A$4:$DO$223,83,0),VLOOKUP($N44, '[1]NJ Projects'!$A$13:$DK$121,82,0)))</f>
        <v>0</v>
      </c>
      <c r="AH44">
        <f>IF($L44="Externally Funded",0,IF($M44="PA",VLOOKUP($N44,'[1]PA Projects'!$A$4:$DO$223,84,0),VLOOKUP($N44, '[1]NJ Projects'!$A$13:$DK$121,83,0)))</f>
        <v>0</v>
      </c>
      <c r="AI44">
        <f>IF($L44="Externally Funded",0,IF($M44="PA",VLOOKUP($N44,'[1]PA Projects'!$A$4:$DO$223,85,0),VLOOKUP($N44, '[1]NJ Projects'!$A$13:$DK$121,84,0)))</f>
        <v>0</v>
      </c>
      <c r="AJ44">
        <f>IF($L44="Externally Funded",0,IF($M44="PA",VLOOKUP($N44,'[1]PA Projects'!$A$4:$DO$223,86,0),VLOOKUP($N44, '[1]NJ Projects'!$A$13:$DK$121,85,0)))</f>
        <v>0</v>
      </c>
      <c r="AK44">
        <f>IF($L44="Externally Funded",0,IF($M44="PA",VLOOKUP($N44,'[1]PA Projects'!$A$4:$DO$223,87,0),VLOOKUP($N44, '[1]NJ Projects'!$A$13:$DK$121,86,0)))</f>
        <v>0</v>
      </c>
      <c r="AL44">
        <f>IF($L44="Externally Funded", VLOOKUP($N44, '[1]External Projects'!$A$5:$S$13,19,0), IF($M44="PA",VLOOKUP($N44,'[1]PA Projects'!$A$4:$DO$223,119,0),VLOOKUP($N44, '[1]NJ Projects'!$A$13:$DK$121,115,0)))</f>
        <v>0</v>
      </c>
    </row>
    <row r="45" spans="1:38" x14ac:dyDescent="0.25">
      <c r="A45" s="1" t="s">
        <v>205</v>
      </c>
      <c r="B45" s="1" t="s">
        <v>206</v>
      </c>
      <c r="C45" s="1" t="s">
        <v>207</v>
      </c>
      <c r="D45" s="1" t="s">
        <v>198</v>
      </c>
      <c r="E45" s="1" t="s">
        <v>38</v>
      </c>
      <c r="F45" s="1" t="s">
        <v>45</v>
      </c>
      <c r="G45" s="2">
        <v>40.1</v>
      </c>
      <c r="H45" s="2">
        <v>0</v>
      </c>
      <c r="I45" s="2">
        <v>0</v>
      </c>
      <c r="L45" s="3" t="s">
        <v>29</v>
      </c>
      <c r="M45" s="1" t="s">
        <v>21</v>
      </c>
      <c r="N45" s="11">
        <v>110</v>
      </c>
      <c r="O45">
        <f>IF($L45="Externally Funded",0,IF($M45="PA",VLOOKUP($N45,'[1]PA Projects'!$A$4:$DO$223,65,0),VLOOKUP($N45, '[1]NJ Projects'!$A$13:$DK$121,64,0)))</f>
        <v>0</v>
      </c>
      <c r="P45">
        <f>IF($L45="Externally Funded",0,IF($M45="PA",VLOOKUP($N45,'[1]PA Projects'!$A$4:$DO$223,66,0),VLOOKUP($N45, '[1]NJ Projects'!$A$13:$DK$121,65,0)))</f>
        <v>0</v>
      </c>
      <c r="Q45">
        <f>IF($L45="Externally Funded",0,IF($M45="PA",VLOOKUP($N45,'[1]PA Projects'!$A$4:$DO$223,67,0),VLOOKUP($N45, '[1]NJ Projects'!$A$13:$DK$121,66,0)))</f>
        <v>0</v>
      </c>
      <c r="R45">
        <f>IF($L45="Externally Funded",0,IF($M45="PA",VLOOKUP($N45,'[1]PA Projects'!$A$4:$DO$223,68,0),VLOOKUP($N45, '[1]NJ Projects'!$A$13:$DK$121,67,0)))</f>
        <v>0</v>
      </c>
      <c r="S45">
        <f>IF($L45="Externally Funded",0,IF($M45="PA",VLOOKUP($N45,'[1]PA Projects'!$A$4:$DO$223,69,0),VLOOKUP($N45, '[1]NJ Projects'!$A$13:$DK$121,68,0)))</f>
        <v>0</v>
      </c>
      <c r="T45">
        <f>IF($L45="Externally Funded",0,IF($M45="PA",VLOOKUP($N45,'[1]PA Projects'!$A$4:$DO$223,70,0),VLOOKUP($N45, '[1]NJ Projects'!$A$13:$DK$121,69,0)))</f>
        <v>0</v>
      </c>
      <c r="U45">
        <f>IF($L45="Externally Funded",0,IF($M45="PA",VLOOKUP($N45,'[1]PA Projects'!$A$4:$DO$223,71,0),VLOOKUP($N45, '[1]NJ Projects'!$A$13:$DK$121,70,0)))</f>
        <v>0</v>
      </c>
      <c r="V45">
        <f>IF($L45="Externally Funded",0,IF($M45="PA",VLOOKUP($N45,'[1]PA Projects'!$A$4:$DO$223,72,0),VLOOKUP($N45, '[1]NJ Projects'!$A$13:$DK$121,71,0)))</f>
        <v>0</v>
      </c>
      <c r="W45">
        <f>IF($L45="Externally Funded",0,IF($M45="PA",VLOOKUP($N45,'[1]PA Projects'!$A$4:$DO$223,73,0),VLOOKUP($N45, '[1]NJ Projects'!$A$13:$DK$121,72,0)))</f>
        <v>0</v>
      </c>
      <c r="X45">
        <f>IF($L45="Externally Funded",0,IF($M45="PA",VLOOKUP($N45,'[1]PA Projects'!$A$4:$DO$223,74,0),VLOOKUP($N45, '[1]NJ Projects'!$A$13:$DK$121,73,0)))</f>
        <v>0</v>
      </c>
      <c r="Y45">
        <f>IF($L45="Externally Funded",0,IF($M45="PA",VLOOKUP($N45,'[1]PA Projects'!$A$4:$DO$223,75,0),VLOOKUP($N45, '[1]NJ Projects'!$A$13:$DK$121,74,0)))</f>
        <v>0</v>
      </c>
      <c r="Z45">
        <f>IF($L45="Externally Funded",0,IF($M45="PA",VLOOKUP($N45,'[1]PA Projects'!$A$4:$DO$223,76,0),VLOOKUP($N45, '[1]NJ Projects'!$A$13:$DK$121,75,0)))</f>
        <v>0</v>
      </c>
      <c r="AA45">
        <f>IF($L45="Externally Funded",0,IF($M45="PA",VLOOKUP($N45,'[1]PA Projects'!$A$4:$DO$223,77,0),VLOOKUP($N45, '[1]NJ Projects'!$A$13:$DK$121,76,0)))</f>
        <v>0</v>
      </c>
      <c r="AB45">
        <f>IF($L45="Externally Funded",0,IF($M45="PA",VLOOKUP($N45,'[1]PA Projects'!$A$4:$DO$223,78,0),VLOOKUP($N45, '[1]NJ Projects'!$A$13:$DK$121,77,0)))</f>
        <v>0</v>
      </c>
      <c r="AC45">
        <f>IF($L45="Externally Funded",0,IF($M45="PA",VLOOKUP($N45,'[1]PA Projects'!$A$4:$DO$223,79,0),VLOOKUP($N45, '[1]NJ Projects'!$A$13:$DK$121,78,0)))</f>
        <v>0</v>
      </c>
      <c r="AD45">
        <f>IF($L45="Externally Funded",0,IF($M45="PA",VLOOKUP($N45,'[1]PA Projects'!$A$4:$DO$223,80,0),VLOOKUP($N45, '[1]NJ Projects'!$A$13:$DK$121,79,0)))</f>
        <v>0</v>
      </c>
      <c r="AE45">
        <f>IF($L45="Externally Funded",0,IF($M45="PA",VLOOKUP($N45,'[1]PA Projects'!$A$4:$DO$223,81,0),VLOOKUP($N45, '[1]NJ Projects'!$A$13:$DK$121,80,0)))</f>
        <v>0</v>
      </c>
      <c r="AF45">
        <f>IF($L45="Externally Funded",0,IF($M45="PA",VLOOKUP($N45,'[1]PA Projects'!$A$4:$DO$223,82,0),VLOOKUP($N45, '[1]NJ Projects'!$A$13:$DK$121,81,0)))</f>
        <v>0</v>
      </c>
      <c r="AG45">
        <f>IF($L45="Externally Funded",0,IF($M45="PA",VLOOKUP($N45,'[1]PA Projects'!$A$4:$DO$223,83,0),VLOOKUP($N45, '[1]NJ Projects'!$A$13:$DK$121,82,0)))</f>
        <v>0</v>
      </c>
      <c r="AH45">
        <f>IF($L45="Externally Funded",0,IF($M45="PA",VLOOKUP($N45,'[1]PA Projects'!$A$4:$DO$223,84,0),VLOOKUP($N45, '[1]NJ Projects'!$A$13:$DK$121,83,0)))</f>
        <v>0</v>
      </c>
      <c r="AI45">
        <f>IF($L45="Externally Funded",0,IF($M45="PA",VLOOKUP($N45,'[1]PA Projects'!$A$4:$DO$223,85,0),VLOOKUP($N45, '[1]NJ Projects'!$A$13:$DK$121,84,0)))</f>
        <v>0</v>
      </c>
      <c r="AJ45">
        <f>IF($L45="Externally Funded",0,IF($M45="PA",VLOOKUP($N45,'[1]PA Projects'!$A$4:$DO$223,86,0),VLOOKUP($N45, '[1]NJ Projects'!$A$13:$DK$121,85,0)))</f>
        <v>0</v>
      </c>
      <c r="AK45">
        <f>IF($L45="Externally Funded",0,IF($M45="PA",VLOOKUP($N45,'[1]PA Projects'!$A$4:$DO$223,87,0),VLOOKUP($N45, '[1]NJ Projects'!$A$13:$DK$121,86,0)))</f>
        <v>0</v>
      </c>
      <c r="AL45">
        <f>IF($L45="Externally Funded", VLOOKUP($N45, '[1]External Projects'!$A$5:$S$13,19,0), IF($M45="PA",VLOOKUP($N45,'[1]PA Projects'!$A$4:$DO$223,119,0),VLOOKUP($N45, '[1]NJ Projects'!$A$13:$DK$121,115,0)))</f>
        <v>0</v>
      </c>
    </row>
    <row r="46" spans="1:38" x14ac:dyDescent="0.25">
      <c r="A46" s="1" t="s">
        <v>208</v>
      </c>
      <c r="B46" s="1" t="s">
        <v>14</v>
      </c>
      <c r="C46" s="1" t="s">
        <v>209</v>
      </c>
      <c r="D46" s="1" t="s">
        <v>184</v>
      </c>
      <c r="E46" s="1" t="s">
        <v>38</v>
      </c>
      <c r="F46" s="1" t="s">
        <v>18</v>
      </c>
      <c r="G46" s="2">
        <v>0</v>
      </c>
      <c r="H46" s="2">
        <v>53.7</v>
      </c>
      <c r="I46" s="2">
        <v>0</v>
      </c>
      <c r="K46" s="11">
        <v>24</v>
      </c>
      <c r="L46" s="1" t="s">
        <v>20</v>
      </c>
      <c r="M46" s="1" t="s">
        <v>21</v>
      </c>
      <c r="N46" s="11">
        <v>128</v>
      </c>
      <c r="O46">
        <f>IF($L46="Externally Funded",0,IF($M46="PA",VLOOKUP($N46,'[1]PA Projects'!$A$4:$DO$223,65,0),VLOOKUP($N46, '[1]NJ Projects'!$A$13:$DK$121,64,0)))</f>
        <v>79928</v>
      </c>
      <c r="P46">
        <f>IF($L46="Externally Funded",0,IF($M46="PA",VLOOKUP($N46,'[1]PA Projects'!$A$4:$DO$223,66,0),VLOOKUP($N46, '[1]NJ Projects'!$A$13:$DK$121,65,0)))</f>
        <v>0</v>
      </c>
      <c r="Q46">
        <f>IF($L46="Externally Funded",0,IF($M46="PA",VLOOKUP($N46,'[1]PA Projects'!$A$4:$DO$223,67,0),VLOOKUP($N46, '[1]NJ Projects'!$A$13:$DK$121,66,0)))</f>
        <v>0</v>
      </c>
      <c r="R46">
        <f>IF($L46="Externally Funded",0,IF($M46="PA",VLOOKUP($N46,'[1]PA Projects'!$A$4:$DO$223,68,0),VLOOKUP($N46, '[1]NJ Projects'!$A$13:$DK$121,67,0)))</f>
        <v>0</v>
      </c>
      <c r="S46">
        <f>IF($L46="Externally Funded",0,IF($M46="PA",VLOOKUP($N46,'[1]PA Projects'!$A$4:$DO$223,69,0),VLOOKUP($N46, '[1]NJ Projects'!$A$13:$DK$121,68,0)))</f>
        <v>0</v>
      </c>
      <c r="T46">
        <f>IF($L46="Externally Funded",0,IF($M46="PA",VLOOKUP($N46,'[1]PA Projects'!$A$4:$DO$223,70,0),VLOOKUP($N46, '[1]NJ Projects'!$A$13:$DK$121,69,0)))</f>
        <v>0</v>
      </c>
      <c r="U46">
        <f>IF($L46="Externally Funded",0,IF($M46="PA",VLOOKUP($N46,'[1]PA Projects'!$A$4:$DO$223,71,0),VLOOKUP($N46, '[1]NJ Projects'!$A$13:$DK$121,70,0)))</f>
        <v>0</v>
      </c>
      <c r="V46">
        <f>IF($L46="Externally Funded",0,IF($M46="PA",VLOOKUP($N46,'[1]PA Projects'!$A$4:$DO$223,72,0),VLOOKUP($N46, '[1]NJ Projects'!$A$13:$DK$121,71,0)))</f>
        <v>0</v>
      </c>
      <c r="W46">
        <f>IF($L46="Externally Funded",0,IF($M46="PA",VLOOKUP($N46,'[1]PA Projects'!$A$4:$DO$223,73,0),VLOOKUP($N46, '[1]NJ Projects'!$A$13:$DK$121,72,0)))</f>
        <v>0</v>
      </c>
      <c r="X46">
        <f>IF($L46="Externally Funded",0,IF($M46="PA",VLOOKUP($N46,'[1]PA Projects'!$A$4:$DO$223,74,0),VLOOKUP($N46, '[1]NJ Projects'!$A$13:$DK$121,73,0)))</f>
        <v>0</v>
      </c>
      <c r="Y46">
        <f>IF($L46="Externally Funded",0,IF($M46="PA",VLOOKUP($N46,'[1]PA Projects'!$A$4:$DO$223,75,0),VLOOKUP($N46, '[1]NJ Projects'!$A$13:$DK$121,74,0)))</f>
        <v>0</v>
      </c>
      <c r="Z46">
        <f>IF($L46="Externally Funded",0,IF($M46="PA",VLOOKUP($N46,'[1]PA Projects'!$A$4:$DO$223,76,0),VLOOKUP($N46, '[1]NJ Projects'!$A$13:$DK$121,75,0)))</f>
        <v>0</v>
      </c>
      <c r="AA46">
        <f>IF($L46="Externally Funded",0,IF($M46="PA",VLOOKUP($N46,'[1]PA Projects'!$A$4:$DO$223,77,0),VLOOKUP($N46, '[1]NJ Projects'!$A$13:$DK$121,76,0)))</f>
        <v>0</v>
      </c>
      <c r="AB46">
        <f>IF($L46="Externally Funded",0,IF($M46="PA",VLOOKUP($N46,'[1]PA Projects'!$A$4:$DO$223,78,0),VLOOKUP($N46, '[1]NJ Projects'!$A$13:$DK$121,77,0)))</f>
        <v>0</v>
      </c>
      <c r="AC46">
        <f>IF($L46="Externally Funded",0,IF($M46="PA",VLOOKUP($N46,'[1]PA Projects'!$A$4:$DO$223,79,0),VLOOKUP($N46, '[1]NJ Projects'!$A$13:$DK$121,78,0)))</f>
        <v>0</v>
      </c>
      <c r="AD46">
        <f>IF($L46="Externally Funded",0,IF($M46="PA",VLOOKUP($N46,'[1]PA Projects'!$A$4:$DO$223,80,0),VLOOKUP($N46, '[1]NJ Projects'!$A$13:$DK$121,79,0)))</f>
        <v>0</v>
      </c>
      <c r="AE46">
        <f>IF($L46="Externally Funded",0,IF($M46="PA",VLOOKUP($N46,'[1]PA Projects'!$A$4:$DO$223,81,0),VLOOKUP($N46, '[1]NJ Projects'!$A$13:$DK$121,80,0)))</f>
        <v>0</v>
      </c>
      <c r="AF46">
        <f>IF($L46="Externally Funded",0,IF($M46="PA",VLOOKUP($N46,'[1]PA Projects'!$A$4:$DO$223,82,0),VLOOKUP($N46, '[1]NJ Projects'!$A$13:$DK$121,81,0)))</f>
        <v>0</v>
      </c>
      <c r="AG46">
        <f>IF($L46="Externally Funded",0,IF($M46="PA",VLOOKUP($N46,'[1]PA Projects'!$A$4:$DO$223,83,0),VLOOKUP($N46, '[1]NJ Projects'!$A$13:$DK$121,82,0)))</f>
        <v>0</v>
      </c>
      <c r="AH46">
        <f>IF($L46="Externally Funded",0,IF($M46="PA",VLOOKUP($N46,'[1]PA Projects'!$A$4:$DO$223,84,0),VLOOKUP($N46, '[1]NJ Projects'!$A$13:$DK$121,83,0)))</f>
        <v>0</v>
      </c>
      <c r="AI46">
        <f>IF($L46="Externally Funded",0,IF($M46="PA",VLOOKUP($N46,'[1]PA Projects'!$A$4:$DO$223,85,0),VLOOKUP($N46, '[1]NJ Projects'!$A$13:$DK$121,84,0)))</f>
        <v>0</v>
      </c>
      <c r="AJ46">
        <f>IF($L46="Externally Funded",0,IF($M46="PA",VLOOKUP($N46,'[1]PA Projects'!$A$4:$DO$223,86,0),VLOOKUP($N46, '[1]NJ Projects'!$A$13:$DK$121,85,0)))</f>
        <v>0</v>
      </c>
      <c r="AK46">
        <f>IF($L46="Externally Funded",0,IF($M46="PA",VLOOKUP($N46,'[1]PA Projects'!$A$4:$DO$223,87,0),VLOOKUP($N46, '[1]NJ Projects'!$A$13:$DK$121,86,0)))</f>
        <v>0</v>
      </c>
      <c r="AL46">
        <f>IF($L46="Externally Funded", VLOOKUP($N46, '[1]External Projects'!$A$5:$S$13,19,0), IF($M46="PA",VLOOKUP($N46,'[1]PA Projects'!$A$4:$DO$223,119,0),VLOOKUP($N46, '[1]NJ Projects'!$A$13:$DK$121,115,0)))</f>
        <v>0</v>
      </c>
    </row>
    <row r="47" spans="1:38" x14ac:dyDescent="0.25">
      <c r="A47" s="1" t="s">
        <v>211</v>
      </c>
      <c r="B47" s="1" t="s">
        <v>14</v>
      </c>
      <c r="C47" s="1" t="s">
        <v>212</v>
      </c>
      <c r="D47" s="1" t="s">
        <v>213</v>
      </c>
      <c r="E47" s="1" t="s">
        <v>104</v>
      </c>
      <c r="F47" s="1" t="s">
        <v>45</v>
      </c>
      <c r="G47" s="4">
        <v>147.19999999999999</v>
      </c>
      <c r="H47" s="2">
        <v>0</v>
      </c>
      <c r="I47" s="4">
        <v>22.1</v>
      </c>
      <c r="J47" s="4"/>
      <c r="K47" s="11">
        <v>13</v>
      </c>
      <c r="L47" s="1" t="s">
        <v>29</v>
      </c>
      <c r="M47" s="1" t="s">
        <v>21</v>
      </c>
      <c r="N47" s="11">
        <v>115</v>
      </c>
      <c r="O47">
        <f>IF($L47="Externally Funded",0,IF($M47="PA",VLOOKUP($N47,'[1]PA Projects'!$A$4:$DO$223,65,0),VLOOKUP($N47, '[1]NJ Projects'!$A$13:$DK$121,64,0)))</f>
        <v>0</v>
      </c>
      <c r="P47">
        <f>IF($L47="Externally Funded",0,IF($M47="PA",VLOOKUP($N47,'[1]PA Projects'!$A$4:$DO$223,66,0),VLOOKUP($N47, '[1]NJ Projects'!$A$13:$DK$121,65,0)))</f>
        <v>0</v>
      </c>
      <c r="Q47">
        <f>IF($L47="Externally Funded",0,IF($M47="PA",VLOOKUP($N47,'[1]PA Projects'!$A$4:$DO$223,67,0),VLOOKUP($N47, '[1]NJ Projects'!$A$13:$DK$121,66,0)))</f>
        <v>0</v>
      </c>
      <c r="R47">
        <f>IF($L47="Externally Funded",0,IF($M47="PA",VLOOKUP($N47,'[1]PA Projects'!$A$4:$DO$223,68,0),VLOOKUP($N47, '[1]NJ Projects'!$A$13:$DK$121,67,0)))</f>
        <v>0</v>
      </c>
      <c r="S47">
        <f>IF($L47="Externally Funded",0,IF($M47="PA",VLOOKUP($N47,'[1]PA Projects'!$A$4:$DO$223,69,0),VLOOKUP($N47, '[1]NJ Projects'!$A$13:$DK$121,68,0)))</f>
        <v>0</v>
      </c>
      <c r="T47">
        <f>IF($L47="Externally Funded",0,IF($M47="PA",VLOOKUP($N47,'[1]PA Projects'!$A$4:$DO$223,70,0),VLOOKUP($N47, '[1]NJ Projects'!$A$13:$DK$121,69,0)))</f>
        <v>0</v>
      </c>
      <c r="U47">
        <f>IF($L47="Externally Funded",0,IF($M47="PA",VLOOKUP($N47,'[1]PA Projects'!$A$4:$DO$223,71,0),VLOOKUP($N47, '[1]NJ Projects'!$A$13:$DK$121,70,0)))</f>
        <v>0</v>
      </c>
      <c r="V47">
        <f>IF($L47="Externally Funded",0,IF($M47="PA",VLOOKUP($N47,'[1]PA Projects'!$A$4:$DO$223,72,0),VLOOKUP($N47, '[1]NJ Projects'!$A$13:$DK$121,71,0)))</f>
        <v>0</v>
      </c>
      <c r="W47">
        <f>IF($L47="Externally Funded",0,IF($M47="PA",VLOOKUP($N47,'[1]PA Projects'!$A$4:$DO$223,73,0),VLOOKUP($N47, '[1]NJ Projects'!$A$13:$DK$121,72,0)))</f>
        <v>0</v>
      </c>
      <c r="X47">
        <f>IF($L47="Externally Funded",0,IF($M47="PA",VLOOKUP($N47,'[1]PA Projects'!$A$4:$DO$223,74,0),VLOOKUP($N47, '[1]NJ Projects'!$A$13:$DK$121,73,0)))</f>
        <v>0</v>
      </c>
      <c r="Y47">
        <f>IF($L47="Externally Funded",0,IF($M47="PA",VLOOKUP($N47,'[1]PA Projects'!$A$4:$DO$223,75,0),VLOOKUP($N47, '[1]NJ Projects'!$A$13:$DK$121,74,0)))</f>
        <v>0</v>
      </c>
      <c r="Z47">
        <f>IF($L47="Externally Funded",0,IF($M47="PA",VLOOKUP($N47,'[1]PA Projects'!$A$4:$DO$223,76,0),VLOOKUP($N47, '[1]NJ Projects'!$A$13:$DK$121,75,0)))</f>
        <v>0</v>
      </c>
      <c r="AA47">
        <f>IF($L47="Externally Funded",0,IF($M47="PA",VLOOKUP($N47,'[1]PA Projects'!$A$4:$DO$223,77,0),VLOOKUP($N47, '[1]NJ Projects'!$A$13:$DK$121,76,0)))</f>
        <v>0</v>
      </c>
      <c r="AB47">
        <f>IF($L47="Externally Funded",0,IF($M47="PA",VLOOKUP($N47,'[1]PA Projects'!$A$4:$DO$223,78,0),VLOOKUP($N47, '[1]NJ Projects'!$A$13:$DK$121,77,0)))</f>
        <v>0</v>
      </c>
      <c r="AC47">
        <f>IF($L47="Externally Funded",0,IF($M47="PA",VLOOKUP($N47,'[1]PA Projects'!$A$4:$DO$223,79,0),VLOOKUP($N47, '[1]NJ Projects'!$A$13:$DK$121,78,0)))</f>
        <v>0</v>
      </c>
      <c r="AD47">
        <f>IF($L47="Externally Funded",0,IF($M47="PA",VLOOKUP($N47,'[1]PA Projects'!$A$4:$DO$223,80,0),VLOOKUP($N47, '[1]NJ Projects'!$A$13:$DK$121,79,0)))</f>
        <v>0</v>
      </c>
      <c r="AE47">
        <f>IF($L47="Externally Funded",0,IF($M47="PA",VLOOKUP($N47,'[1]PA Projects'!$A$4:$DO$223,81,0),VLOOKUP($N47, '[1]NJ Projects'!$A$13:$DK$121,80,0)))</f>
        <v>0</v>
      </c>
      <c r="AF47">
        <f>IF($L47="Externally Funded",0,IF($M47="PA",VLOOKUP($N47,'[1]PA Projects'!$A$4:$DO$223,82,0),VLOOKUP($N47, '[1]NJ Projects'!$A$13:$DK$121,81,0)))</f>
        <v>0</v>
      </c>
      <c r="AG47">
        <f>IF($L47="Externally Funded",0,IF($M47="PA",VLOOKUP($N47,'[1]PA Projects'!$A$4:$DO$223,83,0),VLOOKUP($N47, '[1]NJ Projects'!$A$13:$DK$121,82,0)))</f>
        <v>0</v>
      </c>
      <c r="AH47">
        <f>IF($L47="Externally Funded",0,IF($M47="PA",VLOOKUP($N47,'[1]PA Projects'!$A$4:$DO$223,84,0),VLOOKUP($N47, '[1]NJ Projects'!$A$13:$DK$121,83,0)))</f>
        <v>0</v>
      </c>
      <c r="AI47">
        <f>IF($L47="Externally Funded",0,IF($M47="PA",VLOOKUP($N47,'[1]PA Projects'!$A$4:$DO$223,85,0),VLOOKUP($N47, '[1]NJ Projects'!$A$13:$DK$121,84,0)))</f>
        <v>0</v>
      </c>
      <c r="AJ47">
        <f>IF($L47="Externally Funded",0,IF($M47="PA",VLOOKUP($N47,'[1]PA Projects'!$A$4:$DO$223,86,0),VLOOKUP($N47, '[1]NJ Projects'!$A$13:$DK$121,85,0)))</f>
        <v>0</v>
      </c>
      <c r="AK47">
        <f>IF($L47="Externally Funded",0,IF($M47="PA",VLOOKUP($N47,'[1]PA Projects'!$A$4:$DO$223,87,0),VLOOKUP($N47, '[1]NJ Projects'!$A$13:$DK$121,86,0)))</f>
        <v>0</v>
      </c>
      <c r="AL47" t="str">
        <f>IF($L47="Externally Funded", VLOOKUP($N47, '[1]External Projects'!$A$5:$S$13,19,0), IF($M47="PA",VLOOKUP($N47,'[1]PA Projects'!$A$4:$DO$223,119,0),VLOOKUP($N47, '[1]NJ Projects'!$A$13:$DK$121,115,0)))</f>
        <v>http://www.i95-us322.com/</v>
      </c>
    </row>
    <row r="48" spans="1:38" x14ac:dyDescent="0.25">
      <c r="A48" s="1" t="s">
        <v>214</v>
      </c>
      <c r="B48" s="1" t="s">
        <v>35</v>
      </c>
      <c r="C48" s="1" t="s">
        <v>215</v>
      </c>
      <c r="D48" s="1" t="s">
        <v>216</v>
      </c>
      <c r="E48" s="1" t="s">
        <v>79</v>
      </c>
      <c r="F48" s="1" t="s">
        <v>45</v>
      </c>
      <c r="G48" s="4">
        <v>494.3</v>
      </c>
      <c r="H48" s="2">
        <v>0</v>
      </c>
      <c r="I48" s="2">
        <v>494.3</v>
      </c>
      <c r="K48" s="11">
        <v>50</v>
      </c>
      <c r="L48" s="1" t="s">
        <v>39</v>
      </c>
      <c r="M48" s="1" t="s">
        <v>81</v>
      </c>
      <c r="N48" s="1" t="s">
        <v>217</v>
      </c>
      <c r="O48">
        <f>IF($L48="Externally Funded",0,IF($M48="PA",VLOOKUP($N48,'[1]PA Projects'!$A$4:$DO$223,65,0),VLOOKUP($N48, '[1]NJ Projects'!$A$13:$DK$121,64,0)))</f>
        <v>0</v>
      </c>
      <c r="P48">
        <f>IF($L48="Externally Funded",0,IF($M48="PA",VLOOKUP($N48,'[1]PA Projects'!$A$4:$DO$223,66,0),VLOOKUP($N48, '[1]NJ Projects'!$A$13:$DK$121,65,0)))</f>
        <v>0</v>
      </c>
      <c r="Q48">
        <f>IF($L48="Externally Funded",0,IF($M48="PA",VLOOKUP($N48,'[1]PA Projects'!$A$4:$DO$223,67,0),VLOOKUP($N48, '[1]NJ Projects'!$A$13:$DK$121,66,0)))</f>
        <v>0</v>
      </c>
      <c r="R48">
        <f>IF($L48="Externally Funded",0,IF($M48="PA",VLOOKUP($N48,'[1]PA Projects'!$A$4:$DO$223,68,0),VLOOKUP($N48, '[1]NJ Projects'!$A$13:$DK$121,67,0)))</f>
        <v>0</v>
      </c>
      <c r="S48">
        <f>IF($L48="Externally Funded",0,IF($M48="PA",VLOOKUP($N48,'[1]PA Projects'!$A$4:$DO$223,69,0),VLOOKUP($N48, '[1]NJ Projects'!$A$13:$DK$121,68,0)))</f>
        <v>0</v>
      </c>
      <c r="T48">
        <f>IF($L48="Externally Funded",0,IF($M48="PA",VLOOKUP($N48,'[1]PA Projects'!$A$4:$DO$223,70,0),VLOOKUP($N48, '[1]NJ Projects'!$A$13:$DK$121,69,0)))</f>
        <v>0</v>
      </c>
      <c r="U48">
        <f>IF($L48="Externally Funded",0,IF($M48="PA",VLOOKUP($N48,'[1]PA Projects'!$A$4:$DO$223,71,0),VLOOKUP($N48, '[1]NJ Projects'!$A$13:$DK$121,70,0)))</f>
        <v>0</v>
      </c>
      <c r="V48">
        <f>IF($L48="Externally Funded",0,IF($M48="PA",VLOOKUP($N48,'[1]PA Projects'!$A$4:$DO$223,72,0),VLOOKUP($N48, '[1]NJ Projects'!$A$13:$DK$121,71,0)))</f>
        <v>0</v>
      </c>
      <c r="W48">
        <f>IF($L48="Externally Funded",0,IF($M48="PA",VLOOKUP($N48,'[1]PA Projects'!$A$4:$DO$223,73,0),VLOOKUP($N48, '[1]NJ Projects'!$A$13:$DK$121,72,0)))</f>
        <v>0</v>
      </c>
      <c r="X48">
        <f>IF($L48="Externally Funded",0,IF($M48="PA",VLOOKUP($N48,'[1]PA Projects'!$A$4:$DO$223,74,0),VLOOKUP($N48, '[1]NJ Projects'!$A$13:$DK$121,73,0)))</f>
        <v>0</v>
      </c>
      <c r="Y48">
        <f>IF($L48="Externally Funded",0,IF($M48="PA",VLOOKUP($N48,'[1]PA Projects'!$A$4:$DO$223,75,0),VLOOKUP($N48, '[1]NJ Projects'!$A$13:$DK$121,74,0)))</f>
        <v>0</v>
      </c>
      <c r="Z48">
        <f>IF($L48="Externally Funded",0,IF($M48="PA",VLOOKUP($N48,'[1]PA Projects'!$A$4:$DO$223,76,0),VLOOKUP($N48, '[1]NJ Projects'!$A$13:$DK$121,75,0)))</f>
        <v>0</v>
      </c>
      <c r="AA48">
        <f>IF($L48="Externally Funded",0,IF($M48="PA",VLOOKUP($N48,'[1]PA Projects'!$A$4:$DO$223,77,0),VLOOKUP($N48, '[1]NJ Projects'!$A$13:$DK$121,76,0)))</f>
        <v>0</v>
      </c>
      <c r="AB48">
        <f>IF($L48="Externally Funded",0,IF($M48="PA",VLOOKUP($N48,'[1]PA Projects'!$A$4:$DO$223,78,0),VLOOKUP($N48, '[1]NJ Projects'!$A$13:$DK$121,77,0)))</f>
        <v>0</v>
      </c>
      <c r="AC48">
        <f>IF($L48="Externally Funded",0,IF($M48="PA",VLOOKUP($N48,'[1]PA Projects'!$A$4:$DO$223,79,0),VLOOKUP($N48, '[1]NJ Projects'!$A$13:$DK$121,78,0)))</f>
        <v>0</v>
      </c>
      <c r="AD48">
        <f>IF($L48="Externally Funded",0,IF($M48="PA",VLOOKUP($N48,'[1]PA Projects'!$A$4:$DO$223,80,0),VLOOKUP($N48, '[1]NJ Projects'!$A$13:$DK$121,79,0)))</f>
        <v>0</v>
      </c>
      <c r="AE48">
        <f>IF($L48="Externally Funded",0,IF($M48="PA",VLOOKUP($N48,'[1]PA Projects'!$A$4:$DO$223,81,0),VLOOKUP($N48, '[1]NJ Projects'!$A$13:$DK$121,80,0)))</f>
        <v>0</v>
      </c>
      <c r="AF48">
        <f>IF($L48="Externally Funded",0,IF($M48="PA",VLOOKUP($N48,'[1]PA Projects'!$A$4:$DO$223,82,0),VLOOKUP($N48, '[1]NJ Projects'!$A$13:$DK$121,81,0)))</f>
        <v>0</v>
      </c>
      <c r="AG48">
        <f>IF($L48="Externally Funded",0,IF($M48="PA",VLOOKUP($N48,'[1]PA Projects'!$A$4:$DO$223,83,0),VLOOKUP($N48, '[1]NJ Projects'!$A$13:$DK$121,82,0)))</f>
        <v>0</v>
      </c>
      <c r="AH48">
        <f>IF($L48="Externally Funded",0,IF($M48="PA",VLOOKUP($N48,'[1]PA Projects'!$A$4:$DO$223,84,0),VLOOKUP($N48, '[1]NJ Projects'!$A$13:$DK$121,83,0)))</f>
        <v>0</v>
      </c>
      <c r="AI48">
        <f>IF($L48="Externally Funded",0,IF($M48="PA",VLOOKUP($N48,'[1]PA Projects'!$A$4:$DO$223,85,0),VLOOKUP($N48, '[1]NJ Projects'!$A$13:$DK$121,84,0)))</f>
        <v>0</v>
      </c>
      <c r="AJ48">
        <f>IF($L48="Externally Funded",0,IF($M48="PA",VLOOKUP($N48,'[1]PA Projects'!$A$4:$DO$223,86,0),VLOOKUP($N48, '[1]NJ Projects'!$A$13:$DK$121,85,0)))</f>
        <v>0</v>
      </c>
      <c r="AK48">
        <f>IF($L48="Externally Funded",0,IF($M48="PA",VLOOKUP($N48,'[1]PA Projects'!$A$4:$DO$223,87,0),VLOOKUP($N48, '[1]NJ Projects'!$A$13:$DK$121,86,0)))</f>
        <v>0</v>
      </c>
      <c r="AL48" t="str">
        <f>IF($L48="Externally Funded", VLOOKUP($N48, '[1]External Projects'!$A$5:$S$13,19,0), IF($M48="PA",VLOOKUP($N48,'[1]PA Projects'!$A$4:$DO$223,119,0),VLOOKUP($N48, '[1]NJ Projects'!$A$13:$DK$121,115,0)))</f>
        <v>http://www.njtransit.com/tm/tm_servlet.srv?hdnPageAction=Project072To</v>
      </c>
    </row>
    <row r="49" spans="1:38" x14ac:dyDescent="0.25">
      <c r="A49" s="1" t="s">
        <v>218</v>
      </c>
      <c r="B49" s="1" t="s">
        <v>35</v>
      </c>
      <c r="C49" s="1" t="s">
        <v>219</v>
      </c>
      <c r="D49" s="1" t="s">
        <v>220</v>
      </c>
      <c r="E49" s="1" t="s">
        <v>74</v>
      </c>
      <c r="F49" s="1" t="s">
        <v>18</v>
      </c>
      <c r="G49" s="4">
        <v>0</v>
      </c>
      <c r="H49" s="4">
        <v>258</v>
      </c>
      <c r="I49" s="2">
        <v>0</v>
      </c>
      <c r="K49" s="11">
        <v>47</v>
      </c>
      <c r="L49" s="1" t="s">
        <v>128</v>
      </c>
      <c r="M49" s="1" t="s">
        <v>21</v>
      </c>
      <c r="N49" s="1" t="s">
        <v>222</v>
      </c>
      <c r="O49">
        <f>IF($L49="Externally Funded",0,IF($M49="PA",VLOOKUP($N49,'[1]PA Projects'!$A$4:$DO$223,65,0),VLOOKUP($N49, '[1]NJ Projects'!$A$13:$DK$121,64,0)))</f>
        <v>0</v>
      </c>
      <c r="P49">
        <f>IF($L49="Externally Funded",0,IF($M49="PA",VLOOKUP($N49,'[1]PA Projects'!$A$4:$DO$223,66,0),VLOOKUP($N49, '[1]NJ Projects'!$A$13:$DK$121,65,0)))</f>
        <v>0</v>
      </c>
      <c r="Q49">
        <f>IF($L49="Externally Funded",0,IF($M49="PA",VLOOKUP($N49,'[1]PA Projects'!$A$4:$DO$223,67,0),VLOOKUP($N49, '[1]NJ Projects'!$A$13:$DK$121,66,0)))</f>
        <v>0</v>
      </c>
      <c r="R49">
        <f>IF($L49="Externally Funded",0,IF($M49="PA",VLOOKUP($N49,'[1]PA Projects'!$A$4:$DO$223,68,0),VLOOKUP($N49, '[1]NJ Projects'!$A$13:$DK$121,67,0)))</f>
        <v>0</v>
      </c>
      <c r="S49">
        <f>IF($L49="Externally Funded",0,IF($M49="PA",VLOOKUP($N49,'[1]PA Projects'!$A$4:$DO$223,69,0),VLOOKUP($N49, '[1]NJ Projects'!$A$13:$DK$121,68,0)))</f>
        <v>0</v>
      </c>
      <c r="T49">
        <f>IF($L49="Externally Funded",0,IF($M49="PA",VLOOKUP($N49,'[1]PA Projects'!$A$4:$DO$223,70,0),VLOOKUP($N49, '[1]NJ Projects'!$A$13:$DK$121,69,0)))</f>
        <v>0</v>
      </c>
      <c r="U49">
        <f>IF($L49="Externally Funded",0,IF($M49="PA",VLOOKUP($N49,'[1]PA Projects'!$A$4:$DO$223,71,0),VLOOKUP($N49, '[1]NJ Projects'!$A$13:$DK$121,70,0)))</f>
        <v>0</v>
      </c>
      <c r="V49">
        <f>IF($L49="Externally Funded",0,IF($M49="PA",VLOOKUP($N49,'[1]PA Projects'!$A$4:$DO$223,72,0),VLOOKUP($N49, '[1]NJ Projects'!$A$13:$DK$121,71,0)))</f>
        <v>0</v>
      </c>
      <c r="W49">
        <f>IF($L49="Externally Funded",0,IF($M49="PA",VLOOKUP($N49,'[1]PA Projects'!$A$4:$DO$223,73,0),VLOOKUP($N49, '[1]NJ Projects'!$A$13:$DK$121,72,0)))</f>
        <v>0</v>
      </c>
      <c r="X49">
        <f>IF($L49="Externally Funded",0,IF($M49="PA",VLOOKUP($N49,'[1]PA Projects'!$A$4:$DO$223,74,0),VLOOKUP($N49, '[1]NJ Projects'!$A$13:$DK$121,73,0)))</f>
        <v>0</v>
      </c>
      <c r="Y49">
        <f>IF($L49="Externally Funded",0,IF($M49="PA",VLOOKUP($N49,'[1]PA Projects'!$A$4:$DO$223,75,0),VLOOKUP($N49, '[1]NJ Projects'!$A$13:$DK$121,74,0)))</f>
        <v>0</v>
      </c>
      <c r="Z49">
        <f>IF($L49="Externally Funded",0,IF($M49="PA",VLOOKUP($N49,'[1]PA Projects'!$A$4:$DO$223,76,0),VLOOKUP($N49, '[1]NJ Projects'!$A$13:$DK$121,75,0)))</f>
        <v>0</v>
      </c>
      <c r="AA49">
        <f>IF($L49="Externally Funded",0,IF($M49="PA",VLOOKUP($N49,'[1]PA Projects'!$A$4:$DO$223,77,0),VLOOKUP($N49, '[1]NJ Projects'!$A$13:$DK$121,76,0)))</f>
        <v>0</v>
      </c>
      <c r="AB49">
        <f>IF($L49="Externally Funded",0,IF($M49="PA",VLOOKUP($N49,'[1]PA Projects'!$A$4:$DO$223,78,0),VLOOKUP($N49, '[1]NJ Projects'!$A$13:$DK$121,77,0)))</f>
        <v>0</v>
      </c>
      <c r="AC49">
        <f>IF($L49="Externally Funded",0,IF($M49="PA",VLOOKUP($N49,'[1]PA Projects'!$A$4:$DO$223,79,0),VLOOKUP($N49, '[1]NJ Projects'!$A$13:$DK$121,78,0)))</f>
        <v>0</v>
      </c>
      <c r="AD49">
        <f>IF($L49="Externally Funded",0,IF($M49="PA",VLOOKUP($N49,'[1]PA Projects'!$A$4:$DO$223,80,0),VLOOKUP($N49, '[1]NJ Projects'!$A$13:$DK$121,79,0)))</f>
        <v>0</v>
      </c>
      <c r="AE49">
        <f>IF($L49="Externally Funded",0,IF($M49="PA",VLOOKUP($N49,'[1]PA Projects'!$A$4:$DO$223,81,0),VLOOKUP($N49, '[1]NJ Projects'!$A$13:$DK$121,80,0)))</f>
        <v>0</v>
      </c>
      <c r="AF49">
        <f>IF($L49="Externally Funded",0,IF($M49="PA",VLOOKUP($N49,'[1]PA Projects'!$A$4:$DO$223,82,0),VLOOKUP($N49, '[1]NJ Projects'!$A$13:$DK$121,81,0)))</f>
        <v>0</v>
      </c>
      <c r="AG49">
        <f>IF($L49="Externally Funded",0,IF($M49="PA",VLOOKUP($N49,'[1]PA Projects'!$A$4:$DO$223,83,0),VLOOKUP($N49, '[1]NJ Projects'!$A$13:$DK$121,82,0)))</f>
        <v>0</v>
      </c>
      <c r="AH49">
        <f>IF($L49="Externally Funded",0,IF($M49="PA",VLOOKUP($N49,'[1]PA Projects'!$A$4:$DO$223,84,0),VLOOKUP($N49, '[1]NJ Projects'!$A$13:$DK$121,83,0)))</f>
        <v>0</v>
      </c>
      <c r="AI49">
        <f>IF($L49="Externally Funded",0,IF($M49="PA",VLOOKUP($N49,'[1]PA Projects'!$A$4:$DO$223,85,0),VLOOKUP($N49, '[1]NJ Projects'!$A$13:$DK$121,84,0)))</f>
        <v>0</v>
      </c>
      <c r="AJ49">
        <f>IF($L49="Externally Funded",0,IF($M49="PA",VLOOKUP($N49,'[1]PA Projects'!$A$4:$DO$223,86,0),VLOOKUP($N49, '[1]NJ Projects'!$A$13:$DK$121,85,0)))</f>
        <v>0</v>
      </c>
      <c r="AK49">
        <f>IF($L49="Externally Funded",0,IF($M49="PA",VLOOKUP($N49,'[1]PA Projects'!$A$4:$DO$223,87,0),VLOOKUP($N49, '[1]NJ Projects'!$A$13:$DK$121,86,0)))</f>
        <v>0</v>
      </c>
      <c r="AL49">
        <f>IF($L49="Externally Funded", VLOOKUP($N49, '[1]External Projects'!$A$5:$S$13,19,0), IF($M49="PA",VLOOKUP($N49,'[1]PA Projects'!$A$4:$DO$223,119,0),VLOOKUP($N49, '[1]NJ Projects'!$A$13:$DK$121,115,0)))</f>
        <v>0</v>
      </c>
    </row>
    <row r="50" spans="1:38" x14ac:dyDescent="0.25">
      <c r="A50" s="1" t="s">
        <v>223</v>
      </c>
      <c r="B50" s="1" t="s">
        <v>14</v>
      </c>
      <c r="C50" s="1" t="s">
        <v>224</v>
      </c>
      <c r="D50" s="1" t="s">
        <v>225</v>
      </c>
      <c r="E50" s="1" t="s">
        <v>79</v>
      </c>
      <c r="F50" s="1" t="s">
        <v>109</v>
      </c>
      <c r="G50" s="2">
        <v>57.8</v>
      </c>
      <c r="H50" s="2">
        <v>0</v>
      </c>
      <c r="I50" s="2">
        <v>57.8</v>
      </c>
      <c r="K50" s="11">
        <v>37</v>
      </c>
      <c r="L50" s="1" t="s">
        <v>29</v>
      </c>
      <c r="M50" s="1" t="s">
        <v>81</v>
      </c>
      <c r="N50" s="11">
        <v>138</v>
      </c>
      <c r="O50" t="str">
        <f>IF($L50="Externally Funded",0,IF($M50="PA",VLOOKUP($N50,'[1]PA Projects'!$A$4:$DO$223,65,0),VLOOKUP($N50, '[1]NJ Projects'!$A$13:$DK$121,64,0)))</f>
        <v>031B</v>
      </c>
      <c r="P50">
        <f>IF($L50="Externally Funded",0,IF($M50="PA",VLOOKUP($N50,'[1]PA Projects'!$A$4:$DO$223,66,0),VLOOKUP($N50, '[1]NJ Projects'!$A$13:$DK$121,65,0)))</f>
        <v>0</v>
      </c>
      <c r="Q50">
        <f>IF($L50="Externally Funded",0,IF($M50="PA",VLOOKUP($N50,'[1]PA Projects'!$A$4:$DO$223,67,0),VLOOKUP($N50, '[1]NJ Projects'!$A$13:$DK$121,66,0)))</f>
        <v>0</v>
      </c>
      <c r="R50">
        <f>IF($L50="Externally Funded",0,IF($M50="PA",VLOOKUP($N50,'[1]PA Projects'!$A$4:$DO$223,68,0),VLOOKUP($N50, '[1]NJ Projects'!$A$13:$DK$121,67,0)))</f>
        <v>0</v>
      </c>
      <c r="S50">
        <f>IF($L50="Externally Funded",0,IF($M50="PA",VLOOKUP($N50,'[1]PA Projects'!$A$4:$DO$223,69,0),VLOOKUP($N50, '[1]NJ Projects'!$A$13:$DK$121,68,0)))</f>
        <v>0</v>
      </c>
      <c r="T50">
        <f>IF($L50="Externally Funded",0,IF($M50="PA",VLOOKUP($N50,'[1]PA Projects'!$A$4:$DO$223,70,0),VLOOKUP($N50, '[1]NJ Projects'!$A$13:$DK$121,69,0)))</f>
        <v>0</v>
      </c>
      <c r="U50">
        <f>IF($L50="Externally Funded",0,IF($M50="PA",VLOOKUP($N50,'[1]PA Projects'!$A$4:$DO$223,71,0),VLOOKUP($N50, '[1]NJ Projects'!$A$13:$DK$121,70,0)))</f>
        <v>0</v>
      </c>
      <c r="V50">
        <f>IF($L50="Externally Funded",0,IF($M50="PA",VLOOKUP($N50,'[1]PA Projects'!$A$4:$DO$223,72,0),VLOOKUP($N50, '[1]NJ Projects'!$A$13:$DK$121,71,0)))</f>
        <v>0</v>
      </c>
      <c r="W50">
        <f>IF($L50="Externally Funded",0,IF($M50="PA",VLOOKUP($N50,'[1]PA Projects'!$A$4:$DO$223,73,0),VLOOKUP($N50, '[1]NJ Projects'!$A$13:$DK$121,72,0)))</f>
        <v>0</v>
      </c>
      <c r="X50">
        <f>IF($L50="Externally Funded",0,IF($M50="PA",VLOOKUP($N50,'[1]PA Projects'!$A$4:$DO$223,74,0),VLOOKUP($N50, '[1]NJ Projects'!$A$13:$DK$121,73,0)))</f>
        <v>0</v>
      </c>
      <c r="Y50">
        <f>IF($L50="Externally Funded",0,IF($M50="PA",VLOOKUP($N50,'[1]PA Projects'!$A$4:$DO$223,75,0),VLOOKUP($N50, '[1]NJ Projects'!$A$13:$DK$121,74,0)))</f>
        <v>0</v>
      </c>
      <c r="Z50">
        <f>IF($L50="Externally Funded",0,IF($M50="PA",VLOOKUP($N50,'[1]PA Projects'!$A$4:$DO$223,76,0),VLOOKUP($N50, '[1]NJ Projects'!$A$13:$DK$121,75,0)))</f>
        <v>0</v>
      </c>
      <c r="AA50">
        <f>IF($L50="Externally Funded",0,IF($M50="PA",VLOOKUP($N50,'[1]PA Projects'!$A$4:$DO$223,77,0),VLOOKUP($N50, '[1]NJ Projects'!$A$13:$DK$121,76,0)))</f>
        <v>0</v>
      </c>
      <c r="AB50">
        <f>IF($L50="Externally Funded",0,IF($M50="PA",VLOOKUP($N50,'[1]PA Projects'!$A$4:$DO$223,78,0),VLOOKUP($N50, '[1]NJ Projects'!$A$13:$DK$121,77,0)))</f>
        <v>0</v>
      </c>
      <c r="AC50">
        <f>IF($L50="Externally Funded",0,IF($M50="PA",VLOOKUP($N50,'[1]PA Projects'!$A$4:$DO$223,79,0),VLOOKUP($N50, '[1]NJ Projects'!$A$13:$DK$121,78,0)))</f>
        <v>0</v>
      </c>
      <c r="AD50">
        <f>IF($L50="Externally Funded",0,IF($M50="PA",VLOOKUP($N50,'[1]PA Projects'!$A$4:$DO$223,80,0),VLOOKUP($N50, '[1]NJ Projects'!$A$13:$DK$121,79,0)))</f>
        <v>0</v>
      </c>
      <c r="AE50">
        <f>IF($L50="Externally Funded",0,IF($M50="PA",VLOOKUP($N50,'[1]PA Projects'!$A$4:$DO$223,81,0),VLOOKUP($N50, '[1]NJ Projects'!$A$13:$DK$121,80,0)))</f>
        <v>0</v>
      </c>
      <c r="AF50">
        <f>IF($L50="Externally Funded",0,IF($M50="PA",VLOOKUP($N50,'[1]PA Projects'!$A$4:$DO$223,82,0),VLOOKUP($N50, '[1]NJ Projects'!$A$13:$DK$121,81,0)))</f>
        <v>0</v>
      </c>
      <c r="AG50">
        <f>IF($L50="Externally Funded",0,IF($M50="PA",VLOOKUP($N50,'[1]PA Projects'!$A$4:$DO$223,83,0),VLOOKUP($N50, '[1]NJ Projects'!$A$13:$DK$121,82,0)))</f>
        <v>0</v>
      </c>
      <c r="AH50">
        <f>IF($L50="Externally Funded",0,IF($M50="PA",VLOOKUP($N50,'[1]PA Projects'!$A$4:$DO$223,84,0),VLOOKUP($N50, '[1]NJ Projects'!$A$13:$DK$121,83,0)))</f>
        <v>0</v>
      </c>
      <c r="AI50">
        <f>IF($L50="Externally Funded",0,IF($M50="PA",VLOOKUP($N50,'[1]PA Projects'!$A$4:$DO$223,85,0),VLOOKUP($N50, '[1]NJ Projects'!$A$13:$DK$121,84,0)))</f>
        <v>0</v>
      </c>
      <c r="AJ50">
        <f>IF($L50="Externally Funded",0,IF($M50="PA",VLOOKUP($N50,'[1]PA Projects'!$A$4:$DO$223,86,0),VLOOKUP($N50, '[1]NJ Projects'!$A$13:$DK$121,85,0)))</f>
        <v>0</v>
      </c>
      <c r="AK50">
        <f>IF($L50="Externally Funded",0,IF($M50="PA",VLOOKUP($N50,'[1]PA Projects'!$A$4:$DO$223,87,0),VLOOKUP($N50, '[1]NJ Projects'!$A$13:$DK$121,86,0)))</f>
        <v>0</v>
      </c>
      <c r="AL50">
        <f>IF($L50="Externally Funded", VLOOKUP($N50, '[1]External Projects'!$A$5:$S$13,19,0), IF($M50="PA",VLOOKUP($N50,'[1]PA Projects'!$A$4:$DO$223,119,0),VLOOKUP($N50, '[1]NJ Projects'!$A$13:$DK$121,115,0)))</f>
        <v>0</v>
      </c>
    </row>
    <row r="51" spans="1:38" x14ac:dyDescent="0.25">
      <c r="A51" s="1" t="s">
        <v>226</v>
      </c>
      <c r="B51" s="1" t="s">
        <v>227</v>
      </c>
      <c r="C51" s="1" t="s">
        <v>228</v>
      </c>
      <c r="D51" s="1" t="s">
        <v>229</v>
      </c>
      <c r="E51" s="1" t="s">
        <v>59</v>
      </c>
      <c r="F51" s="1" t="s">
        <v>45</v>
      </c>
      <c r="G51" s="2">
        <v>0</v>
      </c>
      <c r="H51" s="2">
        <v>0</v>
      </c>
      <c r="I51" s="2">
        <v>0</v>
      </c>
      <c r="J51" s="2">
        <v>665</v>
      </c>
      <c r="K51" s="1" t="s">
        <v>230</v>
      </c>
      <c r="L51" s="1" t="s">
        <v>227</v>
      </c>
      <c r="M51" s="1" t="s">
        <v>21</v>
      </c>
      <c r="N51" s="11">
        <v>32</v>
      </c>
      <c r="O51">
        <f>IF($L51="Externally Funded",0,IF($M51="PA",VLOOKUP($N51,'[1]PA Projects'!$A$4:$DO$223,65,0),VLOOKUP($N51, '[1]NJ Projects'!$A$13:$DK$121,64,0)))</f>
        <v>0</v>
      </c>
      <c r="P51">
        <f>IF($L51="Externally Funded",0,IF($M51="PA",VLOOKUP($N51,'[1]PA Projects'!$A$4:$DO$223,66,0),VLOOKUP($N51, '[1]NJ Projects'!$A$13:$DK$121,65,0)))</f>
        <v>0</v>
      </c>
      <c r="Q51">
        <f>IF($L51="Externally Funded",0,IF($M51="PA",VLOOKUP($N51,'[1]PA Projects'!$A$4:$DO$223,67,0),VLOOKUP($N51, '[1]NJ Projects'!$A$13:$DK$121,66,0)))</f>
        <v>0</v>
      </c>
      <c r="R51">
        <f>IF($L51="Externally Funded",0,IF($M51="PA",VLOOKUP($N51,'[1]PA Projects'!$A$4:$DO$223,68,0),VLOOKUP($N51, '[1]NJ Projects'!$A$13:$DK$121,67,0)))</f>
        <v>0</v>
      </c>
      <c r="S51">
        <f>IF($L51="Externally Funded",0,IF($M51="PA",VLOOKUP($N51,'[1]PA Projects'!$A$4:$DO$223,69,0),VLOOKUP($N51, '[1]NJ Projects'!$A$13:$DK$121,68,0)))</f>
        <v>0</v>
      </c>
      <c r="T51">
        <f>IF($L51="Externally Funded",0,IF($M51="PA",VLOOKUP($N51,'[1]PA Projects'!$A$4:$DO$223,70,0),VLOOKUP($N51, '[1]NJ Projects'!$A$13:$DK$121,69,0)))</f>
        <v>0</v>
      </c>
      <c r="U51">
        <f>IF($L51="Externally Funded",0,IF($M51="PA",VLOOKUP($N51,'[1]PA Projects'!$A$4:$DO$223,71,0),VLOOKUP($N51, '[1]NJ Projects'!$A$13:$DK$121,70,0)))</f>
        <v>0</v>
      </c>
      <c r="V51">
        <f>IF($L51="Externally Funded",0,IF($M51="PA",VLOOKUP($N51,'[1]PA Projects'!$A$4:$DO$223,72,0),VLOOKUP($N51, '[1]NJ Projects'!$A$13:$DK$121,71,0)))</f>
        <v>0</v>
      </c>
      <c r="W51">
        <f>IF($L51="Externally Funded",0,IF($M51="PA",VLOOKUP($N51,'[1]PA Projects'!$A$4:$DO$223,73,0),VLOOKUP($N51, '[1]NJ Projects'!$A$13:$DK$121,72,0)))</f>
        <v>0</v>
      </c>
      <c r="X51">
        <f>IF($L51="Externally Funded",0,IF($M51="PA",VLOOKUP($N51,'[1]PA Projects'!$A$4:$DO$223,74,0),VLOOKUP($N51, '[1]NJ Projects'!$A$13:$DK$121,73,0)))</f>
        <v>0</v>
      </c>
      <c r="Y51">
        <f>IF($L51="Externally Funded",0,IF($M51="PA",VLOOKUP($N51,'[1]PA Projects'!$A$4:$DO$223,75,0),VLOOKUP($N51, '[1]NJ Projects'!$A$13:$DK$121,74,0)))</f>
        <v>0</v>
      </c>
      <c r="Z51">
        <f>IF($L51="Externally Funded",0,IF($M51="PA",VLOOKUP($N51,'[1]PA Projects'!$A$4:$DO$223,76,0),VLOOKUP($N51, '[1]NJ Projects'!$A$13:$DK$121,75,0)))</f>
        <v>0</v>
      </c>
      <c r="AA51">
        <f>IF($L51="Externally Funded",0,IF($M51="PA",VLOOKUP($N51,'[1]PA Projects'!$A$4:$DO$223,77,0),VLOOKUP($N51, '[1]NJ Projects'!$A$13:$DK$121,76,0)))</f>
        <v>0</v>
      </c>
      <c r="AB51">
        <f>IF($L51="Externally Funded",0,IF($M51="PA",VLOOKUP($N51,'[1]PA Projects'!$A$4:$DO$223,78,0),VLOOKUP($N51, '[1]NJ Projects'!$A$13:$DK$121,77,0)))</f>
        <v>0</v>
      </c>
      <c r="AC51">
        <f>IF($L51="Externally Funded",0,IF($M51="PA",VLOOKUP($N51,'[1]PA Projects'!$A$4:$DO$223,79,0),VLOOKUP($N51, '[1]NJ Projects'!$A$13:$DK$121,78,0)))</f>
        <v>0</v>
      </c>
      <c r="AD51">
        <f>IF($L51="Externally Funded",0,IF($M51="PA",VLOOKUP($N51,'[1]PA Projects'!$A$4:$DO$223,80,0),VLOOKUP($N51, '[1]NJ Projects'!$A$13:$DK$121,79,0)))</f>
        <v>0</v>
      </c>
      <c r="AE51">
        <f>IF($L51="Externally Funded",0,IF($M51="PA",VLOOKUP($N51,'[1]PA Projects'!$A$4:$DO$223,81,0),VLOOKUP($N51, '[1]NJ Projects'!$A$13:$DK$121,80,0)))</f>
        <v>0</v>
      </c>
      <c r="AF51">
        <f>IF($L51="Externally Funded",0,IF($M51="PA",VLOOKUP($N51,'[1]PA Projects'!$A$4:$DO$223,82,0),VLOOKUP($N51, '[1]NJ Projects'!$A$13:$DK$121,81,0)))</f>
        <v>0</v>
      </c>
      <c r="AG51">
        <f>IF($L51="Externally Funded",0,IF($M51="PA",VLOOKUP($N51,'[1]PA Projects'!$A$4:$DO$223,83,0),VLOOKUP($N51, '[1]NJ Projects'!$A$13:$DK$121,82,0)))</f>
        <v>0</v>
      </c>
      <c r="AH51">
        <f>IF($L51="Externally Funded",0,IF($M51="PA",VLOOKUP($N51,'[1]PA Projects'!$A$4:$DO$223,84,0),VLOOKUP($N51, '[1]NJ Projects'!$A$13:$DK$121,83,0)))</f>
        <v>0</v>
      </c>
      <c r="AI51">
        <f>IF($L51="Externally Funded",0,IF($M51="PA",VLOOKUP($N51,'[1]PA Projects'!$A$4:$DO$223,85,0),VLOOKUP($N51, '[1]NJ Projects'!$A$13:$DK$121,84,0)))</f>
        <v>0</v>
      </c>
      <c r="AJ51">
        <f>IF($L51="Externally Funded",0,IF($M51="PA",VLOOKUP($N51,'[1]PA Projects'!$A$4:$DO$223,86,0),VLOOKUP($N51, '[1]NJ Projects'!$A$13:$DK$121,85,0)))</f>
        <v>0</v>
      </c>
      <c r="AK51">
        <f>IF($L51="Externally Funded",0,IF($M51="PA",VLOOKUP($N51,'[1]PA Projects'!$A$4:$DO$223,87,0),VLOOKUP($N51, '[1]NJ Projects'!$A$13:$DK$121,86,0)))</f>
        <v>0</v>
      </c>
      <c r="AL51" t="str">
        <f>IF($L51="Externally Funded", VLOOKUP($N51, '[1]External Projects'!$A$5:$S$13,19,0), IF($M51="PA",VLOOKUP($N51,'[1]PA Projects'!$A$4:$DO$223,119,0),VLOOKUP($N51, '[1]NJ Projects'!$A$13:$DK$121,115,0)))</f>
        <v>http://www.paturnpike.com/constructionprojects/mpa31toa38/home.html</v>
      </c>
    </row>
    <row r="52" spans="1:38" x14ac:dyDescent="0.25">
      <c r="A52" s="1" t="s">
        <v>231</v>
      </c>
      <c r="B52" s="1" t="s">
        <v>227</v>
      </c>
      <c r="C52" s="1" t="s">
        <v>228</v>
      </c>
      <c r="D52" s="1" t="s">
        <v>232</v>
      </c>
      <c r="E52" s="1" t="s">
        <v>38</v>
      </c>
      <c r="F52" s="1" t="s">
        <v>27</v>
      </c>
      <c r="G52" s="2">
        <v>0</v>
      </c>
      <c r="H52" s="2">
        <v>0</v>
      </c>
      <c r="I52" s="4">
        <v>0</v>
      </c>
      <c r="J52" s="4">
        <v>292.5</v>
      </c>
      <c r="K52" s="1" t="s">
        <v>233</v>
      </c>
      <c r="L52" s="1" t="s">
        <v>227</v>
      </c>
      <c r="M52" s="1" t="s">
        <v>21</v>
      </c>
      <c r="N52" s="11">
        <v>52</v>
      </c>
      <c r="O52">
        <f>IF($L52="Externally Funded",0,IF($M52="PA",VLOOKUP($N52,'[1]PA Projects'!$A$4:$DO$223,65,0),VLOOKUP($N52, '[1]NJ Projects'!$A$13:$DK$121,64,0)))</f>
        <v>0</v>
      </c>
      <c r="P52">
        <f>IF($L52="Externally Funded",0,IF($M52="PA",VLOOKUP($N52,'[1]PA Projects'!$A$4:$DO$223,66,0),VLOOKUP($N52, '[1]NJ Projects'!$A$13:$DK$121,65,0)))</f>
        <v>0</v>
      </c>
      <c r="Q52">
        <f>IF($L52="Externally Funded",0,IF($M52="PA",VLOOKUP($N52,'[1]PA Projects'!$A$4:$DO$223,67,0),VLOOKUP($N52, '[1]NJ Projects'!$A$13:$DK$121,66,0)))</f>
        <v>0</v>
      </c>
      <c r="R52">
        <f>IF($L52="Externally Funded",0,IF($M52="PA",VLOOKUP($N52,'[1]PA Projects'!$A$4:$DO$223,68,0),VLOOKUP($N52, '[1]NJ Projects'!$A$13:$DK$121,67,0)))</f>
        <v>0</v>
      </c>
      <c r="S52">
        <f>IF($L52="Externally Funded",0,IF($M52="PA",VLOOKUP($N52,'[1]PA Projects'!$A$4:$DO$223,69,0),VLOOKUP($N52, '[1]NJ Projects'!$A$13:$DK$121,68,0)))</f>
        <v>0</v>
      </c>
      <c r="T52">
        <f>IF($L52="Externally Funded",0,IF($M52="PA",VLOOKUP($N52,'[1]PA Projects'!$A$4:$DO$223,70,0),VLOOKUP($N52, '[1]NJ Projects'!$A$13:$DK$121,69,0)))</f>
        <v>0</v>
      </c>
      <c r="U52">
        <f>IF($L52="Externally Funded",0,IF($M52="PA",VLOOKUP($N52,'[1]PA Projects'!$A$4:$DO$223,71,0),VLOOKUP($N52, '[1]NJ Projects'!$A$13:$DK$121,70,0)))</f>
        <v>0</v>
      </c>
      <c r="V52">
        <f>IF($L52="Externally Funded",0,IF($M52="PA",VLOOKUP($N52,'[1]PA Projects'!$A$4:$DO$223,72,0),VLOOKUP($N52, '[1]NJ Projects'!$A$13:$DK$121,71,0)))</f>
        <v>0</v>
      </c>
      <c r="W52">
        <f>IF($L52="Externally Funded",0,IF($M52="PA",VLOOKUP($N52,'[1]PA Projects'!$A$4:$DO$223,73,0),VLOOKUP($N52, '[1]NJ Projects'!$A$13:$DK$121,72,0)))</f>
        <v>0</v>
      </c>
      <c r="X52">
        <f>IF($L52="Externally Funded",0,IF($M52="PA",VLOOKUP($N52,'[1]PA Projects'!$A$4:$DO$223,74,0),VLOOKUP($N52, '[1]NJ Projects'!$A$13:$DK$121,73,0)))</f>
        <v>0</v>
      </c>
      <c r="Y52">
        <f>IF($L52="Externally Funded",0,IF($M52="PA",VLOOKUP($N52,'[1]PA Projects'!$A$4:$DO$223,75,0),VLOOKUP($N52, '[1]NJ Projects'!$A$13:$DK$121,74,0)))</f>
        <v>0</v>
      </c>
      <c r="Z52">
        <f>IF($L52="Externally Funded",0,IF($M52="PA",VLOOKUP($N52,'[1]PA Projects'!$A$4:$DO$223,76,0),VLOOKUP($N52, '[1]NJ Projects'!$A$13:$DK$121,75,0)))</f>
        <v>0</v>
      </c>
      <c r="AA52">
        <f>IF($L52="Externally Funded",0,IF($M52="PA",VLOOKUP($N52,'[1]PA Projects'!$A$4:$DO$223,77,0),VLOOKUP($N52, '[1]NJ Projects'!$A$13:$DK$121,76,0)))</f>
        <v>0</v>
      </c>
      <c r="AB52">
        <f>IF($L52="Externally Funded",0,IF($M52="PA",VLOOKUP($N52,'[1]PA Projects'!$A$4:$DO$223,78,0),VLOOKUP($N52, '[1]NJ Projects'!$A$13:$DK$121,77,0)))</f>
        <v>0</v>
      </c>
      <c r="AC52">
        <f>IF($L52="Externally Funded",0,IF($M52="PA",VLOOKUP($N52,'[1]PA Projects'!$A$4:$DO$223,79,0),VLOOKUP($N52, '[1]NJ Projects'!$A$13:$DK$121,78,0)))</f>
        <v>0</v>
      </c>
      <c r="AD52">
        <f>IF($L52="Externally Funded",0,IF($M52="PA",VLOOKUP($N52,'[1]PA Projects'!$A$4:$DO$223,80,0),VLOOKUP($N52, '[1]NJ Projects'!$A$13:$DK$121,79,0)))</f>
        <v>0</v>
      </c>
      <c r="AE52">
        <f>IF($L52="Externally Funded",0,IF($M52="PA",VLOOKUP($N52,'[1]PA Projects'!$A$4:$DO$223,81,0),VLOOKUP($N52, '[1]NJ Projects'!$A$13:$DK$121,80,0)))</f>
        <v>0</v>
      </c>
      <c r="AF52">
        <f>IF($L52="Externally Funded",0,IF($M52="PA",VLOOKUP($N52,'[1]PA Projects'!$A$4:$DO$223,82,0),VLOOKUP($N52, '[1]NJ Projects'!$A$13:$DK$121,81,0)))</f>
        <v>0</v>
      </c>
      <c r="AG52">
        <f>IF($L52="Externally Funded",0,IF($M52="PA",VLOOKUP($N52,'[1]PA Projects'!$A$4:$DO$223,83,0),VLOOKUP($N52, '[1]NJ Projects'!$A$13:$DK$121,82,0)))</f>
        <v>0</v>
      </c>
      <c r="AH52">
        <f>IF($L52="Externally Funded",0,IF($M52="PA",VLOOKUP($N52,'[1]PA Projects'!$A$4:$DO$223,84,0),VLOOKUP($N52, '[1]NJ Projects'!$A$13:$DK$121,83,0)))</f>
        <v>0</v>
      </c>
      <c r="AI52">
        <f>IF($L52="Externally Funded",0,IF($M52="PA",VLOOKUP($N52,'[1]PA Projects'!$A$4:$DO$223,85,0),VLOOKUP($N52, '[1]NJ Projects'!$A$13:$DK$121,84,0)))</f>
        <v>0</v>
      </c>
      <c r="AJ52">
        <f>IF($L52="Externally Funded",0,IF($M52="PA",VLOOKUP($N52,'[1]PA Projects'!$A$4:$DO$223,86,0),VLOOKUP($N52, '[1]NJ Projects'!$A$13:$DK$121,85,0)))</f>
        <v>0</v>
      </c>
      <c r="AK52">
        <f>IF($L52="Externally Funded",0,IF($M52="PA",VLOOKUP($N52,'[1]PA Projects'!$A$4:$DO$223,87,0),VLOOKUP($N52, '[1]NJ Projects'!$A$13:$DK$121,86,0)))</f>
        <v>0</v>
      </c>
      <c r="AL52" t="str">
        <f>IF($L52="Externally Funded", VLOOKUP($N52, '[1]External Projects'!$A$5:$S$13,19,0), IF($M52="PA",VLOOKUP($N52,'[1]PA Projects'!$A$4:$DO$223,119,0),VLOOKUP($N52, '[1]NJ Projects'!$A$13:$DK$121,115,0)))</f>
        <v>http://www.paturnpike.com/constructionprojects/mpa20toa31/</v>
      </c>
    </row>
    <row r="53" spans="1:38" x14ac:dyDescent="0.25">
      <c r="A53" s="1" t="s">
        <v>234</v>
      </c>
      <c r="B53" s="1" t="s">
        <v>227</v>
      </c>
      <c r="C53" s="1" t="s">
        <v>235</v>
      </c>
      <c r="D53" s="1" t="s">
        <v>236</v>
      </c>
      <c r="E53" s="1" t="s">
        <v>237</v>
      </c>
      <c r="F53" s="1" t="s">
        <v>238</v>
      </c>
      <c r="G53" s="2">
        <v>0</v>
      </c>
      <c r="H53" s="2">
        <v>0</v>
      </c>
      <c r="I53" s="2">
        <v>0</v>
      </c>
      <c r="J53" s="2">
        <v>2500</v>
      </c>
      <c r="K53" s="1" t="s">
        <v>239</v>
      </c>
      <c r="L53" s="1" t="s">
        <v>227</v>
      </c>
      <c r="M53" s="1" t="s">
        <v>81</v>
      </c>
      <c r="N53" s="11">
        <v>71</v>
      </c>
      <c r="O53">
        <f>IF($L53="Externally Funded",0,IF($M53="PA",VLOOKUP($N53,'[1]PA Projects'!$A$4:$DO$223,65,0),VLOOKUP($N53, '[1]NJ Projects'!$A$13:$DK$121,64,0)))</f>
        <v>0</v>
      </c>
      <c r="P53">
        <f>IF($L53="Externally Funded",0,IF($M53="PA",VLOOKUP($N53,'[1]PA Projects'!$A$4:$DO$223,66,0),VLOOKUP($N53, '[1]NJ Projects'!$A$13:$DK$121,65,0)))</f>
        <v>0</v>
      </c>
      <c r="Q53">
        <f>IF($L53="Externally Funded",0,IF($M53="PA",VLOOKUP($N53,'[1]PA Projects'!$A$4:$DO$223,67,0),VLOOKUP($N53, '[1]NJ Projects'!$A$13:$DK$121,66,0)))</f>
        <v>0</v>
      </c>
      <c r="R53">
        <f>IF($L53="Externally Funded",0,IF($M53="PA",VLOOKUP($N53,'[1]PA Projects'!$A$4:$DO$223,68,0),VLOOKUP($N53, '[1]NJ Projects'!$A$13:$DK$121,67,0)))</f>
        <v>0</v>
      </c>
      <c r="S53">
        <f>IF($L53="Externally Funded",0,IF($M53="PA",VLOOKUP($N53,'[1]PA Projects'!$A$4:$DO$223,69,0),VLOOKUP($N53, '[1]NJ Projects'!$A$13:$DK$121,68,0)))</f>
        <v>0</v>
      </c>
      <c r="T53">
        <f>IF($L53="Externally Funded",0,IF($M53="PA",VLOOKUP($N53,'[1]PA Projects'!$A$4:$DO$223,70,0),VLOOKUP($N53, '[1]NJ Projects'!$A$13:$DK$121,69,0)))</f>
        <v>0</v>
      </c>
      <c r="U53">
        <f>IF($L53="Externally Funded",0,IF($M53="PA",VLOOKUP($N53,'[1]PA Projects'!$A$4:$DO$223,71,0),VLOOKUP($N53, '[1]NJ Projects'!$A$13:$DK$121,70,0)))</f>
        <v>0</v>
      </c>
      <c r="V53">
        <f>IF($L53="Externally Funded",0,IF($M53="PA",VLOOKUP($N53,'[1]PA Projects'!$A$4:$DO$223,72,0),VLOOKUP($N53, '[1]NJ Projects'!$A$13:$DK$121,71,0)))</f>
        <v>0</v>
      </c>
      <c r="W53">
        <f>IF($L53="Externally Funded",0,IF($M53="PA",VLOOKUP($N53,'[1]PA Projects'!$A$4:$DO$223,73,0),VLOOKUP($N53, '[1]NJ Projects'!$A$13:$DK$121,72,0)))</f>
        <v>0</v>
      </c>
      <c r="X53">
        <f>IF($L53="Externally Funded",0,IF($M53="PA",VLOOKUP($N53,'[1]PA Projects'!$A$4:$DO$223,74,0),VLOOKUP($N53, '[1]NJ Projects'!$A$13:$DK$121,73,0)))</f>
        <v>0</v>
      </c>
      <c r="Y53">
        <f>IF($L53="Externally Funded",0,IF($M53="PA",VLOOKUP($N53,'[1]PA Projects'!$A$4:$DO$223,75,0),VLOOKUP($N53, '[1]NJ Projects'!$A$13:$DK$121,74,0)))</f>
        <v>0</v>
      </c>
      <c r="Z53">
        <f>IF($L53="Externally Funded",0,IF($M53="PA",VLOOKUP($N53,'[1]PA Projects'!$A$4:$DO$223,76,0),VLOOKUP($N53, '[1]NJ Projects'!$A$13:$DK$121,75,0)))</f>
        <v>0</v>
      </c>
      <c r="AA53">
        <f>IF($L53="Externally Funded",0,IF($M53="PA",VLOOKUP($N53,'[1]PA Projects'!$A$4:$DO$223,77,0),VLOOKUP($N53, '[1]NJ Projects'!$A$13:$DK$121,76,0)))</f>
        <v>0</v>
      </c>
      <c r="AB53">
        <f>IF($L53="Externally Funded",0,IF($M53="PA",VLOOKUP($N53,'[1]PA Projects'!$A$4:$DO$223,78,0),VLOOKUP($N53, '[1]NJ Projects'!$A$13:$DK$121,77,0)))</f>
        <v>0</v>
      </c>
      <c r="AC53">
        <f>IF($L53="Externally Funded",0,IF($M53="PA",VLOOKUP($N53,'[1]PA Projects'!$A$4:$DO$223,79,0),VLOOKUP($N53, '[1]NJ Projects'!$A$13:$DK$121,78,0)))</f>
        <v>0</v>
      </c>
      <c r="AD53">
        <f>IF($L53="Externally Funded",0,IF($M53="PA",VLOOKUP($N53,'[1]PA Projects'!$A$4:$DO$223,80,0),VLOOKUP($N53, '[1]NJ Projects'!$A$13:$DK$121,79,0)))</f>
        <v>0</v>
      </c>
      <c r="AE53">
        <f>IF($L53="Externally Funded",0,IF($M53="PA",VLOOKUP($N53,'[1]PA Projects'!$A$4:$DO$223,81,0),VLOOKUP($N53, '[1]NJ Projects'!$A$13:$DK$121,80,0)))</f>
        <v>0</v>
      </c>
      <c r="AF53">
        <f>IF($L53="Externally Funded",0,IF($M53="PA",VLOOKUP($N53,'[1]PA Projects'!$A$4:$DO$223,82,0),VLOOKUP($N53, '[1]NJ Projects'!$A$13:$DK$121,81,0)))</f>
        <v>0</v>
      </c>
      <c r="AG53">
        <f>IF($L53="Externally Funded",0,IF($M53="PA",VLOOKUP($N53,'[1]PA Projects'!$A$4:$DO$223,83,0),VLOOKUP($N53, '[1]NJ Projects'!$A$13:$DK$121,82,0)))</f>
        <v>0</v>
      </c>
      <c r="AH53">
        <f>IF($L53="Externally Funded",0,IF($M53="PA",VLOOKUP($N53,'[1]PA Projects'!$A$4:$DO$223,84,0),VLOOKUP($N53, '[1]NJ Projects'!$A$13:$DK$121,83,0)))</f>
        <v>0</v>
      </c>
      <c r="AI53">
        <f>IF($L53="Externally Funded",0,IF($M53="PA",VLOOKUP($N53,'[1]PA Projects'!$A$4:$DO$223,85,0),VLOOKUP($N53, '[1]NJ Projects'!$A$13:$DK$121,84,0)))</f>
        <v>0</v>
      </c>
      <c r="AJ53">
        <f>IF($L53="Externally Funded",0,IF($M53="PA",VLOOKUP($N53,'[1]PA Projects'!$A$4:$DO$223,86,0),VLOOKUP($N53, '[1]NJ Projects'!$A$13:$DK$121,85,0)))</f>
        <v>0</v>
      </c>
      <c r="AK53">
        <f>IF($L53="Externally Funded",0,IF($M53="PA",VLOOKUP($N53,'[1]PA Projects'!$A$4:$DO$223,87,0),VLOOKUP($N53, '[1]NJ Projects'!$A$13:$DK$121,86,0)))</f>
        <v>0</v>
      </c>
      <c r="AL53" t="str">
        <f>IF($L53="Externally Funded", VLOOKUP($N53, '[1]External Projects'!$A$5:$S$13,19,0), IF($M53="PA",VLOOKUP($N53,'[1]PA Projects'!$A$4:$DO$223,119,0),VLOOKUP($N53, '[1]NJ Projects'!$A$13:$DK$121,115,0)))</f>
        <v>http://www.njturnpikewidening.com/</v>
      </c>
    </row>
    <row r="54" spans="1:38" x14ac:dyDescent="0.25">
      <c r="A54" s="1" t="s">
        <v>240</v>
      </c>
      <c r="B54" s="1" t="s">
        <v>227</v>
      </c>
      <c r="C54" s="1" t="s">
        <v>241</v>
      </c>
      <c r="D54" s="1" t="s">
        <v>242</v>
      </c>
      <c r="E54" s="1" t="s">
        <v>136</v>
      </c>
      <c r="F54" s="1" t="s">
        <v>238</v>
      </c>
      <c r="G54" s="2">
        <v>0</v>
      </c>
      <c r="H54" s="2">
        <v>0</v>
      </c>
      <c r="I54" s="2">
        <v>0</v>
      </c>
      <c r="J54" s="2">
        <v>150</v>
      </c>
      <c r="K54" s="1" t="s">
        <v>243</v>
      </c>
      <c r="L54" s="1" t="s">
        <v>227</v>
      </c>
      <c r="M54" s="1" t="s">
        <v>81</v>
      </c>
      <c r="N54" s="11">
        <v>103</v>
      </c>
      <c r="O54">
        <f>IF($L54="Externally Funded",0,IF($M54="PA",VLOOKUP($N54,'[1]PA Projects'!$A$4:$DO$223,65,0),VLOOKUP($N54, '[1]NJ Projects'!$A$13:$DK$121,64,0)))</f>
        <v>0</v>
      </c>
      <c r="P54">
        <f>IF($L54="Externally Funded",0,IF($M54="PA",VLOOKUP($N54,'[1]PA Projects'!$A$4:$DO$223,66,0),VLOOKUP($N54, '[1]NJ Projects'!$A$13:$DK$121,65,0)))</f>
        <v>0</v>
      </c>
      <c r="Q54">
        <f>IF($L54="Externally Funded",0,IF($M54="PA",VLOOKUP($N54,'[1]PA Projects'!$A$4:$DO$223,67,0),VLOOKUP($N54, '[1]NJ Projects'!$A$13:$DK$121,66,0)))</f>
        <v>0</v>
      </c>
      <c r="R54">
        <f>IF($L54="Externally Funded",0,IF($M54="PA",VLOOKUP($N54,'[1]PA Projects'!$A$4:$DO$223,68,0),VLOOKUP($N54, '[1]NJ Projects'!$A$13:$DK$121,67,0)))</f>
        <v>0</v>
      </c>
      <c r="S54">
        <f>IF($L54="Externally Funded",0,IF($M54="PA",VLOOKUP($N54,'[1]PA Projects'!$A$4:$DO$223,69,0),VLOOKUP($N54, '[1]NJ Projects'!$A$13:$DK$121,68,0)))</f>
        <v>0</v>
      </c>
      <c r="T54">
        <f>IF($L54="Externally Funded",0,IF($M54="PA",VLOOKUP($N54,'[1]PA Projects'!$A$4:$DO$223,70,0),VLOOKUP($N54, '[1]NJ Projects'!$A$13:$DK$121,69,0)))</f>
        <v>0</v>
      </c>
      <c r="U54">
        <f>IF($L54="Externally Funded",0,IF($M54="PA",VLOOKUP($N54,'[1]PA Projects'!$A$4:$DO$223,71,0),VLOOKUP($N54, '[1]NJ Projects'!$A$13:$DK$121,70,0)))</f>
        <v>0</v>
      </c>
      <c r="V54">
        <f>IF($L54="Externally Funded",0,IF($M54="PA",VLOOKUP($N54,'[1]PA Projects'!$A$4:$DO$223,72,0),VLOOKUP($N54, '[1]NJ Projects'!$A$13:$DK$121,71,0)))</f>
        <v>0</v>
      </c>
      <c r="W54">
        <f>IF($L54="Externally Funded",0,IF($M54="PA",VLOOKUP($N54,'[1]PA Projects'!$A$4:$DO$223,73,0),VLOOKUP($N54, '[1]NJ Projects'!$A$13:$DK$121,72,0)))</f>
        <v>0</v>
      </c>
      <c r="X54">
        <f>IF($L54="Externally Funded",0,IF($M54="PA",VLOOKUP($N54,'[1]PA Projects'!$A$4:$DO$223,74,0),VLOOKUP($N54, '[1]NJ Projects'!$A$13:$DK$121,73,0)))</f>
        <v>0</v>
      </c>
      <c r="Y54">
        <f>IF($L54="Externally Funded",0,IF($M54="PA",VLOOKUP($N54,'[1]PA Projects'!$A$4:$DO$223,75,0),VLOOKUP($N54, '[1]NJ Projects'!$A$13:$DK$121,74,0)))</f>
        <v>0</v>
      </c>
      <c r="Z54">
        <f>IF($L54="Externally Funded",0,IF($M54="PA",VLOOKUP($N54,'[1]PA Projects'!$A$4:$DO$223,76,0),VLOOKUP($N54, '[1]NJ Projects'!$A$13:$DK$121,75,0)))</f>
        <v>0</v>
      </c>
      <c r="AA54">
        <f>IF($L54="Externally Funded",0,IF($M54="PA",VLOOKUP($N54,'[1]PA Projects'!$A$4:$DO$223,77,0),VLOOKUP($N54, '[1]NJ Projects'!$A$13:$DK$121,76,0)))</f>
        <v>0</v>
      </c>
      <c r="AB54">
        <f>IF($L54="Externally Funded",0,IF($M54="PA",VLOOKUP($N54,'[1]PA Projects'!$A$4:$DO$223,78,0),VLOOKUP($N54, '[1]NJ Projects'!$A$13:$DK$121,77,0)))</f>
        <v>0</v>
      </c>
      <c r="AC54">
        <f>IF($L54="Externally Funded",0,IF($M54="PA",VLOOKUP($N54,'[1]PA Projects'!$A$4:$DO$223,79,0),VLOOKUP($N54, '[1]NJ Projects'!$A$13:$DK$121,78,0)))</f>
        <v>0</v>
      </c>
      <c r="AD54">
        <f>IF($L54="Externally Funded",0,IF($M54="PA",VLOOKUP($N54,'[1]PA Projects'!$A$4:$DO$223,80,0),VLOOKUP($N54, '[1]NJ Projects'!$A$13:$DK$121,79,0)))</f>
        <v>0</v>
      </c>
      <c r="AE54">
        <f>IF($L54="Externally Funded",0,IF($M54="PA",VLOOKUP($N54,'[1]PA Projects'!$A$4:$DO$223,81,0),VLOOKUP($N54, '[1]NJ Projects'!$A$13:$DK$121,80,0)))</f>
        <v>0</v>
      </c>
      <c r="AF54">
        <f>IF($L54="Externally Funded",0,IF($M54="PA",VLOOKUP($N54,'[1]PA Projects'!$A$4:$DO$223,82,0),VLOOKUP($N54, '[1]NJ Projects'!$A$13:$DK$121,81,0)))</f>
        <v>0</v>
      </c>
      <c r="AG54">
        <f>IF($L54="Externally Funded",0,IF($M54="PA",VLOOKUP($N54,'[1]PA Projects'!$A$4:$DO$223,83,0),VLOOKUP($N54, '[1]NJ Projects'!$A$13:$DK$121,82,0)))</f>
        <v>0</v>
      </c>
      <c r="AH54">
        <f>IF($L54="Externally Funded",0,IF($M54="PA",VLOOKUP($N54,'[1]PA Projects'!$A$4:$DO$223,84,0),VLOOKUP($N54, '[1]NJ Projects'!$A$13:$DK$121,83,0)))</f>
        <v>0</v>
      </c>
      <c r="AI54">
        <f>IF($L54="Externally Funded",0,IF($M54="PA",VLOOKUP($N54,'[1]PA Projects'!$A$4:$DO$223,85,0),VLOOKUP($N54, '[1]NJ Projects'!$A$13:$DK$121,84,0)))</f>
        <v>0</v>
      </c>
      <c r="AJ54">
        <f>IF($L54="Externally Funded",0,IF($M54="PA",VLOOKUP($N54,'[1]PA Projects'!$A$4:$DO$223,86,0),VLOOKUP($N54, '[1]NJ Projects'!$A$13:$DK$121,85,0)))</f>
        <v>0</v>
      </c>
      <c r="AK54">
        <f>IF($L54="Externally Funded",0,IF($M54="PA",VLOOKUP($N54,'[1]PA Projects'!$A$4:$DO$223,87,0),VLOOKUP($N54, '[1]NJ Projects'!$A$13:$DK$121,86,0)))</f>
        <v>0</v>
      </c>
      <c r="AL54" t="str">
        <f>IF($L54="Externally Funded", VLOOKUP($N54, '[1]External Projects'!$A$5:$S$13,19,0), IF($M54="PA",VLOOKUP($N54,'[1]PA Projects'!$A$4:$DO$223,119,0),VLOOKUP($N54, '[1]NJ Projects'!$A$13:$DK$121,115,0)))</f>
        <v>http://www.sjta.com/acexpressway/projects.asp?cp=1&amp;pi=5</v>
      </c>
    </row>
    <row r="55" spans="1:38" x14ac:dyDescent="0.25">
      <c r="A55" s="1" t="s">
        <v>244</v>
      </c>
      <c r="B55" s="1" t="s">
        <v>227</v>
      </c>
      <c r="C55" s="1" t="s">
        <v>384</v>
      </c>
      <c r="D55" s="1" t="s">
        <v>245</v>
      </c>
      <c r="E55" s="1" t="s">
        <v>246</v>
      </c>
      <c r="F55" s="1" t="s">
        <v>27</v>
      </c>
      <c r="G55" s="2">
        <v>0</v>
      </c>
      <c r="H55" s="2">
        <v>0</v>
      </c>
      <c r="I55" s="2">
        <v>0</v>
      </c>
      <c r="J55" s="2">
        <v>328.6</v>
      </c>
      <c r="K55" s="1" t="s">
        <v>247</v>
      </c>
      <c r="L55" s="1" t="s">
        <v>227</v>
      </c>
      <c r="M55" s="1" t="s">
        <v>248</v>
      </c>
      <c r="N55" s="11">
        <v>36</v>
      </c>
      <c r="O55">
        <f>IF($L55="Externally Funded",0,IF($M55="PA",VLOOKUP($N55,'[1]PA Projects'!$A$4:$DO$223,65,0),VLOOKUP($N55, '[1]NJ Projects'!$A$13:$DK$121,64,0)))</f>
        <v>0</v>
      </c>
      <c r="P55">
        <f>IF($L55="Externally Funded",0,IF($M55="PA",VLOOKUP($N55,'[1]PA Projects'!$A$4:$DO$223,66,0),VLOOKUP($N55, '[1]NJ Projects'!$A$13:$DK$121,65,0)))</f>
        <v>0</v>
      </c>
      <c r="Q55">
        <f>IF($L55="Externally Funded",0,IF($M55="PA",VLOOKUP($N55,'[1]PA Projects'!$A$4:$DO$223,67,0),VLOOKUP($N55, '[1]NJ Projects'!$A$13:$DK$121,66,0)))</f>
        <v>0</v>
      </c>
      <c r="R55">
        <f>IF($L55="Externally Funded",0,IF($M55="PA",VLOOKUP($N55,'[1]PA Projects'!$A$4:$DO$223,68,0),VLOOKUP($N55, '[1]NJ Projects'!$A$13:$DK$121,67,0)))</f>
        <v>0</v>
      </c>
      <c r="S55">
        <f>IF($L55="Externally Funded",0,IF($M55="PA",VLOOKUP($N55,'[1]PA Projects'!$A$4:$DO$223,69,0),VLOOKUP($N55, '[1]NJ Projects'!$A$13:$DK$121,68,0)))</f>
        <v>0</v>
      </c>
      <c r="T55">
        <f>IF($L55="Externally Funded",0,IF($M55="PA",VLOOKUP($N55,'[1]PA Projects'!$A$4:$DO$223,70,0),VLOOKUP($N55, '[1]NJ Projects'!$A$13:$DK$121,69,0)))</f>
        <v>0</v>
      </c>
      <c r="U55">
        <f>IF($L55="Externally Funded",0,IF($M55="PA",VLOOKUP($N55,'[1]PA Projects'!$A$4:$DO$223,71,0),VLOOKUP($N55, '[1]NJ Projects'!$A$13:$DK$121,70,0)))</f>
        <v>0</v>
      </c>
      <c r="V55">
        <f>IF($L55="Externally Funded",0,IF($M55="PA",VLOOKUP($N55,'[1]PA Projects'!$A$4:$DO$223,72,0),VLOOKUP($N55, '[1]NJ Projects'!$A$13:$DK$121,71,0)))</f>
        <v>0</v>
      </c>
      <c r="W55">
        <f>IF($L55="Externally Funded",0,IF($M55="PA",VLOOKUP($N55,'[1]PA Projects'!$A$4:$DO$223,73,0),VLOOKUP($N55, '[1]NJ Projects'!$A$13:$DK$121,72,0)))</f>
        <v>0</v>
      </c>
      <c r="X55">
        <f>IF($L55="Externally Funded",0,IF($M55="PA",VLOOKUP($N55,'[1]PA Projects'!$A$4:$DO$223,74,0),VLOOKUP($N55, '[1]NJ Projects'!$A$13:$DK$121,73,0)))</f>
        <v>0</v>
      </c>
      <c r="Y55">
        <f>IF($L55="Externally Funded",0,IF($M55="PA",VLOOKUP($N55,'[1]PA Projects'!$A$4:$DO$223,75,0),VLOOKUP($N55, '[1]NJ Projects'!$A$13:$DK$121,74,0)))</f>
        <v>0</v>
      </c>
      <c r="Z55">
        <f>IF($L55="Externally Funded",0,IF($M55="PA",VLOOKUP($N55,'[1]PA Projects'!$A$4:$DO$223,76,0),VLOOKUP($N55, '[1]NJ Projects'!$A$13:$DK$121,75,0)))</f>
        <v>0</v>
      </c>
      <c r="AA55">
        <f>IF($L55="Externally Funded",0,IF($M55="PA",VLOOKUP($N55,'[1]PA Projects'!$A$4:$DO$223,77,0),VLOOKUP($N55, '[1]NJ Projects'!$A$13:$DK$121,76,0)))</f>
        <v>0</v>
      </c>
      <c r="AB55">
        <f>IF($L55="Externally Funded",0,IF($M55="PA",VLOOKUP($N55,'[1]PA Projects'!$A$4:$DO$223,78,0),VLOOKUP($N55, '[1]NJ Projects'!$A$13:$DK$121,77,0)))</f>
        <v>0</v>
      </c>
      <c r="AC55">
        <f>IF($L55="Externally Funded",0,IF($M55="PA",VLOOKUP($N55,'[1]PA Projects'!$A$4:$DO$223,79,0),VLOOKUP($N55, '[1]NJ Projects'!$A$13:$DK$121,78,0)))</f>
        <v>0</v>
      </c>
      <c r="AD55">
        <f>IF($L55="Externally Funded",0,IF($M55="PA",VLOOKUP($N55,'[1]PA Projects'!$A$4:$DO$223,80,0),VLOOKUP($N55, '[1]NJ Projects'!$A$13:$DK$121,79,0)))</f>
        <v>0</v>
      </c>
      <c r="AE55">
        <f>IF($L55="Externally Funded",0,IF($M55="PA",VLOOKUP($N55,'[1]PA Projects'!$A$4:$DO$223,81,0),VLOOKUP($N55, '[1]NJ Projects'!$A$13:$DK$121,80,0)))</f>
        <v>0</v>
      </c>
      <c r="AF55">
        <f>IF($L55="Externally Funded",0,IF($M55="PA",VLOOKUP($N55,'[1]PA Projects'!$A$4:$DO$223,82,0),VLOOKUP($N55, '[1]NJ Projects'!$A$13:$DK$121,81,0)))</f>
        <v>0</v>
      </c>
      <c r="AG55">
        <f>IF($L55="Externally Funded",0,IF($M55="PA",VLOOKUP($N55,'[1]PA Projects'!$A$4:$DO$223,83,0),VLOOKUP($N55, '[1]NJ Projects'!$A$13:$DK$121,82,0)))</f>
        <v>0</v>
      </c>
      <c r="AH55">
        <f>IF($L55="Externally Funded",0,IF($M55="PA",VLOOKUP($N55,'[1]PA Projects'!$A$4:$DO$223,84,0),VLOOKUP($N55, '[1]NJ Projects'!$A$13:$DK$121,83,0)))</f>
        <v>0</v>
      </c>
      <c r="AI55">
        <f>IF($L55="Externally Funded",0,IF($M55="PA",VLOOKUP($N55,'[1]PA Projects'!$A$4:$DO$223,85,0),VLOOKUP($N55, '[1]NJ Projects'!$A$13:$DK$121,84,0)))</f>
        <v>0</v>
      </c>
      <c r="AJ55">
        <f>IF($L55="Externally Funded",0,IF($M55="PA",VLOOKUP($N55,'[1]PA Projects'!$A$4:$DO$223,86,0),VLOOKUP($N55, '[1]NJ Projects'!$A$13:$DK$121,85,0)))</f>
        <v>0</v>
      </c>
      <c r="AK55">
        <f>IF($L55="Externally Funded",0,IF($M55="PA",VLOOKUP($N55,'[1]PA Projects'!$A$4:$DO$223,87,0),VLOOKUP($N55, '[1]NJ Projects'!$A$13:$DK$121,86,0)))</f>
        <v>0</v>
      </c>
      <c r="AL55" t="str">
        <f>IF($L55="Externally Funded", VLOOKUP($N55, '[1]External Projects'!$A$5:$S$13,19,0), IF($M55="PA",VLOOKUP($N55,'[1]PA Projects'!$A$4:$DO$223,119,0),VLOOKUP($N55, '[1]NJ Projects'!$A$13:$DK$121,115,0)))</f>
        <v>http://scudderfallsbridge.com/</v>
      </c>
    </row>
    <row r="56" spans="1:38" x14ac:dyDescent="0.25">
      <c r="A56" s="1" t="s">
        <v>249</v>
      </c>
      <c r="B56" s="1" t="s">
        <v>227</v>
      </c>
      <c r="C56" s="1" t="s">
        <v>250</v>
      </c>
      <c r="D56" s="1" t="s">
        <v>251</v>
      </c>
      <c r="E56" s="1" t="s">
        <v>86</v>
      </c>
      <c r="F56" s="1" t="s">
        <v>238</v>
      </c>
      <c r="G56" s="2">
        <v>0</v>
      </c>
      <c r="H56" s="2">
        <v>0</v>
      </c>
      <c r="I56" s="2">
        <v>0</v>
      </c>
      <c r="J56" s="2">
        <v>540</v>
      </c>
      <c r="K56" s="1" t="s">
        <v>252</v>
      </c>
      <c r="L56" s="1" t="s">
        <v>227</v>
      </c>
      <c r="M56" s="1" t="s">
        <v>81</v>
      </c>
      <c r="N56" s="11">
        <v>139</v>
      </c>
      <c r="O56">
        <f>IF($L56="Externally Funded",0,IF($M56="PA",VLOOKUP($N56,'[1]PA Projects'!$A$4:$DO$223,65,0),VLOOKUP($N56, '[1]NJ Projects'!$A$13:$DK$121,64,0)))</f>
        <v>0</v>
      </c>
      <c r="P56">
        <f>IF($L56="Externally Funded",0,IF($M56="PA",VLOOKUP($N56,'[1]PA Projects'!$A$4:$DO$223,66,0),VLOOKUP($N56, '[1]NJ Projects'!$A$13:$DK$121,65,0)))</f>
        <v>0</v>
      </c>
      <c r="Q56">
        <f>IF($L56="Externally Funded",0,IF($M56="PA",VLOOKUP($N56,'[1]PA Projects'!$A$4:$DO$223,67,0),VLOOKUP($N56, '[1]NJ Projects'!$A$13:$DK$121,66,0)))</f>
        <v>0</v>
      </c>
      <c r="R56">
        <f>IF($L56="Externally Funded",0,IF($M56="PA",VLOOKUP($N56,'[1]PA Projects'!$A$4:$DO$223,68,0),VLOOKUP($N56, '[1]NJ Projects'!$A$13:$DK$121,67,0)))</f>
        <v>0</v>
      </c>
      <c r="S56">
        <f>IF($L56="Externally Funded",0,IF($M56="PA",VLOOKUP($N56,'[1]PA Projects'!$A$4:$DO$223,69,0),VLOOKUP($N56, '[1]NJ Projects'!$A$13:$DK$121,68,0)))</f>
        <v>0</v>
      </c>
      <c r="T56">
        <f>IF($L56="Externally Funded",0,IF($M56="PA",VLOOKUP($N56,'[1]PA Projects'!$A$4:$DO$223,70,0),VLOOKUP($N56, '[1]NJ Projects'!$A$13:$DK$121,69,0)))</f>
        <v>0</v>
      </c>
      <c r="U56">
        <f>IF($L56="Externally Funded",0,IF($M56="PA",VLOOKUP($N56,'[1]PA Projects'!$A$4:$DO$223,71,0),VLOOKUP($N56, '[1]NJ Projects'!$A$13:$DK$121,70,0)))</f>
        <v>0</v>
      </c>
      <c r="V56">
        <f>IF($L56="Externally Funded",0,IF($M56="PA",VLOOKUP($N56,'[1]PA Projects'!$A$4:$DO$223,72,0),VLOOKUP($N56, '[1]NJ Projects'!$A$13:$DK$121,71,0)))</f>
        <v>0</v>
      </c>
      <c r="W56">
        <f>IF($L56="Externally Funded",0,IF($M56="PA",VLOOKUP($N56,'[1]PA Projects'!$A$4:$DO$223,73,0),VLOOKUP($N56, '[1]NJ Projects'!$A$13:$DK$121,72,0)))</f>
        <v>0</v>
      </c>
      <c r="X56">
        <f>IF($L56="Externally Funded",0,IF($M56="PA",VLOOKUP($N56,'[1]PA Projects'!$A$4:$DO$223,74,0),VLOOKUP($N56, '[1]NJ Projects'!$A$13:$DK$121,73,0)))</f>
        <v>0</v>
      </c>
      <c r="Y56">
        <f>IF($L56="Externally Funded",0,IF($M56="PA",VLOOKUP($N56,'[1]PA Projects'!$A$4:$DO$223,75,0),VLOOKUP($N56, '[1]NJ Projects'!$A$13:$DK$121,74,0)))</f>
        <v>0</v>
      </c>
      <c r="Z56">
        <f>IF($L56="Externally Funded",0,IF($M56="PA",VLOOKUP($N56,'[1]PA Projects'!$A$4:$DO$223,76,0),VLOOKUP($N56, '[1]NJ Projects'!$A$13:$DK$121,75,0)))</f>
        <v>0</v>
      </c>
      <c r="AA56">
        <f>IF($L56="Externally Funded",0,IF($M56="PA",VLOOKUP($N56,'[1]PA Projects'!$A$4:$DO$223,77,0),VLOOKUP($N56, '[1]NJ Projects'!$A$13:$DK$121,76,0)))</f>
        <v>0</v>
      </c>
      <c r="AB56">
        <f>IF($L56="Externally Funded",0,IF($M56="PA",VLOOKUP($N56,'[1]PA Projects'!$A$4:$DO$223,78,0),VLOOKUP($N56, '[1]NJ Projects'!$A$13:$DK$121,77,0)))</f>
        <v>0</v>
      </c>
      <c r="AC56">
        <f>IF($L56="Externally Funded",0,IF($M56="PA",VLOOKUP($N56,'[1]PA Projects'!$A$4:$DO$223,79,0),VLOOKUP($N56, '[1]NJ Projects'!$A$13:$DK$121,78,0)))</f>
        <v>0</v>
      </c>
      <c r="AD56">
        <f>IF($L56="Externally Funded",0,IF($M56="PA",VLOOKUP($N56,'[1]PA Projects'!$A$4:$DO$223,80,0),VLOOKUP($N56, '[1]NJ Projects'!$A$13:$DK$121,79,0)))</f>
        <v>0</v>
      </c>
      <c r="AE56">
        <f>IF($L56="Externally Funded",0,IF($M56="PA",VLOOKUP($N56,'[1]PA Projects'!$A$4:$DO$223,81,0),VLOOKUP($N56, '[1]NJ Projects'!$A$13:$DK$121,80,0)))</f>
        <v>0</v>
      </c>
      <c r="AF56">
        <f>IF($L56="Externally Funded",0,IF($M56="PA",VLOOKUP($N56,'[1]PA Projects'!$A$4:$DO$223,82,0),VLOOKUP($N56, '[1]NJ Projects'!$A$13:$DK$121,81,0)))</f>
        <v>0</v>
      </c>
      <c r="AG56">
        <f>IF($L56="Externally Funded",0,IF($M56="PA",VLOOKUP($N56,'[1]PA Projects'!$A$4:$DO$223,83,0),VLOOKUP($N56, '[1]NJ Projects'!$A$13:$DK$121,82,0)))</f>
        <v>0</v>
      </c>
      <c r="AH56">
        <f>IF($L56="Externally Funded",0,IF($M56="PA",VLOOKUP($N56,'[1]PA Projects'!$A$4:$DO$223,84,0),VLOOKUP($N56, '[1]NJ Projects'!$A$13:$DK$121,83,0)))</f>
        <v>0</v>
      </c>
      <c r="AI56">
        <f>IF($L56="Externally Funded",0,IF($M56="PA",VLOOKUP($N56,'[1]PA Projects'!$A$4:$DO$223,85,0),VLOOKUP($N56, '[1]NJ Projects'!$A$13:$DK$121,84,0)))</f>
        <v>0</v>
      </c>
      <c r="AJ56">
        <f>IF($L56="Externally Funded",0,IF($M56="PA",VLOOKUP($N56,'[1]PA Projects'!$A$4:$DO$223,86,0),VLOOKUP($N56, '[1]NJ Projects'!$A$13:$DK$121,85,0)))</f>
        <v>0</v>
      </c>
      <c r="AK56">
        <f>IF($L56="Externally Funded",0,IF($M56="PA",VLOOKUP($N56,'[1]PA Projects'!$A$4:$DO$223,87,0),VLOOKUP($N56, '[1]NJ Projects'!$A$13:$DK$121,86,0)))</f>
        <v>0</v>
      </c>
      <c r="AL56" t="str">
        <f>IF($L56="Externally Funded", VLOOKUP($N56, '[1]External Projects'!$A$5:$S$13,19,0), IF($M56="PA",VLOOKUP($N56,'[1]PA Projects'!$A$4:$DO$223,119,0),VLOOKUP($N56, '[1]NJ Projects'!$A$13:$DK$121,115,0)))</f>
        <v>http://www.state.nj.us/turnpike/our-projects-widening.html</v>
      </c>
    </row>
    <row r="57" spans="1:38" x14ac:dyDescent="0.25">
      <c r="A57" s="1" t="s">
        <v>253</v>
      </c>
      <c r="B57" s="1" t="s">
        <v>227</v>
      </c>
      <c r="C57" s="1" t="s">
        <v>254</v>
      </c>
      <c r="D57" s="1" t="s">
        <v>255</v>
      </c>
      <c r="E57" s="1" t="s">
        <v>44</v>
      </c>
      <c r="F57" s="1" t="s">
        <v>90</v>
      </c>
      <c r="G57" s="2">
        <v>0</v>
      </c>
      <c r="H57" s="2">
        <v>0</v>
      </c>
      <c r="I57" s="2">
        <v>0</v>
      </c>
      <c r="J57" s="2">
        <v>300</v>
      </c>
      <c r="K57" s="1" t="s">
        <v>256</v>
      </c>
      <c r="L57" s="1" t="s">
        <v>227</v>
      </c>
      <c r="M57" s="1" t="s">
        <v>21</v>
      </c>
      <c r="N57" s="11">
        <v>40</v>
      </c>
      <c r="O57">
        <f>IF($L57="Externally Funded",0,IF($M57="PA",VLOOKUP($N57,'[1]PA Projects'!$A$4:$DO$223,65,0),VLOOKUP($N57, '[1]NJ Projects'!$A$13:$DK$121,64,0)))</f>
        <v>0</v>
      </c>
      <c r="P57">
        <f>IF($L57="Externally Funded",0,IF($M57="PA",VLOOKUP($N57,'[1]PA Projects'!$A$4:$DO$223,66,0),VLOOKUP($N57, '[1]NJ Projects'!$A$13:$DK$121,65,0)))</f>
        <v>0</v>
      </c>
      <c r="Q57">
        <f>IF($L57="Externally Funded",0,IF($M57="PA",VLOOKUP($N57,'[1]PA Projects'!$A$4:$DO$223,67,0),VLOOKUP($N57, '[1]NJ Projects'!$A$13:$DK$121,66,0)))</f>
        <v>0</v>
      </c>
      <c r="R57">
        <f>IF($L57="Externally Funded",0,IF($M57="PA",VLOOKUP($N57,'[1]PA Projects'!$A$4:$DO$223,68,0),VLOOKUP($N57, '[1]NJ Projects'!$A$13:$DK$121,67,0)))</f>
        <v>0</v>
      </c>
      <c r="S57">
        <f>IF($L57="Externally Funded",0,IF($M57="PA",VLOOKUP($N57,'[1]PA Projects'!$A$4:$DO$223,69,0),VLOOKUP($N57, '[1]NJ Projects'!$A$13:$DK$121,68,0)))</f>
        <v>0</v>
      </c>
      <c r="T57">
        <f>IF($L57="Externally Funded",0,IF($M57="PA",VLOOKUP($N57,'[1]PA Projects'!$A$4:$DO$223,70,0),VLOOKUP($N57, '[1]NJ Projects'!$A$13:$DK$121,69,0)))</f>
        <v>0</v>
      </c>
      <c r="U57">
        <f>IF($L57="Externally Funded",0,IF($M57="PA",VLOOKUP($N57,'[1]PA Projects'!$A$4:$DO$223,71,0),VLOOKUP($N57, '[1]NJ Projects'!$A$13:$DK$121,70,0)))</f>
        <v>0</v>
      </c>
      <c r="V57">
        <f>IF($L57="Externally Funded",0,IF($M57="PA",VLOOKUP($N57,'[1]PA Projects'!$A$4:$DO$223,72,0),VLOOKUP($N57, '[1]NJ Projects'!$A$13:$DK$121,71,0)))</f>
        <v>0</v>
      </c>
      <c r="W57">
        <f>IF($L57="Externally Funded",0,IF($M57="PA",VLOOKUP($N57,'[1]PA Projects'!$A$4:$DO$223,73,0),VLOOKUP($N57, '[1]NJ Projects'!$A$13:$DK$121,72,0)))</f>
        <v>0</v>
      </c>
      <c r="X57">
        <f>IF($L57="Externally Funded",0,IF($M57="PA",VLOOKUP($N57,'[1]PA Projects'!$A$4:$DO$223,74,0),VLOOKUP($N57, '[1]NJ Projects'!$A$13:$DK$121,73,0)))</f>
        <v>0</v>
      </c>
      <c r="Y57">
        <f>IF($L57="Externally Funded",0,IF($M57="PA",VLOOKUP($N57,'[1]PA Projects'!$A$4:$DO$223,75,0),VLOOKUP($N57, '[1]NJ Projects'!$A$13:$DK$121,74,0)))</f>
        <v>0</v>
      </c>
      <c r="Z57">
        <f>IF($L57="Externally Funded",0,IF($M57="PA",VLOOKUP($N57,'[1]PA Projects'!$A$4:$DO$223,76,0),VLOOKUP($N57, '[1]NJ Projects'!$A$13:$DK$121,75,0)))</f>
        <v>0</v>
      </c>
      <c r="AA57">
        <f>IF($L57="Externally Funded",0,IF($M57="PA",VLOOKUP($N57,'[1]PA Projects'!$A$4:$DO$223,77,0),VLOOKUP($N57, '[1]NJ Projects'!$A$13:$DK$121,76,0)))</f>
        <v>0</v>
      </c>
      <c r="AB57">
        <f>IF($L57="Externally Funded",0,IF($M57="PA",VLOOKUP($N57,'[1]PA Projects'!$A$4:$DO$223,78,0),VLOOKUP($N57, '[1]NJ Projects'!$A$13:$DK$121,77,0)))</f>
        <v>0</v>
      </c>
      <c r="AC57">
        <f>IF($L57="Externally Funded",0,IF($M57="PA",VLOOKUP($N57,'[1]PA Projects'!$A$4:$DO$223,79,0),VLOOKUP($N57, '[1]NJ Projects'!$A$13:$DK$121,78,0)))</f>
        <v>0</v>
      </c>
      <c r="AD57">
        <f>IF($L57="Externally Funded",0,IF($M57="PA",VLOOKUP($N57,'[1]PA Projects'!$A$4:$DO$223,80,0),VLOOKUP($N57, '[1]NJ Projects'!$A$13:$DK$121,79,0)))</f>
        <v>0</v>
      </c>
      <c r="AE57">
        <f>IF($L57="Externally Funded",0,IF($M57="PA",VLOOKUP($N57,'[1]PA Projects'!$A$4:$DO$223,81,0),VLOOKUP($N57, '[1]NJ Projects'!$A$13:$DK$121,80,0)))</f>
        <v>0</v>
      </c>
      <c r="AF57">
        <f>IF($L57="Externally Funded",0,IF($M57="PA",VLOOKUP($N57,'[1]PA Projects'!$A$4:$DO$223,82,0),VLOOKUP($N57, '[1]NJ Projects'!$A$13:$DK$121,81,0)))</f>
        <v>0</v>
      </c>
      <c r="AG57">
        <f>IF($L57="Externally Funded",0,IF($M57="PA",VLOOKUP($N57,'[1]PA Projects'!$A$4:$DO$223,83,0),VLOOKUP($N57, '[1]NJ Projects'!$A$13:$DK$121,82,0)))</f>
        <v>0</v>
      </c>
      <c r="AH57">
        <f>IF($L57="Externally Funded",0,IF($M57="PA",VLOOKUP($N57,'[1]PA Projects'!$A$4:$DO$223,84,0),VLOOKUP($N57, '[1]NJ Projects'!$A$13:$DK$121,83,0)))</f>
        <v>0</v>
      </c>
      <c r="AI57">
        <f>IF($L57="Externally Funded",0,IF($M57="PA",VLOOKUP($N57,'[1]PA Projects'!$A$4:$DO$223,85,0),VLOOKUP($N57, '[1]NJ Projects'!$A$13:$DK$121,84,0)))</f>
        <v>0</v>
      </c>
      <c r="AJ57">
        <f>IF($L57="Externally Funded",0,IF($M57="PA",VLOOKUP($N57,'[1]PA Projects'!$A$4:$DO$223,86,0),VLOOKUP($N57, '[1]NJ Projects'!$A$13:$DK$121,85,0)))</f>
        <v>0</v>
      </c>
      <c r="AK57">
        <f>IF($L57="Externally Funded",0,IF($M57="PA",VLOOKUP($N57,'[1]PA Projects'!$A$4:$DO$223,87,0),VLOOKUP($N57, '[1]NJ Projects'!$A$13:$DK$121,86,0)))</f>
        <v>0</v>
      </c>
      <c r="AL57" t="str">
        <f>IF($L57="Externally Funded", VLOOKUP($N57, '[1]External Projects'!$A$5:$S$13,19,0), IF($M57="PA",VLOOKUP($N57,'[1]PA Projects'!$A$4:$DO$223,119,0),VLOOKUP($N57, '[1]NJ Projects'!$A$13:$DK$121,115,0)))</f>
        <v>http://www.paturnpike.com/constructionprojects/mp320to326/overview/index.aspx</v>
      </c>
    </row>
    <row r="58" spans="1:38" x14ac:dyDescent="0.25">
      <c r="A58" s="1" t="s">
        <v>257</v>
      </c>
      <c r="B58" s="1" t="s">
        <v>14</v>
      </c>
      <c r="C58" s="1" t="s">
        <v>258</v>
      </c>
      <c r="D58" s="1" t="s">
        <v>259</v>
      </c>
      <c r="E58" s="1" t="s">
        <v>38</v>
      </c>
      <c r="F58" s="1" t="s">
        <v>50</v>
      </c>
      <c r="G58" s="4">
        <v>145.80000000000001</v>
      </c>
      <c r="H58" s="2">
        <v>0</v>
      </c>
      <c r="I58" s="4">
        <v>72.900000000000006</v>
      </c>
      <c r="J58" s="4"/>
      <c r="K58" s="11">
        <v>18</v>
      </c>
      <c r="L58" s="1" t="s">
        <v>29</v>
      </c>
      <c r="M58" s="1" t="s">
        <v>21</v>
      </c>
      <c r="N58" s="11">
        <v>96</v>
      </c>
      <c r="O58">
        <f>IF($L58="Externally Funded",0,IF($M58="PA",VLOOKUP($N58,'[1]PA Projects'!$A$4:$DO$223,65,0),VLOOKUP($N58, '[1]NJ Projects'!$A$13:$DK$121,64,0)))</f>
        <v>70197</v>
      </c>
      <c r="P58">
        <f>IF($L58="Externally Funded",0,IF($M58="PA",VLOOKUP($N58,'[1]PA Projects'!$A$4:$DO$223,66,0),VLOOKUP($N58, '[1]NJ Projects'!$A$13:$DK$121,65,0)))</f>
        <v>0</v>
      </c>
      <c r="Q58">
        <f>IF($L58="Externally Funded",0,IF($M58="PA",VLOOKUP($N58,'[1]PA Projects'!$A$4:$DO$223,67,0),VLOOKUP($N58, '[1]NJ Projects'!$A$13:$DK$121,66,0)))</f>
        <v>0</v>
      </c>
      <c r="R58">
        <f>IF($L58="Externally Funded",0,IF($M58="PA",VLOOKUP($N58,'[1]PA Projects'!$A$4:$DO$223,68,0),VLOOKUP($N58, '[1]NJ Projects'!$A$13:$DK$121,67,0)))</f>
        <v>0</v>
      </c>
      <c r="S58">
        <f>IF($L58="Externally Funded",0,IF($M58="PA",VLOOKUP($N58,'[1]PA Projects'!$A$4:$DO$223,69,0),VLOOKUP($N58, '[1]NJ Projects'!$A$13:$DK$121,68,0)))</f>
        <v>0</v>
      </c>
      <c r="T58">
        <f>IF($L58="Externally Funded",0,IF($M58="PA",VLOOKUP($N58,'[1]PA Projects'!$A$4:$DO$223,70,0),VLOOKUP($N58, '[1]NJ Projects'!$A$13:$DK$121,69,0)))</f>
        <v>0</v>
      </c>
      <c r="U58">
        <f>IF($L58="Externally Funded",0,IF($M58="PA",VLOOKUP($N58,'[1]PA Projects'!$A$4:$DO$223,71,0),VLOOKUP($N58, '[1]NJ Projects'!$A$13:$DK$121,70,0)))</f>
        <v>0</v>
      </c>
      <c r="V58">
        <f>IF($L58="Externally Funded",0,IF($M58="PA",VLOOKUP($N58,'[1]PA Projects'!$A$4:$DO$223,72,0),VLOOKUP($N58, '[1]NJ Projects'!$A$13:$DK$121,71,0)))</f>
        <v>0</v>
      </c>
      <c r="W58">
        <f>IF($L58="Externally Funded",0,IF($M58="PA",VLOOKUP($N58,'[1]PA Projects'!$A$4:$DO$223,73,0),VLOOKUP($N58, '[1]NJ Projects'!$A$13:$DK$121,72,0)))</f>
        <v>0</v>
      </c>
      <c r="X58">
        <f>IF($L58="Externally Funded",0,IF($M58="PA",VLOOKUP($N58,'[1]PA Projects'!$A$4:$DO$223,74,0),VLOOKUP($N58, '[1]NJ Projects'!$A$13:$DK$121,73,0)))</f>
        <v>0</v>
      </c>
      <c r="Y58">
        <f>IF($L58="Externally Funded",0,IF($M58="PA",VLOOKUP($N58,'[1]PA Projects'!$A$4:$DO$223,75,0),VLOOKUP($N58, '[1]NJ Projects'!$A$13:$DK$121,74,0)))</f>
        <v>0</v>
      </c>
      <c r="Z58">
        <f>IF($L58="Externally Funded",0,IF($M58="PA",VLOOKUP($N58,'[1]PA Projects'!$A$4:$DO$223,76,0),VLOOKUP($N58, '[1]NJ Projects'!$A$13:$DK$121,75,0)))</f>
        <v>0</v>
      </c>
      <c r="AA58">
        <f>IF($L58="Externally Funded",0,IF($M58="PA",VLOOKUP($N58,'[1]PA Projects'!$A$4:$DO$223,77,0),VLOOKUP($N58, '[1]NJ Projects'!$A$13:$DK$121,76,0)))</f>
        <v>0</v>
      </c>
      <c r="AB58">
        <f>IF($L58="Externally Funded",0,IF($M58="PA",VLOOKUP($N58,'[1]PA Projects'!$A$4:$DO$223,78,0),VLOOKUP($N58, '[1]NJ Projects'!$A$13:$DK$121,77,0)))</f>
        <v>0</v>
      </c>
      <c r="AC58">
        <f>IF($L58="Externally Funded",0,IF($M58="PA",VLOOKUP($N58,'[1]PA Projects'!$A$4:$DO$223,79,0),VLOOKUP($N58, '[1]NJ Projects'!$A$13:$DK$121,78,0)))</f>
        <v>0</v>
      </c>
      <c r="AD58">
        <f>IF($L58="Externally Funded",0,IF($M58="PA",VLOOKUP($N58,'[1]PA Projects'!$A$4:$DO$223,80,0),VLOOKUP($N58, '[1]NJ Projects'!$A$13:$DK$121,79,0)))</f>
        <v>0</v>
      </c>
      <c r="AE58">
        <f>IF($L58="Externally Funded",0,IF($M58="PA",VLOOKUP($N58,'[1]PA Projects'!$A$4:$DO$223,81,0),VLOOKUP($N58, '[1]NJ Projects'!$A$13:$DK$121,80,0)))</f>
        <v>0</v>
      </c>
      <c r="AF58">
        <f>IF($L58="Externally Funded",0,IF($M58="PA",VLOOKUP($N58,'[1]PA Projects'!$A$4:$DO$223,82,0),VLOOKUP($N58, '[1]NJ Projects'!$A$13:$DK$121,81,0)))</f>
        <v>0</v>
      </c>
      <c r="AG58">
        <f>IF($L58="Externally Funded",0,IF($M58="PA",VLOOKUP($N58,'[1]PA Projects'!$A$4:$DO$223,83,0),VLOOKUP($N58, '[1]NJ Projects'!$A$13:$DK$121,82,0)))</f>
        <v>0</v>
      </c>
      <c r="AH58">
        <f>IF($L58="Externally Funded",0,IF($M58="PA",VLOOKUP($N58,'[1]PA Projects'!$A$4:$DO$223,84,0),VLOOKUP($N58, '[1]NJ Projects'!$A$13:$DK$121,83,0)))</f>
        <v>0</v>
      </c>
      <c r="AI58">
        <f>IF($L58="Externally Funded",0,IF($M58="PA",VLOOKUP($N58,'[1]PA Projects'!$A$4:$DO$223,85,0),VLOOKUP($N58, '[1]NJ Projects'!$A$13:$DK$121,84,0)))</f>
        <v>0</v>
      </c>
      <c r="AJ58">
        <f>IF($L58="Externally Funded",0,IF($M58="PA",VLOOKUP($N58,'[1]PA Projects'!$A$4:$DO$223,86,0),VLOOKUP($N58, '[1]NJ Projects'!$A$13:$DK$121,85,0)))</f>
        <v>0</v>
      </c>
      <c r="AK58">
        <f>IF($L58="Externally Funded",0,IF($M58="PA",VLOOKUP($N58,'[1]PA Projects'!$A$4:$DO$223,87,0),VLOOKUP($N58, '[1]NJ Projects'!$A$13:$DK$121,86,0)))</f>
        <v>0</v>
      </c>
      <c r="AL58" t="str">
        <f>IF($L58="Externally Funded", VLOOKUP($N58, '[1]External Projects'!$A$5:$S$13,19,0), IF($M58="PA",VLOOKUP($N58,'[1]PA Projects'!$A$4:$DO$223,119,0),VLOOKUP($N58, '[1]NJ Projects'!$A$13:$DK$121,115,0)))</f>
        <v>http://www.422improvements.com/</v>
      </c>
    </row>
    <row r="59" spans="1:38" x14ac:dyDescent="0.25">
      <c r="A59" s="1" t="s">
        <v>161</v>
      </c>
      <c r="B59" s="1" t="s">
        <v>261</v>
      </c>
      <c r="C59" s="1" t="s">
        <v>68</v>
      </c>
      <c r="D59" s="1" t="s">
        <v>262</v>
      </c>
      <c r="E59" s="1" t="s">
        <v>74</v>
      </c>
      <c r="F59" s="1" t="s">
        <v>90</v>
      </c>
      <c r="G59" s="4">
        <v>88.8</v>
      </c>
      <c r="H59" s="2">
        <v>0</v>
      </c>
      <c r="I59" s="2">
        <v>0</v>
      </c>
      <c r="L59" s="3" t="s">
        <v>29</v>
      </c>
      <c r="M59" s="1" t="str">
        <f>IF(OR(E59="Burlington", E59="Camden", E59="Gloucester", E59="Mercer"),"NJ", "PA")</f>
        <v>PA</v>
      </c>
      <c r="N59" s="11">
        <v>102</v>
      </c>
      <c r="O59">
        <f>IF($L59="Externally Funded",0,IF($M59="PA",VLOOKUP($N59,'[1]PA Projects'!$A$4:$DO$223,65,0),VLOOKUP($N59, '[1]NJ Projects'!$A$13:$DK$121,64,0)))</f>
        <v>83736</v>
      </c>
      <c r="P59">
        <f>IF($L59="Externally Funded",0,IF($M59="PA",VLOOKUP($N59,'[1]PA Projects'!$A$4:$DO$223,66,0),VLOOKUP($N59, '[1]NJ Projects'!$A$13:$DK$121,65,0)))</f>
        <v>0</v>
      </c>
      <c r="Q59">
        <f>IF($L59="Externally Funded",0,IF($M59="PA",VLOOKUP($N59,'[1]PA Projects'!$A$4:$DO$223,67,0),VLOOKUP($N59, '[1]NJ Projects'!$A$13:$DK$121,66,0)))</f>
        <v>0</v>
      </c>
      <c r="R59">
        <f>IF($L59="Externally Funded",0,IF($M59="PA",VLOOKUP($N59,'[1]PA Projects'!$A$4:$DO$223,68,0),VLOOKUP($N59, '[1]NJ Projects'!$A$13:$DK$121,67,0)))</f>
        <v>0</v>
      </c>
      <c r="S59">
        <f>IF($L59="Externally Funded",0,IF($M59="PA",VLOOKUP($N59,'[1]PA Projects'!$A$4:$DO$223,69,0),VLOOKUP($N59, '[1]NJ Projects'!$A$13:$DK$121,68,0)))</f>
        <v>0</v>
      </c>
      <c r="T59">
        <f>IF($L59="Externally Funded",0,IF($M59="PA",VLOOKUP($N59,'[1]PA Projects'!$A$4:$DO$223,70,0),VLOOKUP($N59, '[1]NJ Projects'!$A$13:$DK$121,69,0)))</f>
        <v>0</v>
      </c>
      <c r="U59">
        <f>IF($L59="Externally Funded",0,IF($M59="PA",VLOOKUP($N59,'[1]PA Projects'!$A$4:$DO$223,71,0),VLOOKUP($N59, '[1]NJ Projects'!$A$13:$DK$121,70,0)))</f>
        <v>0</v>
      </c>
      <c r="V59">
        <f>IF($L59="Externally Funded",0,IF($M59="PA",VLOOKUP($N59,'[1]PA Projects'!$A$4:$DO$223,72,0),VLOOKUP($N59, '[1]NJ Projects'!$A$13:$DK$121,71,0)))</f>
        <v>0</v>
      </c>
      <c r="W59">
        <f>IF($L59="Externally Funded",0,IF($M59="PA",VLOOKUP($N59,'[1]PA Projects'!$A$4:$DO$223,73,0),VLOOKUP($N59, '[1]NJ Projects'!$A$13:$DK$121,72,0)))</f>
        <v>0</v>
      </c>
      <c r="X59">
        <f>IF($L59="Externally Funded",0,IF($M59="PA",VLOOKUP($N59,'[1]PA Projects'!$A$4:$DO$223,74,0),VLOOKUP($N59, '[1]NJ Projects'!$A$13:$DK$121,73,0)))</f>
        <v>0</v>
      </c>
      <c r="Y59">
        <f>IF($L59="Externally Funded",0,IF($M59="PA",VLOOKUP($N59,'[1]PA Projects'!$A$4:$DO$223,75,0),VLOOKUP($N59, '[1]NJ Projects'!$A$13:$DK$121,74,0)))</f>
        <v>0</v>
      </c>
      <c r="Z59">
        <f>IF($L59="Externally Funded",0,IF($M59="PA",VLOOKUP($N59,'[1]PA Projects'!$A$4:$DO$223,76,0),VLOOKUP($N59, '[1]NJ Projects'!$A$13:$DK$121,75,0)))</f>
        <v>0</v>
      </c>
      <c r="AA59">
        <f>IF($L59="Externally Funded",0,IF($M59="PA",VLOOKUP($N59,'[1]PA Projects'!$A$4:$DO$223,77,0),VLOOKUP($N59, '[1]NJ Projects'!$A$13:$DK$121,76,0)))</f>
        <v>0</v>
      </c>
      <c r="AB59">
        <f>IF($L59="Externally Funded",0,IF($M59="PA",VLOOKUP($N59,'[1]PA Projects'!$A$4:$DO$223,78,0),VLOOKUP($N59, '[1]NJ Projects'!$A$13:$DK$121,77,0)))</f>
        <v>0</v>
      </c>
      <c r="AC59">
        <f>IF($L59="Externally Funded",0,IF($M59="PA",VLOOKUP($N59,'[1]PA Projects'!$A$4:$DO$223,79,0),VLOOKUP($N59, '[1]NJ Projects'!$A$13:$DK$121,78,0)))</f>
        <v>0</v>
      </c>
      <c r="AD59">
        <f>IF($L59="Externally Funded",0,IF($M59="PA",VLOOKUP($N59,'[1]PA Projects'!$A$4:$DO$223,80,0),VLOOKUP($N59, '[1]NJ Projects'!$A$13:$DK$121,79,0)))</f>
        <v>0</v>
      </c>
      <c r="AE59">
        <f>IF($L59="Externally Funded",0,IF($M59="PA",VLOOKUP($N59,'[1]PA Projects'!$A$4:$DO$223,81,0),VLOOKUP($N59, '[1]NJ Projects'!$A$13:$DK$121,80,0)))</f>
        <v>0</v>
      </c>
      <c r="AF59">
        <f>IF($L59="Externally Funded",0,IF($M59="PA",VLOOKUP($N59,'[1]PA Projects'!$A$4:$DO$223,82,0),VLOOKUP($N59, '[1]NJ Projects'!$A$13:$DK$121,81,0)))</f>
        <v>0</v>
      </c>
      <c r="AG59">
        <f>IF($L59="Externally Funded",0,IF($M59="PA",VLOOKUP($N59,'[1]PA Projects'!$A$4:$DO$223,83,0),VLOOKUP($N59, '[1]NJ Projects'!$A$13:$DK$121,82,0)))</f>
        <v>0</v>
      </c>
      <c r="AH59">
        <f>IF($L59="Externally Funded",0,IF($M59="PA",VLOOKUP($N59,'[1]PA Projects'!$A$4:$DO$223,84,0),VLOOKUP($N59, '[1]NJ Projects'!$A$13:$DK$121,83,0)))</f>
        <v>0</v>
      </c>
      <c r="AI59">
        <f>IF($L59="Externally Funded",0,IF($M59="PA",VLOOKUP($N59,'[1]PA Projects'!$A$4:$DO$223,85,0),VLOOKUP($N59, '[1]NJ Projects'!$A$13:$DK$121,84,0)))</f>
        <v>0</v>
      </c>
      <c r="AJ59">
        <f>IF($L59="Externally Funded",0,IF($M59="PA",VLOOKUP($N59,'[1]PA Projects'!$A$4:$DO$223,86,0),VLOOKUP($N59, '[1]NJ Projects'!$A$13:$DK$121,85,0)))</f>
        <v>0</v>
      </c>
      <c r="AK59">
        <f>IF($L59="Externally Funded",0,IF($M59="PA",VLOOKUP($N59,'[1]PA Projects'!$A$4:$DO$223,87,0),VLOOKUP($N59, '[1]NJ Projects'!$A$13:$DK$121,86,0)))</f>
        <v>0</v>
      </c>
      <c r="AL59">
        <f>IF($L59="Externally Funded", VLOOKUP($N59, '[1]External Projects'!$A$5:$S$13,19,0), IF($M59="PA",VLOOKUP($N59,'[1]PA Projects'!$A$4:$DO$223,119,0),VLOOKUP($N59, '[1]NJ Projects'!$A$13:$DK$121,115,0)))</f>
        <v>0</v>
      </c>
    </row>
    <row r="60" spans="1:38" x14ac:dyDescent="0.25">
      <c r="A60" s="1" t="s">
        <v>60</v>
      </c>
      <c r="B60" s="1" t="s">
        <v>261</v>
      </c>
      <c r="C60" s="1" t="s">
        <v>263</v>
      </c>
      <c r="D60" s="1" t="s">
        <v>264</v>
      </c>
      <c r="E60" s="1" t="s">
        <v>26</v>
      </c>
      <c r="F60" s="3" t="s">
        <v>50</v>
      </c>
      <c r="G60" s="4">
        <v>35.1</v>
      </c>
      <c r="H60" s="2">
        <v>0</v>
      </c>
      <c r="I60" s="2">
        <v>0</v>
      </c>
      <c r="L60" s="3" t="s">
        <v>29</v>
      </c>
      <c r="M60" s="1" t="str">
        <f t="shared" ref="M60:M123" si="0">IF(OR(E60="Burlington", E60="Camden", E60="Gloucester", E60="Mercer"),"NJ", "PA")</f>
        <v>PA</v>
      </c>
      <c r="N60" s="11">
        <v>152</v>
      </c>
      <c r="O60">
        <f>IF($L60="Externally Funded",0,IF($M60="PA",VLOOKUP($N60,'[1]PA Projects'!$A$4:$DO$223,65,0),VLOOKUP($N60, '[1]NJ Projects'!$A$13:$DK$121,64,0)))</f>
        <v>47979</v>
      </c>
      <c r="P60">
        <f>IF($L60="Externally Funded",0,IF($M60="PA",VLOOKUP($N60,'[1]PA Projects'!$A$4:$DO$223,66,0),VLOOKUP($N60, '[1]NJ Projects'!$A$13:$DK$121,65,0)))</f>
        <v>0</v>
      </c>
      <c r="Q60">
        <f>IF($L60="Externally Funded",0,IF($M60="PA",VLOOKUP($N60,'[1]PA Projects'!$A$4:$DO$223,67,0),VLOOKUP($N60, '[1]NJ Projects'!$A$13:$DK$121,66,0)))</f>
        <v>0</v>
      </c>
      <c r="R60">
        <f>IF($L60="Externally Funded",0,IF($M60="PA",VLOOKUP($N60,'[1]PA Projects'!$A$4:$DO$223,68,0),VLOOKUP($N60, '[1]NJ Projects'!$A$13:$DK$121,67,0)))</f>
        <v>0</v>
      </c>
      <c r="S60">
        <f>IF($L60="Externally Funded",0,IF($M60="PA",VLOOKUP($N60,'[1]PA Projects'!$A$4:$DO$223,69,0),VLOOKUP($N60, '[1]NJ Projects'!$A$13:$DK$121,68,0)))</f>
        <v>0</v>
      </c>
      <c r="T60">
        <f>IF($L60="Externally Funded",0,IF($M60="PA",VLOOKUP($N60,'[1]PA Projects'!$A$4:$DO$223,70,0),VLOOKUP($N60, '[1]NJ Projects'!$A$13:$DK$121,69,0)))</f>
        <v>0</v>
      </c>
      <c r="U60">
        <f>IF($L60="Externally Funded",0,IF($M60="PA",VLOOKUP($N60,'[1]PA Projects'!$A$4:$DO$223,71,0),VLOOKUP($N60, '[1]NJ Projects'!$A$13:$DK$121,70,0)))</f>
        <v>0</v>
      </c>
      <c r="V60">
        <f>IF($L60="Externally Funded",0,IF($M60="PA",VLOOKUP($N60,'[1]PA Projects'!$A$4:$DO$223,72,0),VLOOKUP($N60, '[1]NJ Projects'!$A$13:$DK$121,71,0)))</f>
        <v>0</v>
      </c>
      <c r="W60">
        <f>IF($L60="Externally Funded",0,IF($M60="PA",VLOOKUP($N60,'[1]PA Projects'!$A$4:$DO$223,73,0),VLOOKUP($N60, '[1]NJ Projects'!$A$13:$DK$121,72,0)))</f>
        <v>0</v>
      </c>
      <c r="X60">
        <f>IF($L60="Externally Funded",0,IF($M60="PA",VLOOKUP($N60,'[1]PA Projects'!$A$4:$DO$223,74,0),VLOOKUP($N60, '[1]NJ Projects'!$A$13:$DK$121,73,0)))</f>
        <v>0</v>
      </c>
      <c r="Y60">
        <f>IF($L60="Externally Funded",0,IF($M60="PA",VLOOKUP($N60,'[1]PA Projects'!$A$4:$DO$223,75,0),VLOOKUP($N60, '[1]NJ Projects'!$A$13:$DK$121,74,0)))</f>
        <v>0</v>
      </c>
      <c r="Z60">
        <f>IF($L60="Externally Funded",0,IF($M60="PA",VLOOKUP($N60,'[1]PA Projects'!$A$4:$DO$223,76,0),VLOOKUP($N60, '[1]NJ Projects'!$A$13:$DK$121,75,0)))</f>
        <v>0</v>
      </c>
      <c r="AA60">
        <f>IF($L60="Externally Funded",0,IF($M60="PA",VLOOKUP($N60,'[1]PA Projects'!$A$4:$DO$223,77,0),VLOOKUP($N60, '[1]NJ Projects'!$A$13:$DK$121,76,0)))</f>
        <v>0</v>
      </c>
      <c r="AB60">
        <f>IF($L60="Externally Funded",0,IF($M60="PA",VLOOKUP($N60,'[1]PA Projects'!$A$4:$DO$223,78,0),VLOOKUP($N60, '[1]NJ Projects'!$A$13:$DK$121,77,0)))</f>
        <v>0</v>
      </c>
      <c r="AC60">
        <f>IF($L60="Externally Funded",0,IF($M60="PA",VLOOKUP($N60,'[1]PA Projects'!$A$4:$DO$223,79,0),VLOOKUP($N60, '[1]NJ Projects'!$A$13:$DK$121,78,0)))</f>
        <v>0</v>
      </c>
      <c r="AD60">
        <f>IF($L60="Externally Funded",0,IF($M60="PA",VLOOKUP($N60,'[1]PA Projects'!$A$4:$DO$223,80,0),VLOOKUP($N60, '[1]NJ Projects'!$A$13:$DK$121,79,0)))</f>
        <v>0</v>
      </c>
      <c r="AE60">
        <f>IF($L60="Externally Funded",0,IF($M60="PA",VLOOKUP($N60,'[1]PA Projects'!$A$4:$DO$223,81,0),VLOOKUP($N60, '[1]NJ Projects'!$A$13:$DK$121,80,0)))</f>
        <v>0</v>
      </c>
      <c r="AF60">
        <f>IF($L60="Externally Funded",0,IF($M60="PA",VLOOKUP($N60,'[1]PA Projects'!$A$4:$DO$223,82,0),VLOOKUP($N60, '[1]NJ Projects'!$A$13:$DK$121,81,0)))</f>
        <v>0</v>
      </c>
      <c r="AG60">
        <f>IF($L60="Externally Funded",0,IF($M60="PA",VLOOKUP($N60,'[1]PA Projects'!$A$4:$DO$223,83,0),VLOOKUP($N60, '[1]NJ Projects'!$A$13:$DK$121,82,0)))</f>
        <v>0</v>
      </c>
      <c r="AH60">
        <f>IF($L60="Externally Funded",0,IF($M60="PA",VLOOKUP($N60,'[1]PA Projects'!$A$4:$DO$223,84,0),VLOOKUP($N60, '[1]NJ Projects'!$A$13:$DK$121,83,0)))</f>
        <v>0</v>
      </c>
      <c r="AI60">
        <f>IF($L60="Externally Funded",0,IF($M60="PA",VLOOKUP($N60,'[1]PA Projects'!$A$4:$DO$223,85,0),VLOOKUP($N60, '[1]NJ Projects'!$A$13:$DK$121,84,0)))</f>
        <v>0</v>
      </c>
      <c r="AJ60">
        <f>IF($L60="Externally Funded",0,IF($M60="PA",VLOOKUP($N60,'[1]PA Projects'!$A$4:$DO$223,86,0),VLOOKUP($N60, '[1]NJ Projects'!$A$13:$DK$121,85,0)))</f>
        <v>0</v>
      </c>
      <c r="AK60">
        <f>IF($L60="Externally Funded",0,IF($M60="PA",VLOOKUP($N60,'[1]PA Projects'!$A$4:$DO$223,87,0),VLOOKUP($N60, '[1]NJ Projects'!$A$13:$DK$121,86,0)))</f>
        <v>0</v>
      </c>
      <c r="AL60" t="str">
        <f>IF($L60="Externally Funded", VLOOKUP($N60, '[1]External Projects'!$A$5:$S$13,19,0), IF($M60="PA",VLOOKUP($N60,'[1]PA Projects'!$A$4:$DO$223,119,0),VLOOKUP($N60, '[1]NJ Projects'!$A$13:$DK$121,115,0)))</f>
        <v>http://paolitransportationcenter.com/</v>
      </c>
    </row>
    <row r="61" spans="1:38" x14ac:dyDescent="0.25">
      <c r="A61" s="1" t="s">
        <v>28</v>
      </c>
      <c r="B61" s="1" t="s">
        <v>261</v>
      </c>
      <c r="C61" s="1" t="s">
        <v>68</v>
      </c>
      <c r="D61" s="1" t="s">
        <v>266</v>
      </c>
      <c r="E61" s="1" t="s">
        <v>26</v>
      </c>
      <c r="F61" s="3" t="s">
        <v>50</v>
      </c>
      <c r="G61" s="4">
        <v>183.5</v>
      </c>
      <c r="H61" s="2">
        <v>0</v>
      </c>
      <c r="I61" s="2">
        <v>0</v>
      </c>
      <c r="L61" s="3" t="s">
        <v>29</v>
      </c>
      <c r="M61" s="1" t="str">
        <f t="shared" si="0"/>
        <v>PA</v>
      </c>
      <c r="N61" s="11">
        <v>3</v>
      </c>
      <c r="O61">
        <f>IF($L61="Externally Funded",0,IF($M61="PA",VLOOKUP($N61,'[1]PA Projects'!$A$4:$DO$223,65,0),VLOOKUP($N61, '[1]NJ Projects'!$A$13:$DK$121,64,0)))</f>
        <v>68535</v>
      </c>
      <c r="P61">
        <f>IF($L61="Externally Funded",0,IF($M61="PA",VLOOKUP($N61,'[1]PA Projects'!$A$4:$DO$223,66,0),VLOOKUP($N61, '[1]NJ Projects'!$A$13:$DK$121,65,0)))</f>
        <v>15367</v>
      </c>
      <c r="Q61">
        <f>IF($L61="Externally Funded",0,IF($M61="PA",VLOOKUP($N61,'[1]PA Projects'!$A$4:$DO$223,67,0),VLOOKUP($N61, '[1]NJ Projects'!$A$13:$DK$121,66,0)))</f>
        <v>14581</v>
      </c>
      <c r="R61">
        <f>IF($L61="Externally Funded",0,IF($M61="PA",VLOOKUP($N61,'[1]PA Projects'!$A$4:$DO$223,68,0),VLOOKUP($N61, '[1]NJ Projects'!$A$13:$DK$121,67,0)))</f>
        <v>14580</v>
      </c>
      <c r="S61">
        <f>IF($L61="Externally Funded",0,IF($M61="PA",VLOOKUP($N61,'[1]PA Projects'!$A$4:$DO$223,69,0),VLOOKUP($N61, '[1]NJ Projects'!$A$13:$DK$121,68,0)))</f>
        <v>0</v>
      </c>
      <c r="T61">
        <f>IF($L61="Externally Funded",0,IF($M61="PA",VLOOKUP($N61,'[1]PA Projects'!$A$4:$DO$223,70,0),VLOOKUP($N61, '[1]NJ Projects'!$A$13:$DK$121,69,0)))</f>
        <v>0</v>
      </c>
      <c r="U61">
        <f>IF($L61="Externally Funded",0,IF($M61="PA",VLOOKUP($N61,'[1]PA Projects'!$A$4:$DO$223,71,0),VLOOKUP($N61, '[1]NJ Projects'!$A$13:$DK$121,70,0)))</f>
        <v>0</v>
      </c>
      <c r="V61">
        <f>IF($L61="Externally Funded",0,IF($M61="PA",VLOOKUP($N61,'[1]PA Projects'!$A$4:$DO$223,72,0),VLOOKUP($N61, '[1]NJ Projects'!$A$13:$DK$121,71,0)))</f>
        <v>0</v>
      </c>
      <c r="W61">
        <f>IF($L61="Externally Funded",0,IF($M61="PA",VLOOKUP($N61,'[1]PA Projects'!$A$4:$DO$223,73,0),VLOOKUP($N61, '[1]NJ Projects'!$A$13:$DK$121,72,0)))</f>
        <v>0</v>
      </c>
      <c r="X61">
        <f>IF($L61="Externally Funded",0,IF($M61="PA",VLOOKUP($N61,'[1]PA Projects'!$A$4:$DO$223,74,0),VLOOKUP($N61, '[1]NJ Projects'!$A$13:$DK$121,73,0)))</f>
        <v>0</v>
      </c>
      <c r="Y61">
        <f>IF($L61="Externally Funded",0,IF($M61="PA",VLOOKUP($N61,'[1]PA Projects'!$A$4:$DO$223,75,0),VLOOKUP($N61, '[1]NJ Projects'!$A$13:$DK$121,74,0)))</f>
        <v>0</v>
      </c>
      <c r="Z61">
        <f>IF($L61="Externally Funded",0,IF($M61="PA",VLOOKUP($N61,'[1]PA Projects'!$A$4:$DO$223,76,0),VLOOKUP($N61, '[1]NJ Projects'!$A$13:$DK$121,75,0)))</f>
        <v>0</v>
      </c>
      <c r="AA61">
        <f>IF($L61="Externally Funded",0,IF($M61="PA",VLOOKUP($N61,'[1]PA Projects'!$A$4:$DO$223,77,0),VLOOKUP($N61, '[1]NJ Projects'!$A$13:$DK$121,76,0)))</f>
        <v>0</v>
      </c>
      <c r="AB61">
        <f>IF($L61="Externally Funded",0,IF($M61="PA",VLOOKUP($N61,'[1]PA Projects'!$A$4:$DO$223,78,0),VLOOKUP($N61, '[1]NJ Projects'!$A$13:$DK$121,77,0)))</f>
        <v>0</v>
      </c>
      <c r="AC61">
        <f>IF($L61="Externally Funded",0,IF($M61="PA",VLOOKUP($N61,'[1]PA Projects'!$A$4:$DO$223,79,0),VLOOKUP($N61, '[1]NJ Projects'!$A$13:$DK$121,78,0)))</f>
        <v>0</v>
      </c>
      <c r="AD61">
        <f>IF($L61="Externally Funded",0,IF($M61="PA",VLOOKUP($N61,'[1]PA Projects'!$A$4:$DO$223,80,0),VLOOKUP($N61, '[1]NJ Projects'!$A$13:$DK$121,79,0)))</f>
        <v>0</v>
      </c>
      <c r="AE61">
        <f>IF($L61="Externally Funded",0,IF($M61="PA",VLOOKUP($N61,'[1]PA Projects'!$A$4:$DO$223,81,0),VLOOKUP($N61, '[1]NJ Projects'!$A$13:$DK$121,80,0)))</f>
        <v>0</v>
      </c>
      <c r="AF61">
        <f>IF($L61="Externally Funded",0,IF($M61="PA",VLOOKUP($N61,'[1]PA Projects'!$A$4:$DO$223,82,0),VLOOKUP($N61, '[1]NJ Projects'!$A$13:$DK$121,81,0)))</f>
        <v>0</v>
      </c>
      <c r="AG61">
        <f>IF($L61="Externally Funded",0,IF($M61="PA",VLOOKUP($N61,'[1]PA Projects'!$A$4:$DO$223,83,0),VLOOKUP($N61, '[1]NJ Projects'!$A$13:$DK$121,82,0)))</f>
        <v>0</v>
      </c>
      <c r="AH61">
        <f>IF($L61="Externally Funded",0,IF($M61="PA",VLOOKUP($N61,'[1]PA Projects'!$A$4:$DO$223,84,0),VLOOKUP($N61, '[1]NJ Projects'!$A$13:$DK$121,83,0)))</f>
        <v>0</v>
      </c>
      <c r="AI61">
        <f>IF($L61="Externally Funded",0,IF($M61="PA",VLOOKUP($N61,'[1]PA Projects'!$A$4:$DO$223,85,0),VLOOKUP($N61, '[1]NJ Projects'!$A$13:$DK$121,84,0)))</f>
        <v>0</v>
      </c>
      <c r="AJ61">
        <f>IF($L61="Externally Funded",0,IF($M61="PA",VLOOKUP($N61,'[1]PA Projects'!$A$4:$DO$223,86,0),VLOOKUP($N61, '[1]NJ Projects'!$A$13:$DK$121,85,0)))</f>
        <v>0</v>
      </c>
      <c r="AK61">
        <f>IF($L61="Externally Funded",0,IF($M61="PA",VLOOKUP($N61,'[1]PA Projects'!$A$4:$DO$223,87,0),VLOOKUP($N61, '[1]NJ Projects'!$A$13:$DK$121,86,0)))</f>
        <v>0</v>
      </c>
      <c r="AL61">
        <f>IF($L61="Externally Funded", VLOOKUP($N61, '[1]External Projects'!$A$5:$S$13,19,0), IF($M61="PA",VLOOKUP($N61,'[1]PA Projects'!$A$4:$DO$223,119,0),VLOOKUP($N61, '[1]NJ Projects'!$A$13:$DK$121,115,0)))</f>
        <v>0</v>
      </c>
    </row>
    <row r="62" spans="1:38" x14ac:dyDescent="0.25">
      <c r="A62" s="1" t="s">
        <v>99</v>
      </c>
      <c r="B62" s="1" t="s">
        <v>261</v>
      </c>
      <c r="C62" s="1" t="s">
        <v>267</v>
      </c>
      <c r="D62" s="1" t="s">
        <v>268</v>
      </c>
      <c r="E62" s="1" t="s">
        <v>64</v>
      </c>
      <c r="F62" s="3" t="s">
        <v>365</v>
      </c>
      <c r="G62" s="4">
        <v>125</v>
      </c>
      <c r="H62" s="4">
        <v>0</v>
      </c>
      <c r="I62" s="2">
        <v>0</v>
      </c>
      <c r="L62" s="3" t="s">
        <v>29</v>
      </c>
      <c r="M62" s="1" t="str">
        <f t="shared" si="0"/>
        <v>PA</v>
      </c>
      <c r="N62" s="1">
        <v>167</v>
      </c>
      <c r="O62">
        <f>IF($L62="Externally Funded",0,IF($M62="PA",VLOOKUP($N62,'[1]PA Projects'!$A$4:$DO$223,65,0),VLOOKUP($N62, '[1]NJ Projects'!$A$13:$DK$121,64,0)))</f>
        <v>0</v>
      </c>
      <c r="P62">
        <f>IF($L62="Externally Funded",0,IF($M62="PA",VLOOKUP($N62,'[1]PA Projects'!$A$4:$DO$223,66,0),VLOOKUP($N62, '[1]NJ Projects'!$A$13:$DK$121,65,0)))</f>
        <v>0</v>
      </c>
      <c r="Q62">
        <f>IF($L62="Externally Funded",0,IF($M62="PA",VLOOKUP($N62,'[1]PA Projects'!$A$4:$DO$223,67,0),VLOOKUP($N62, '[1]NJ Projects'!$A$13:$DK$121,66,0)))</f>
        <v>0</v>
      </c>
      <c r="R62">
        <f>IF($L62="Externally Funded",0,IF($M62="PA",VLOOKUP($N62,'[1]PA Projects'!$A$4:$DO$223,68,0),VLOOKUP($N62, '[1]NJ Projects'!$A$13:$DK$121,67,0)))</f>
        <v>0</v>
      </c>
      <c r="S62">
        <f>IF($L62="Externally Funded",0,IF($M62="PA",VLOOKUP($N62,'[1]PA Projects'!$A$4:$DO$223,69,0),VLOOKUP($N62, '[1]NJ Projects'!$A$13:$DK$121,68,0)))</f>
        <v>0</v>
      </c>
      <c r="T62">
        <f>IF($L62="Externally Funded",0,IF($M62="PA",VLOOKUP($N62,'[1]PA Projects'!$A$4:$DO$223,70,0),VLOOKUP($N62, '[1]NJ Projects'!$A$13:$DK$121,69,0)))</f>
        <v>0</v>
      </c>
      <c r="U62">
        <f>IF($L62="Externally Funded",0,IF($M62="PA",VLOOKUP($N62,'[1]PA Projects'!$A$4:$DO$223,71,0),VLOOKUP($N62, '[1]NJ Projects'!$A$13:$DK$121,70,0)))</f>
        <v>0</v>
      </c>
      <c r="V62">
        <f>IF($L62="Externally Funded",0,IF($M62="PA",VLOOKUP($N62,'[1]PA Projects'!$A$4:$DO$223,72,0),VLOOKUP($N62, '[1]NJ Projects'!$A$13:$DK$121,71,0)))</f>
        <v>0</v>
      </c>
      <c r="W62">
        <f>IF($L62="Externally Funded",0,IF($M62="PA",VLOOKUP($N62,'[1]PA Projects'!$A$4:$DO$223,73,0),VLOOKUP($N62, '[1]NJ Projects'!$A$13:$DK$121,72,0)))</f>
        <v>0</v>
      </c>
      <c r="X62">
        <f>IF($L62="Externally Funded",0,IF($M62="PA",VLOOKUP($N62,'[1]PA Projects'!$A$4:$DO$223,74,0),VLOOKUP($N62, '[1]NJ Projects'!$A$13:$DK$121,73,0)))</f>
        <v>0</v>
      </c>
      <c r="Y62">
        <f>IF($L62="Externally Funded",0,IF($M62="PA",VLOOKUP($N62,'[1]PA Projects'!$A$4:$DO$223,75,0),VLOOKUP($N62, '[1]NJ Projects'!$A$13:$DK$121,74,0)))</f>
        <v>0</v>
      </c>
      <c r="Z62">
        <f>IF($L62="Externally Funded",0,IF($M62="PA",VLOOKUP($N62,'[1]PA Projects'!$A$4:$DO$223,76,0),VLOOKUP($N62, '[1]NJ Projects'!$A$13:$DK$121,75,0)))</f>
        <v>0</v>
      </c>
      <c r="AA62">
        <f>IF($L62="Externally Funded",0,IF($M62="PA",VLOOKUP($N62,'[1]PA Projects'!$A$4:$DO$223,77,0),VLOOKUP($N62, '[1]NJ Projects'!$A$13:$DK$121,76,0)))</f>
        <v>0</v>
      </c>
      <c r="AB62">
        <f>IF($L62="Externally Funded",0,IF($M62="PA",VLOOKUP($N62,'[1]PA Projects'!$A$4:$DO$223,78,0),VLOOKUP($N62, '[1]NJ Projects'!$A$13:$DK$121,77,0)))</f>
        <v>0</v>
      </c>
      <c r="AC62">
        <f>IF($L62="Externally Funded",0,IF($M62="PA",VLOOKUP($N62,'[1]PA Projects'!$A$4:$DO$223,79,0),VLOOKUP($N62, '[1]NJ Projects'!$A$13:$DK$121,78,0)))</f>
        <v>0</v>
      </c>
      <c r="AD62">
        <f>IF($L62="Externally Funded",0,IF($M62="PA",VLOOKUP($N62,'[1]PA Projects'!$A$4:$DO$223,80,0),VLOOKUP($N62, '[1]NJ Projects'!$A$13:$DK$121,79,0)))</f>
        <v>0</v>
      </c>
      <c r="AE62">
        <f>IF($L62="Externally Funded",0,IF($M62="PA",VLOOKUP($N62,'[1]PA Projects'!$A$4:$DO$223,81,0),VLOOKUP($N62, '[1]NJ Projects'!$A$13:$DK$121,80,0)))</f>
        <v>0</v>
      </c>
      <c r="AF62">
        <f>IF($L62="Externally Funded",0,IF($M62="PA",VLOOKUP($N62,'[1]PA Projects'!$A$4:$DO$223,82,0),VLOOKUP($N62, '[1]NJ Projects'!$A$13:$DK$121,81,0)))</f>
        <v>0</v>
      </c>
      <c r="AG62">
        <f>IF($L62="Externally Funded",0,IF($M62="PA",VLOOKUP($N62,'[1]PA Projects'!$A$4:$DO$223,83,0),VLOOKUP($N62, '[1]NJ Projects'!$A$13:$DK$121,82,0)))</f>
        <v>0</v>
      </c>
      <c r="AH62">
        <f>IF($L62="Externally Funded",0,IF($M62="PA",VLOOKUP($N62,'[1]PA Projects'!$A$4:$DO$223,84,0),VLOOKUP($N62, '[1]NJ Projects'!$A$13:$DK$121,83,0)))</f>
        <v>0</v>
      </c>
      <c r="AI62">
        <f>IF($L62="Externally Funded",0,IF($M62="PA",VLOOKUP($N62,'[1]PA Projects'!$A$4:$DO$223,85,0),VLOOKUP($N62, '[1]NJ Projects'!$A$13:$DK$121,84,0)))</f>
        <v>0</v>
      </c>
      <c r="AJ62">
        <f>IF($L62="Externally Funded",0,IF($M62="PA",VLOOKUP($N62,'[1]PA Projects'!$A$4:$DO$223,86,0),VLOOKUP($N62, '[1]NJ Projects'!$A$13:$DK$121,85,0)))</f>
        <v>0</v>
      </c>
      <c r="AK62">
        <f>IF($L62="Externally Funded",0,IF($M62="PA",VLOOKUP($N62,'[1]PA Projects'!$A$4:$DO$223,87,0),VLOOKUP($N62, '[1]NJ Projects'!$A$13:$DK$121,86,0)))</f>
        <v>0</v>
      </c>
      <c r="AL62">
        <f>IF($L62="Externally Funded", VLOOKUP($N62, '[1]External Projects'!$A$5:$S$13,19,0), IF($M62="PA",VLOOKUP($N62,'[1]PA Projects'!$A$4:$DO$223,119,0),VLOOKUP($N62, '[1]NJ Projects'!$A$13:$DK$121,115,0)))</f>
        <v>0</v>
      </c>
    </row>
    <row r="63" spans="1:38" x14ac:dyDescent="0.25">
      <c r="A63" s="1" t="s">
        <v>99</v>
      </c>
      <c r="B63" s="1" t="s">
        <v>261</v>
      </c>
      <c r="C63" s="1" t="s">
        <v>267</v>
      </c>
      <c r="D63" s="1" t="s">
        <v>268</v>
      </c>
      <c r="E63" s="1" t="s">
        <v>64</v>
      </c>
      <c r="F63" s="3" t="s">
        <v>365</v>
      </c>
      <c r="G63" s="4">
        <v>125</v>
      </c>
      <c r="H63" s="4">
        <v>0</v>
      </c>
      <c r="I63" s="2">
        <v>0</v>
      </c>
      <c r="L63" s="3" t="s">
        <v>29</v>
      </c>
      <c r="M63" s="1" t="str">
        <f t="shared" si="0"/>
        <v>PA</v>
      </c>
      <c r="N63" s="1">
        <v>167</v>
      </c>
      <c r="O63">
        <f>IF($L63="Externally Funded",0,IF($M63="PA",VLOOKUP($N63,'[1]PA Projects'!$A$4:$DO$223,65,0),VLOOKUP($N63, '[1]NJ Projects'!$A$13:$DK$121,64,0)))</f>
        <v>0</v>
      </c>
      <c r="P63">
        <f>IF($L63="Externally Funded",0,IF($M63="PA",VLOOKUP($N63,'[1]PA Projects'!$A$4:$DO$223,66,0),VLOOKUP($N63, '[1]NJ Projects'!$A$13:$DK$121,65,0)))</f>
        <v>0</v>
      </c>
      <c r="Q63">
        <f>IF($L63="Externally Funded",0,IF($M63="PA",VLOOKUP($N63,'[1]PA Projects'!$A$4:$DO$223,67,0),VLOOKUP($N63, '[1]NJ Projects'!$A$13:$DK$121,66,0)))</f>
        <v>0</v>
      </c>
      <c r="R63">
        <f>IF($L63="Externally Funded",0,IF($M63="PA",VLOOKUP($N63,'[1]PA Projects'!$A$4:$DO$223,68,0),VLOOKUP($N63, '[1]NJ Projects'!$A$13:$DK$121,67,0)))</f>
        <v>0</v>
      </c>
      <c r="S63">
        <f>IF($L63="Externally Funded",0,IF($M63="PA",VLOOKUP($N63,'[1]PA Projects'!$A$4:$DO$223,69,0),VLOOKUP($N63, '[1]NJ Projects'!$A$13:$DK$121,68,0)))</f>
        <v>0</v>
      </c>
      <c r="T63">
        <f>IF($L63="Externally Funded",0,IF($M63="PA",VLOOKUP($N63,'[1]PA Projects'!$A$4:$DO$223,70,0),VLOOKUP($N63, '[1]NJ Projects'!$A$13:$DK$121,69,0)))</f>
        <v>0</v>
      </c>
      <c r="U63">
        <f>IF($L63="Externally Funded",0,IF($M63="PA",VLOOKUP($N63,'[1]PA Projects'!$A$4:$DO$223,71,0),VLOOKUP($N63, '[1]NJ Projects'!$A$13:$DK$121,70,0)))</f>
        <v>0</v>
      </c>
      <c r="V63">
        <f>IF($L63="Externally Funded",0,IF($M63="PA",VLOOKUP($N63,'[1]PA Projects'!$A$4:$DO$223,72,0),VLOOKUP($N63, '[1]NJ Projects'!$A$13:$DK$121,71,0)))</f>
        <v>0</v>
      </c>
      <c r="W63">
        <f>IF($L63="Externally Funded",0,IF($M63="PA",VLOOKUP($N63,'[1]PA Projects'!$A$4:$DO$223,73,0),VLOOKUP($N63, '[1]NJ Projects'!$A$13:$DK$121,72,0)))</f>
        <v>0</v>
      </c>
      <c r="X63">
        <f>IF($L63="Externally Funded",0,IF($M63="PA",VLOOKUP($N63,'[1]PA Projects'!$A$4:$DO$223,74,0),VLOOKUP($N63, '[1]NJ Projects'!$A$13:$DK$121,73,0)))</f>
        <v>0</v>
      </c>
      <c r="Y63">
        <f>IF($L63="Externally Funded",0,IF($M63="PA",VLOOKUP($N63,'[1]PA Projects'!$A$4:$DO$223,75,0),VLOOKUP($N63, '[1]NJ Projects'!$A$13:$DK$121,74,0)))</f>
        <v>0</v>
      </c>
      <c r="Z63">
        <f>IF($L63="Externally Funded",0,IF($M63="PA",VLOOKUP($N63,'[1]PA Projects'!$A$4:$DO$223,76,0),VLOOKUP($N63, '[1]NJ Projects'!$A$13:$DK$121,75,0)))</f>
        <v>0</v>
      </c>
      <c r="AA63">
        <f>IF($L63="Externally Funded",0,IF($M63="PA",VLOOKUP($N63,'[1]PA Projects'!$A$4:$DO$223,77,0),VLOOKUP($N63, '[1]NJ Projects'!$A$13:$DK$121,76,0)))</f>
        <v>0</v>
      </c>
      <c r="AB63">
        <f>IF($L63="Externally Funded",0,IF($M63="PA",VLOOKUP($N63,'[1]PA Projects'!$A$4:$DO$223,78,0),VLOOKUP($N63, '[1]NJ Projects'!$A$13:$DK$121,77,0)))</f>
        <v>0</v>
      </c>
      <c r="AC63">
        <f>IF($L63="Externally Funded",0,IF($M63="PA",VLOOKUP($N63,'[1]PA Projects'!$A$4:$DO$223,79,0),VLOOKUP($N63, '[1]NJ Projects'!$A$13:$DK$121,78,0)))</f>
        <v>0</v>
      </c>
      <c r="AD63">
        <f>IF($L63="Externally Funded",0,IF($M63="PA",VLOOKUP($N63,'[1]PA Projects'!$A$4:$DO$223,80,0),VLOOKUP($N63, '[1]NJ Projects'!$A$13:$DK$121,79,0)))</f>
        <v>0</v>
      </c>
      <c r="AE63">
        <f>IF($L63="Externally Funded",0,IF($M63="PA",VLOOKUP($N63,'[1]PA Projects'!$A$4:$DO$223,81,0),VLOOKUP($N63, '[1]NJ Projects'!$A$13:$DK$121,80,0)))</f>
        <v>0</v>
      </c>
      <c r="AF63">
        <f>IF($L63="Externally Funded",0,IF($M63="PA",VLOOKUP($N63,'[1]PA Projects'!$A$4:$DO$223,82,0),VLOOKUP($N63, '[1]NJ Projects'!$A$13:$DK$121,81,0)))</f>
        <v>0</v>
      </c>
      <c r="AG63">
        <f>IF($L63="Externally Funded",0,IF($M63="PA",VLOOKUP($N63,'[1]PA Projects'!$A$4:$DO$223,83,0),VLOOKUP($N63, '[1]NJ Projects'!$A$13:$DK$121,82,0)))</f>
        <v>0</v>
      </c>
      <c r="AH63">
        <f>IF($L63="Externally Funded",0,IF($M63="PA",VLOOKUP($N63,'[1]PA Projects'!$A$4:$DO$223,84,0),VLOOKUP($N63, '[1]NJ Projects'!$A$13:$DK$121,83,0)))</f>
        <v>0</v>
      </c>
      <c r="AI63">
        <f>IF($L63="Externally Funded",0,IF($M63="PA",VLOOKUP($N63,'[1]PA Projects'!$A$4:$DO$223,85,0),VLOOKUP($N63, '[1]NJ Projects'!$A$13:$DK$121,84,0)))</f>
        <v>0</v>
      </c>
      <c r="AJ63">
        <f>IF($L63="Externally Funded",0,IF($M63="PA",VLOOKUP($N63,'[1]PA Projects'!$A$4:$DO$223,86,0),VLOOKUP($N63, '[1]NJ Projects'!$A$13:$DK$121,85,0)))</f>
        <v>0</v>
      </c>
      <c r="AK63">
        <f>IF($L63="Externally Funded",0,IF($M63="PA",VLOOKUP($N63,'[1]PA Projects'!$A$4:$DO$223,87,0),VLOOKUP($N63, '[1]NJ Projects'!$A$13:$DK$121,86,0)))</f>
        <v>0</v>
      </c>
      <c r="AL63">
        <f>IF($L63="Externally Funded", VLOOKUP($N63, '[1]External Projects'!$A$5:$S$13,19,0), IF($M63="PA",VLOOKUP($N63,'[1]PA Projects'!$A$4:$DO$223,119,0),VLOOKUP($N63, '[1]NJ Projects'!$A$13:$DK$121,115,0)))</f>
        <v>0</v>
      </c>
    </row>
    <row r="64" spans="1:38" x14ac:dyDescent="0.25">
      <c r="A64" s="1" t="s">
        <v>70</v>
      </c>
      <c r="B64" s="1" t="s">
        <v>261</v>
      </c>
      <c r="C64" s="1" t="s">
        <v>68</v>
      </c>
      <c r="D64" s="1" t="s">
        <v>270</v>
      </c>
      <c r="E64" s="1" t="s">
        <v>64</v>
      </c>
      <c r="F64" s="3" t="s">
        <v>365</v>
      </c>
      <c r="G64" s="4">
        <v>125</v>
      </c>
      <c r="H64" s="4">
        <v>0</v>
      </c>
      <c r="I64" s="2">
        <v>0</v>
      </c>
      <c r="L64" s="3" t="s">
        <v>29</v>
      </c>
      <c r="M64" s="1" t="str">
        <f t="shared" si="0"/>
        <v>PA</v>
      </c>
      <c r="N64" s="1">
        <v>168</v>
      </c>
      <c r="O64">
        <f>IF($L64="Externally Funded",0,IF($M64="PA",VLOOKUP($N64,'[1]PA Projects'!$A$4:$DO$223,65,0),VLOOKUP($N64, '[1]NJ Projects'!$A$13:$DK$121,64,0)))</f>
        <v>0</v>
      </c>
      <c r="P64">
        <f>IF($L64="Externally Funded",0,IF($M64="PA",VLOOKUP($N64,'[1]PA Projects'!$A$4:$DO$223,66,0),VLOOKUP($N64, '[1]NJ Projects'!$A$13:$DK$121,65,0)))</f>
        <v>0</v>
      </c>
      <c r="Q64">
        <f>IF($L64="Externally Funded",0,IF($M64="PA",VLOOKUP($N64,'[1]PA Projects'!$A$4:$DO$223,67,0),VLOOKUP($N64, '[1]NJ Projects'!$A$13:$DK$121,66,0)))</f>
        <v>0</v>
      </c>
      <c r="R64">
        <f>IF($L64="Externally Funded",0,IF($M64="PA",VLOOKUP($N64,'[1]PA Projects'!$A$4:$DO$223,68,0),VLOOKUP($N64, '[1]NJ Projects'!$A$13:$DK$121,67,0)))</f>
        <v>0</v>
      </c>
      <c r="S64">
        <f>IF($L64="Externally Funded",0,IF($M64="PA",VLOOKUP($N64,'[1]PA Projects'!$A$4:$DO$223,69,0),VLOOKUP($N64, '[1]NJ Projects'!$A$13:$DK$121,68,0)))</f>
        <v>0</v>
      </c>
      <c r="T64">
        <f>IF($L64="Externally Funded",0,IF($M64="PA",VLOOKUP($N64,'[1]PA Projects'!$A$4:$DO$223,70,0),VLOOKUP($N64, '[1]NJ Projects'!$A$13:$DK$121,69,0)))</f>
        <v>0</v>
      </c>
      <c r="U64">
        <f>IF($L64="Externally Funded",0,IF($M64="PA",VLOOKUP($N64,'[1]PA Projects'!$A$4:$DO$223,71,0),VLOOKUP($N64, '[1]NJ Projects'!$A$13:$DK$121,70,0)))</f>
        <v>0</v>
      </c>
      <c r="V64">
        <f>IF($L64="Externally Funded",0,IF($M64="PA",VLOOKUP($N64,'[1]PA Projects'!$A$4:$DO$223,72,0),VLOOKUP($N64, '[1]NJ Projects'!$A$13:$DK$121,71,0)))</f>
        <v>0</v>
      </c>
      <c r="W64">
        <f>IF($L64="Externally Funded",0,IF($M64="PA",VLOOKUP($N64,'[1]PA Projects'!$A$4:$DO$223,73,0),VLOOKUP($N64, '[1]NJ Projects'!$A$13:$DK$121,72,0)))</f>
        <v>0</v>
      </c>
      <c r="X64">
        <f>IF($L64="Externally Funded",0,IF($M64="PA",VLOOKUP($N64,'[1]PA Projects'!$A$4:$DO$223,74,0),VLOOKUP($N64, '[1]NJ Projects'!$A$13:$DK$121,73,0)))</f>
        <v>0</v>
      </c>
      <c r="Y64">
        <f>IF($L64="Externally Funded",0,IF($M64="PA",VLOOKUP($N64,'[1]PA Projects'!$A$4:$DO$223,75,0),VLOOKUP($N64, '[1]NJ Projects'!$A$13:$DK$121,74,0)))</f>
        <v>0</v>
      </c>
      <c r="Z64">
        <f>IF($L64="Externally Funded",0,IF($M64="PA",VLOOKUP($N64,'[1]PA Projects'!$A$4:$DO$223,76,0),VLOOKUP($N64, '[1]NJ Projects'!$A$13:$DK$121,75,0)))</f>
        <v>0</v>
      </c>
      <c r="AA64">
        <f>IF($L64="Externally Funded",0,IF($M64="PA",VLOOKUP($N64,'[1]PA Projects'!$A$4:$DO$223,77,0),VLOOKUP($N64, '[1]NJ Projects'!$A$13:$DK$121,76,0)))</f>
        <v>0</v>
      </c>
      <c r="AB64">
        <f>IF($L64="Externally Funded",0,IF($M64="PA",VLOOKUP($N64,'[1]PA Projects'!$A$4:$DO$223,78,0),VLOOKUP($N64, '[1]NJ Projects'!$A$13:$DK$121,77,0)))</f>
        <v>0</v>
      </c>
      <c r="AC64">
        <f>IF($L64="Externally Funded",0,IF($M64="PA",VLOOKUP($N64,'[1]PA Projects'!$A$4:$DO$223,79,0),VLOOKUP($N64, '[1]NJ Projects'!$A$13:$DK$121,78,0)))</f>
        <v>0</v>
      </c>
      <c r="AD64">
        <f>IF($L64="Externally Funded",0,IF($M64="PA",VLOOKUP($N64,'[1]PA Projects'!$A$4:$DO$223,80,0),VLOOKUP($N64, '[1]NJ Projects'!$A$13:$DK$121,79,0)))</f>
        <v>0</v>
      </c>
      <c r="AE64">
        <f>IF($L64="Externally Funded",0,IF($M64="PA",VLOOKUP($N64,'[1]PA Projects'!$A$4:$DO$223,81,0),VLOOKUP($N64, '[1]NJ Projects'!$A$13:$DK$121,80,0)))</f>
        <v>0</v>
      </c>
      <c r="AF64">
        <f>IF($L64="Externally Funded",0,IF($M64="PA",VLOOKUP($N64,'[1]PA Projects'!$A$4:$DO$223,82,0),VLOOKUP($N64, '[1]NJ Projects'!$A$13:$DK$121,81,0)))</f>
        <v>0</v>
      </c>
      <c r="AG64">
        <f>IF($L64="Externally Funded",0,IF($M64="PA",VLOOKUP($N64,'[1]PA Projects'!$A$4:$DO$223,83,0),VLOOKUP($N64, '[1]NJ Projects'!$A$13:$DK$121,82,0)))</f>
        <v>0</v>
      </c>
      <c r="AH64">
        <f>IF($L64="Externally Funded",0,IF($M64="PA",VLOOKUP($N64,'[1]PA Projects'!$A$4:$DO$223,84,0),VLOOKUP($N64, '[1]NJ Projects'!$A$13:$DK$121,83,0)))</f>
        <v>0</v>
      </c>
      <c r="AI64">
        <f>IF($L64="Externally Funded",0,IF($M64="PA",VLOOKUP($N64,'[1]PA Projects'!$A$4:$DO$223,85,0),VLOOKUP($N64, '[1]NJ Projects'!$A$13:$DK$121,84,0)))</f>
        <v>0</v>
      </c>
      <c r="AJ64">
        <f>IF($L64="Externally Funded",0,IF($M64="PA",VLOOKUP($N64,'[1]PA Projects'!$A$4:$DO$223,86,0),VLOOKUP($N64, '[1]NJ Projects'!$A$13:$DK$121,85,0)))</f>
        <v>0</v>
      </c>
      <c r="AK64">
        <f>IF($L64="Externally Funded",0,IF($M64="PA",VLOOKUP($N64,'[1]PA Projects'!$A$4:$DO$223,87,0),VLOOKUP($N64, '[1]NJ Projects'!$A$13:$DK$121,86,0)))</f>
        <v>0</v>
      </c>
      <c r="AL64">
        <f>IF($L64="Externally Funded", VLOOKUP($N64, '[1]External Projects'!$A$5:$S$13,19,0), IF($M64="PA",VLOOKUP($N64,'[1]PA Projects'!$A$4:$DO$223,119,0),VLOOKUP($N64, '[1]NJ Projects'!$A$13:$DK$121,115,0)))</f>
        <v>0</v>
      </c>
    </row>
    <row r="65" spans="1:38" x14ac:dyDescent="0.25">
      <c r="A65" s="1" t="s">
        <v>33</v>
      </c>
      <c r="B65" s="1" t="s">
        <v>261</v>
      </c>
      <c r="C65" s="1" t="s">
        <v>271</v>
      </c>
      <c r="D65" s="1" t="s">
        <v>272</v>
      </c>
      <c r="E65" s="1" t="s">
        <v>26</v>
      </c>
      <c r="F65" s="3" t="s">
        <v>27</v>
      </c>
      <c r="G65" s="4">
        <v>17.600000000000001</v>
      </c>
      <c r="H65" s="4">
        <v>0</v>
      </c>
      <c r="I65" s="2">
        <v>0</v>
      </c>
      <c r="L65" s="3" t="s">
        <v>29</v>
      </c>
      <c r="M65" s="1" t="str">
        <f t="shared" si="0"/>
        <v>PA</v>
      </c>
      <c r="N65" s="1">
        <v>153</v>
      </c>
      <c r="O65">
        <f>IF($L65="Externally Funded",0,IF($M65="PA",VLOOKUP($N65,'[1]PA Projects'!$A$4:$DO$223,65,0),VLOOKUP($N65, '[1]NJ Projects'!$A$13:$DK$121,64,0)))</f>
        <v>95366</v>
      </c>
      <c r="P65">
        <f>IF($L65="Externally Funded",0,IF($M65="PA",VLOOKUP($N65,'[1]PA Projects'!$A$4:$DO$223,66,0),VLOOKUP($N65, '[1]NJ Projects'!$A$13:$DK$121,65,0)))</f>
        <v>0</v>
      </c>
      <c r="Q65">
        <f>IF($L65="Externally Funded",0,IF($M65="PA",VLOOKUP($N65,'[1]PA Projects'!$A$4:$DO$223,67,0),VLOOKUP($N65, '[1]NJ Projects'!$A$13:$DK$121,66,0)))</f>
        <v>0</v>
      </c>
      <c r="R65">
        <f>IF($L65="Externally Funded",0,IF($M65="PA",VLOOKUP($N65,'[1]PA Projects'!$A$4:$DO$223,68,0),VLOOKUP($N65, '[1]NJ Projects'!$A$13:$DK$121,67,0)))</f>
        <v>0</v>
      </c>
      <c r="S65">
        <f>IF($L65="Externally Funded",0,IF($M65="PA",VLOOKUP($N65,'[1]PA Projects'!$A$4:$DO$223,69,0),VLOOKUP($N65, '[1]NJ Projects'!$A$13:$DK$121,68,0)))</f>
        <v>0</v>
      </c>
      <c r="T65">
        <f>IF($L65="Externally Funded",0,IF($M65="PA",VLOOKUP($N65,'[1]PA Projects'!$A$4:$DO$223,70,0),VLOOKUP($N65, '[1]NJ Projects'!$A$13:$DK$121,69,0)))</f>
        <v>0</v>
      </c>
      <c r="U65">
        <f>IF($L65="Externally Funded",0,IF($M65="PA",VLOOKUP($N65,'[1]PA Projects'!$A$4:$DO$223,71,0),VLOOKUP($N65, '[1]NJ Projects'!$A$13:$DK$121,70,0)))</f>
        <v>0</v>
      </c>
      <c r="V65">
        <f>IF($L65="Externally Funded",0,IF($M65="PA",VLOOKUP($N65,'[1]PA Projects'!$A$4:$DO$223,72,0),VLOOKUP($N65, '[1]NJ Projects'!$A$13:$DK$121,71,0)))</f>
        <v>0</v>
      </c>
      <c r="W65">
        <f>IF($L65="Externally Funded",0,IF($M65="PA",VLOOKUP($N65,'[1]PA Projects'!$A$4:$DO$223,73,0),VLOOKUP($N65, '[1]NJ Projects'!$A$13:$DK$121,72,0)))</f>
        <v>0</v>
      </c>
      <c r="X65">
        <f>IF($L65="Externally Funded",0,IF($M65="PA",VLOOKUP($N65,'[1]PA Projects'!$A$4:$DO$223,74,0),VLOOKUP($N65, '[1]NJ Projects'!$A$13:$DK$121,73,0)))</f>
        <v>0</v>
      </c>
      <c r="Y65">
        <f>IF($L65="Externally Funded",0,IF($M65="PA",VLOOKUP($N65,'[1]PA Projects'!$A$4:$DO$223,75,0),VLOOKUP($N65, '[1]NJ Projects'!$A$13:$DK$121,74,0)))</f>
        <v>0</v>
      </c>
      <c r="Z65">
        <f>IF($L65="Externally Funded",0,IF($M65="PA",VLOOKUP($N65,'[1]PA Projects'!$A$4:$DO$223,76,0),VLOOKUP($N65, '[1]NJ Projects'!$A$13:$DK$121,75,0)))</f>
        <v>0</v>
      </c>
      <c r="AA65">
        <f>IF($L65="Externally Funded",0,IF($M65="PA",VLOOKUP($N65,'[1]PA Projects'!$A$4:$DO$223,77,0),VLOOKUP($N65, '[1]NJ Projects'!$A$13:$DK$121,76,0)))</f>
        <v>0</v>
      </c>
      <c r="AB65">
        <f>IF($L65="Externally Funded",0,IF($M65="PA",VLOOKUP($N65,'[1]PA Projects'!$A$4:$DO$223,78,0),VLOOKUP($N65, '[1]NJ Projects'!$A$13:$DK$121,77,0)))</f>
        <v>0</v>
      </c>
      <c r="AC65">
        <f>IF($L65="Externally Funded",0,IF($M65="PA",VLOOKUP($N65,'[1]PA Projects'!$A$4:$DO$223,79,0),VLOOKUP($N65, '[1]NJ Projects'!$A$13:$DK$121,78,0)))</f>
        <v>0</v>
      </c>
      <c r="AD65">
        <f>IF($L65="Externally Funded",0,IF($M65="PA",VLOOKUP($N65,'[1]PA Projects'!$A$4:$DO$223,80,0),VLOOKUP($N65, '[1]NJ Projects'!$A$13:$DK$121,79,0)))</f>
        <v>0</v>
      </c>
      <c r="AE65">
        <f>IF($L65="Externally Funded",0,IF($M65="PA",VLOOKUP($N65,'[1]PA Projects'!$A$4:$DO$223,81,0),VLOOKUP($N65, '[1]NJ Projects'!$A$13:$DK$121,80,0)))</f>
        <v>0</v>
      </c>
      <c r="AF65">
        <f>IF($L65="Externally Funded",0,IF($M65="PA",VLOOKUP($N65,'[1]PA Projects'!$A$4:$DO$223,82,0),VLOOKUP($N65, '[1]NJ Projects'!$A$13:$DK$121,81,0)))</f>
        <v>0</v>
      </c>
      <c r="AG65">
        <f>IF($L65="Externally Funded",0,IF($M65="PA",VLOOKUP($N65,'[1]PA Projects'!$A$4:$DO$223,83,0),VLOOKUP($N65, '[1]NJ Projects'!$A$13:$DK$121,82,0)))</f>
        <v>0</v>
      </c>
      <c r="AH65">
        <f>IF($L65="Externally Funded",0,IF($M65="PA",VLOOKUP($N65,'[1]PA Projects'!$A$4:$DO$223,84,0),VLOOKUP($N65, '[1]NJ Projects'!$A$13:$DK$121,83,0)))</f>
        <v>0</v>
      </c>
      <c r="AI65">
        <f>IF($L65="Externally Funded",0,IF($M65="PA",VLOOKUP($N65,'[1]PA Projects'!$A$4:$DO$223,85,0),VLOOKUP($N65, '[1]NJ Projects'!$A$13:$DK$121,84,0)))</f>
        <v>0</v>
      </c>
      <c r="AJ65">
        <f>IF($L65="Externally Funded",0,IF($M65="PA",VLOOKUP($N65,'[1]PA Projects'!$A$4:$DO$223,86,0),VLOOKUP($N65, '[1]NJ Projects'!$A$13:$DK$121,85,0)))</f>
        <v>0</v>
      </c>
      <c r="AK65">
        <f>IF($L65="Externally Funded",0,IF($M65="PA",VLOOKUP($N65,'[1]PA Projects'!$A$4:$DO$223,87,0),VLOOKUP($N65, '[1]NJ Projects'!$A$13:$DK$121,86,0)))</f>
        <v>0</v>
      </c>
      <c r="AL65">
        <f>IF($L65="Externally Funded", VLOOKUP($N65, '[1]External Projects'!$A$5:$S$13,19,0), IF($M65="PA",VLOOKUP($N65,'[1]PA Projects'!$A$4:$DO$223,119,0),VLOOKUP($N65, '[1]NJ Projects'!$A$13:$DK$121,115,0)))</f>
        <v>0</v>
      </c>
    </row>
    <row r="66" spans="1:38" x14ac:dyDescent="0.25">
      <c r="A66" s="1" t="s">
        <v>19</v>
      </c>
      <c r="B66" s="1" t="s">
        <v>261</v>
      </c>
      <c r="C66" s="1" t="s">
        <v>273</v>
      </c>
      <c r="D66" s="1" t="s">
        <v>274</v>
      </c>
      <c r="E66" s="1" t="s">
        <v>104</v>
      </c>
      <c r="F66" s="1" t="s">
        <v>18</v>
      </c>
      <c r="G66" s="2">
        <v>0</v>
      </c>
      <c r="H66" s="2">
        <v>380</v>
      </c>
      <c r="I66" s="2">
        <v>0</v>
      </c>
      <c r="L66" s="3" t="s">
        <v>20</v>
      </c>
      <c r="M66" s="1" t="str">
        <f t="shared" si="0"/>
        <v>PA</v>
      </c>
      <c r="N66" s="1">
        <v>169</v>
      </c>
      <c r="O66">
        <f>IF($L66="Externally Funded",0,IF($M66="PA",VLOOKUP($N66,'[1]PA Projects'!$A$4:$DO$223,65,0),VLOOKUP($N66, '[1]NJ Projects'!$A$13:$DK$121,64,0)))</f>
        <v>0</v>
      </c>
      <c r="P66">
        <f>IF($L66="Externally Funded",0,IF($M66="PA",VLOOKUP($N66,'[1]PA Projects'!$A$4:$DO$223,66,0),VLOOKUP($N66, '[1]NJ Projects'!$A$13:$DK$121,65,0)))</f>
        <v>0</v>
      </c>
      <c r="Q66">
        <f>IF($L66="Externally Funded",0,IF($M66="PA",VLOOKUP($N66,'[1]PA Projects'!$A$4:$DO$223,67,0),VLOOKUP($N66, '[1]NJ Projects'!$A$13:$DK$121,66,0)))</f>
        <v>0</v>
      </c>
      <c r="R66">
        <f>IF($L66="Externally Funded",0,IF($M66="PA",VLOOKUP($N66,'[1]PA Projects'!$A$4:$DO$223,68,0),VLOOKUP($N66, '[1]NJ Projects'!$A$13:$DK$121,67,0)))</f>
        <v>0</v>
      </c>
      <c r="S66">
        <f>IF($L66="Externally Funded",0,IF($M66="PA",VLOOKUP($N66,'[1]PA Projects'!$A$4:$DO$223,69,0),VLOOKUP($N66, '[1]NJ Projects'!$A$13:$DK$121,68,0)))</f>
        <v>0</v>
      </c>
      <c r="T66">
        <f>IF($L66="Externally Funded",0,IF($M66="PA",VLOOKUP($N66,'[1]PA Projects'!$A$4:$DO$223,70,0),VLOOKUP($N66, '[1]NJ Projects'!$A$13:$DK$121,69,0)))</f>
        <v>0</v>
      </c>
      <c r="U66">
        <f>IF($L66="Externally Funded",0,IF($M66="PA",VLOOKUP($N66,'[1]PA Projects'!$A$4:$DO$223,71,0),VLOOKUP($N66, '[1]NJ Projects'!$A$13:$DK$121,70,0)))</f>
        <v>0</v>
      </c>
      <c r="V66">
        <f>IF($L66="Externally Funded",0,IF($M66="PA",VLOOKUP($N66,'[1]PA Projects'!$A$4:$DO$223,72,0),VLOOKUP($N66, '[1]NJ Projects'!$A$13:$DK$121,71,0)))</f>
        <v>0</v>
      </c>
      <c r="W66">
        <f>IF($L66="Externally Funded",0,IF($M66="PA",VLOOKUP($N66,'[1]PA Projects'!$A$4:$DO$223,73,0),VLOOKUP($N66, '[1]NJ Projects'!$A$13:$DK$121,72,0)))</f>
        <v>0</v>
      </c>
      <c r="X66">
        <f>IF($L66="Externally Funded",0,IF($M66="PA",VLOOKUP($N66,'[1]PA Projects'!$A$4:$DO$223,74,0),VLOOKUP($N66, '[1]NJ Projects'!$A$13:$DK$121,73,0)))</f>
        <v>0</v>
      </c>
      <c r="Y66">
        <f>IF($L66="Externally Funded",0,IF($M66="PA",VLOOKUP($N66,'[1]PA Projects'!$A$4:$DO$223,75,0),VLOOKUP($N66, '[1]NJ Projects'!$A$13:$DK$121,74,0)))</f>
        <v>0</v>
      </c>
      <c r="Z66">
        <f>IF($L66="Externally Funded",0,IF($M66="PA",VLOOKUP($N66,'[1]PA Projects'!$A$4:$DO$223,76,0),VLOOKUP($N66, '[1]NJ Projects'!$A$13:$DK$121,75,0)))</f>
        <v>0</v>
      </c>
      <c r="AA66">
        <f>IF($L66="Externally Funded",0,IF($M66="PA",VLOOKUP($N66,'[1]PA Projects'!$A$4:$DO$223,77,0),VLOOKUP($N66, '[1]NJ Projects'!$A$13:$DK$121,76,0)))</f>
        <v>0</v>
      </c>
      <c r="AB66">
        <f>IF($L66="Externally Funded",0,IF($M66="PA",VLOOKUP($N66,'[1]PA Projects'!$A$4:$DO$223,78,0),VLOOKUP($N66, '[1]NJ Projects'!$A$13:$DK$121,77,0)))</f>
        <v>0</v>
      </c>
      <c r="AC66">
        <f>IF($L66="Externally Funded",0,IF($M66="PA",VLOOKUP($N66,'[1]PA Projects'!$A$4:$DO$223,79,0),VLOOKUP($N66, '[1]NJ Projects'!$A$13:$DK$121,78,0)))</f>
        <v>0</v>
      </c>
      <c r="AD66">
        <f>IF($L66="Externally Funded",0,IF($M66="PA",VLOOKUP($N66,'[1]PA Projects'!$A$4:$DO$223,80,0),VLOOKUP($N66, '[1]NJ Projects'!$A$13:$DK$121,79,0)))</f>
        <v>0</v>
      </c>
      <c r="AE66">
        <f>IF($L66="Externally Funded",0,IF($M66="PA",VLOOKUP($N66,'[1]PA Projects'!$A$4:$DO$223,81,0),VLOOKUP($N66, '[1]NJ Projects'!$A$13:$DK$121,80,0)))</f>
        <v>0</v>
      </c>
      <c r="AF66">
        <f>IF($L66="Externally Funded",0,IF($M66="PA",VLOOKUP($N66,'[1]PA Projects'!$A$4:$DO$223,82,0),VLOOKUP($N66, '[1]NJ Projects'!$A$13:$DK$121,81,0)))</f>
        <v>0</v>
      </c>
      <c r="AG66">
        <f>IF($L66="Externally Funded",0,IF($M66="PA",VLOOKUP($N66,'[1]PA Projects'!$A$4:$DO$223,83,0),VLOOKUP($N66, '[1]NJ Projects'!$A$13:$DK$121,82,0)))</f>
        <v>0</v>
      </c>
      <c r="AH66">
        <f>IF($L66="Externally Funded",0,IF($M66="PA",VLOOKUP($N66,'[1]PA Projects'!$A$4:$DO$223,84,0),VLOOKUP($N66, '[1]NJ Projects'!$A$13:$DK$121,83,0)))</f>
        <v>0</v>
      </c>
      <c r="AI66">
        <f>IF($L66="Externally Funded",0,IF($M66="PA",VLOOKUP($N66,'[1]PA Projects'!$A$4:$DO$223,85,0),VLOOKUP($N66, '[1]NJ Projects'!$A$13:$DK$121,84,0)))</f>
        <v>0</v>
      </c>
      <c r="AJ66">
        <f>IF($L66="Externally Funded",0,IF($M66="PA",VLOOKUP($N66,'[1]PA Projects'!$A$4:$DO$223,86,0),VLOOKUP($N66, '[1]NJ Projects'!$A$13:$DK$121,85,0)))</f>
        <v>0</v>
      </c>
      <c r="AK66">
        <f>IF($L66="Externally Funded",0,IF($M66="PA",VLOOKUP($N66,'[1]PA Projects'!$A$4:$DO$223,87,0),VLOOKUP($N66, '[1]NJ Projects'!$A$13:$DK$121,86,0)))</f>
        <v>0</v>
      </c>
      <c r="AL66">
        <f>IF($L66="Externally Funded", VLOOKUP($N66, '[1]External Projects'!$A$5:$S$13,19,0), IF($M66="PA",VLOOKUP($N66,'[1]PA Projects'!$A$4:$DO$223,119,0),VLOOKUP($N66, '[1]NJ Projects'!$A$13:$DK$121,115,0)))</f>
        <v>0</v>
      </c>
    </row>
    <row r="67" spans="1:38" x14ac:dyDescent="0.25">
      <c r="A67" s="1" t="s">
        <v>19</v>
      </c>
      <c r="B67" s="1" t="s">
        <v>261</v>
      </c>
      <c r="C67" s="1" t="s">
        <v>273</v>
      </c>
      <c r="D67" s="1" t="s">
        <v>274</v>
      </c>
      <c r="E67" s="1" t="s">
        <v>104</v>
      </c>
      <c r="F67" s="1" t="s">
        <v>18</v>
      </c>
      <c r="G67" s="2">
        <v>0</v>
      </c>
      <c r="H67" s="2">
        <v>380</v>
      </c>
      <c r="I67" s="2">
        <v>0</v>
      </c>
      <c r="L67" s="3" t="s">
        <v>20</v>
      </c>
      <c r="M67" s="1" t="str">
        <f t="shared" si="0"/>
        <v>PA</v>
      </c>
      <c r="N67" s="1">
        <v>169</v>
      </c>
      <c r="O67">
        <f>IF($L67="Externally Funded",0,IF($M67="PA",VLOOKUP($N67,'[1]PA Projects'!$A$4:$DO$223,65,0),VLOOKUP($N67, '[1]NJ Projects'!$A$13:$DK$121,64,0)))</f>
        <v>0</v>
      </c>
      <c r="P67">
        <f>IF($L67="Externally Funded",0,IF($M67="PA",VLOOKUP($N67,'[1]PA Projects'!$A$4:$DO$223,66,0),VLOOKUP($N67, '[1]NJ Projects'!$A$13:$DK$121,65,0)))</f>
        <v>0</v>
      </c>
      <c r="Q67">
        <f>IF($L67="Externally Funded",0,IF($M67="PA",VLOOKUP($N67,'[1]PA Projects'!$A$4:$DO$223,67,0),VLOOKUP($N67, '[1]NJ Projects'!$A$13:$DK$121,66,0)))</f>
        <v>0</v>
      </c>
      <c r="R67">
        <f>IF($L67="Externally Funded",0,IF($M67="PA",VLOOKUP($N67,'[1]PA Projects'!$A$4:$DO$223,68,0),VLOOKUP($N67, '[1]NJ Projects'!$A$13:$DK$121,67,0)))</f>
        <v>0</v>
      </c>
      <c r="S67">
        <f>IF($L67="Externally Funded",0,IF($M67="PA",VLOOKUP($N67,'[1]PA Projects'!$A$4:$DO$223,69,0),VLOOKUP($N67, '[1]NJ Projects'!$A$13:$DK$121,68,0)))</f>
        <v>0</v>
      </c>
      <c r="T67">
        <f>IF($L67="Externally Funded",0,IF($M67="PA",VLOOKUP($N67,'[1]PA Projects'!$A$4:$DO$223,70,0),VLOOKUP($N67, '[1]NJ Projects'!$A$13:$DK$121,69,0)))</f>
        <v>0</v>
      </c>
      <c r="U67">
        <f>IF($L67="Externally Funded",0,IF($M67="PA",VLOOKUP($N67,'[1]PA Projects'!$A$4:$DO$223,71,0),VLOOKUP($N67, '[1]NJ Projects'!$A$13:$DK$121,70,0)))</f>
        <v>0</v>
      </c>
      <c r="V67">
        <f>IF($L67="Externally Funded",0,IF($M67="PA",VLOOKUP($N67,'[1]PA Projects'!$A$4:$DO$223,72,0),VLOOKUP($N67, '[1]NJ Projects'!$A$13:$DK$121,71,0)))</f>
        <v>0</v>
      </c>
      <c r="W67">
        <f>IF($L67="Externally Funded",0,IF($M67="PA",VLOOKUP($N67,'[1]PA Projects'!$A$4:$DO$223,73,0),VLOOKUP($N67, '[1]NJ Projects'!$A$13:$DK$121,72,0)))</f>
        <v>0</v>
      </c>
      <c r="X67">
        <f>IF($L67="Externally Funded",0,IF($M67="PA",VLOOKUP($N67,'[1]PA Projects'!$A$4:$DO$223,74,0),VLOOKUP($N67, '[1]NJ Projects'!$A$13:$DK$121,73,0)))</f>
        <v>0</v>
      </c>
      <c r="Y67">
        <f>IF($L67="Externally Funded",0,IF($M67="PA",VLOOKUP($N67,'[1]PA Projects'!$A$4:$DO$223,75,0),VLOOKUP($N67, '[1]NJ Projects'!$A$13:$DK$121,74,0)))</f>
        <v>0</v>
      </c>
      <c r="Z67">
        <f>IF($L67="Externally Funded",0,IF($M67="PA",VLOOKUP($N67,'[1]PA Projects'!$A$4:$DO$223,76,0),VLOOKUP($N67, '[1]NJ Projects'!$A$13:$DK$121,75,0)))</f>
        <v>0</v>
      </c>
      <c r="AA67">
        <f>IF($L67="Externally Funded",0,IF($M67="PA",VLOOKUP($N67,'[1]PA Projects'!$A$4:$DO$223,77,0),VLOOKUP($N67, '[1]NJ Projects'!$A$13:$DK$121,76,0)))</f>
        <v>0</v>
      </c>
      <c r="AB67">
        <f>IF($L67="Externally Funded",0,IF($M67="PA",VLOOKUP($N67,'[1]PA Projects'!$A$4:$DO$223,78,0),VLOOKUP($N67, '[1]NJ Projects'!$A$13:$DK$121,77,0)))</f>
        <v>0</v>
      </c>
      <c r="AC67">
        <f>IF($L67="Externally Funded",0,IF($M67="PA",VLOOKUP($N67,'[1]PA Projects'!$A$4:$DO$223,79,0),VLOOKUP($N67, '[1]NJ Projects'!$A$13:$DK$121,78,0)))</f>
        <v>0</v>
      </c>
      <c r="AD67">
        <f>IF($L67="Externally Funded",0,IF($M67="PA",VLOOKUP($N67,'[1]PA Projects'!$A$4:$DO$223,80,0),VLOOKUP($N67, '[1]NJ Projects'!$A$13:$DK$121,79,0)))</f>
        <v>0</v>
      </c>
      <c r="AE67">
        <f>IF($L67="Externally Funded",0,IF($M67="PA",VLOOKUP($N67,'[1]PA Projects'!$A$4:$DO$223,81,0),VLOOKUP($N67, '[1]NJ Projects'!$A$13:$DK$121,80,0)))</f>
        <v>0</v>
      </c>
      <c r="AF67">
        <f>IF($L67="Externally Funded",0,IF($M67="PA",VLOOKUP($N67,'[1]PA Projects'!$A$4:$DO$223,82,0),VLOOKUP($N67, '[1]NJ Projects'!$A$13:$DK$121,81,0)))</f>
        <v>0</v>
      </c>
      <c r="AG67">
        <f>IF($L67="Externally Funded",0,IF($M67="PA",VLOOKUP($N67,'[1]PA Projects'!$A$4:$DO$223,83,0),VLOOKUP($N67, '[1]NJ Projects'!$A$13:$DK$121,82,0)))</f>
        <v>0</v>
      </c>
      <c r="AH67">
        <f>IF($L67="Externally Funded",0,IF($M67="PA",VLOOKUP($N67,'[1]PA Projects'!$A$4:$DO$223,84,0),VLOOKUP($N67, '[1]NJ Projects'!$A$13:$DK$121,83,0)))</f>
        <v>0</v>
      </c>
      <c r="AI67">
        <f>IF($L67="Externally Funded",0,IF($M67="PA",VLOOKUP($N67,'[1]PA Projects'!$A$4:$DO$223,85,0),VLOOKUP($N67, '[1]NJ Projects'!$A$13:$DK$121,84,0)))</f>
        <v>0</v>
      </c>
      <c r="AJ67">
        <f>IF($L67="Externally Funded",0,IF($M67="PA",VLOOKUP($N67,'[1]PA Projects'!$A$4:$DO$223,86,0),VLOOKUP($N67, '[1]NJ Projects'!$A$13:$DK$121,85,0)))</f>
        <v>0</v>
      </c>
      <c r="AK67">
        <f>IF($L67="Externally Funded",0,IF($M67="PA",VLOOKUP($N67,'[1]PA Projects'!$A$4:$DO$223,87,0),VLOOKUP($N67, '[1]NJ Projects'!$A$13:$DK$121,86,0)))</f>
        <v>0</v>
      </c>
      <c r="AL67">
        <f>IF($L67="Externally Funded", VLOOKUP($N67, '[1]External Projects'!$A$5:$S$13,19,0), IF($M67="PA",VLOOKUP($N67,'[1]PA Projects'!$A$4:$DO$223,119,0),VLOOKUP($N67, '[1]NJ Projects'!$A$13:$DK$121,115,0)))</f>
        <v>0</v>
      </c>
    </row>
    <row r="68" spans="1:38" x14ac:dyDescent="0.25">
      <c r="A68" s="1" t="s">
        <v>19</v>
      </c>
      <c r="B68" s="1" t="s">
        <v>261</v>
      </c>
      <c r="C68" s="1" t="s">
        <v>273</v>
      </c>
      <c r="D68" s="1" t="s">
        <v>274</v>
      </c>
      <c r="E68" s="1" t="s">
        <v>104</v>
      </c>
      <c r="F68" s="1" t="s">
        <v>18</v>
      </c>
      <c r="G68" s="2">
        <v>0</v>
      </c>
      <c r="H68" s="2">
        <v>380</v>
      </c>
      <c r="I68" s="2">
        <v>0</v>
      </c>
      <c r="L68" s="3" t="s">
        <v>20</v>
      </c>
      <c r="M68" s="1" t="str">
        <f t="shared" si="0"/>
        <v>PA</v>
      </c>
      <c r="N68" s="1">
        <v>169</v>
      </c>
      <c r="O68">
        <f>IF($L68="Externally Funded",0,IF($M68="PA",VLOOKUP($N68,'[1]PA Projects'!$A$4:$DO$223,65,0),VLOOKUP($N68, '[1]NJ Projects'!$A$13:$DK$121,64,0)))</f>
        <v>0</v>
      </c>
      <c r="P68">
        <f>IF($L68="Externally Funded",0,IF($M68="PA",VLOOKUP($N68,'[1]PA Projects'!$A$4:$DO$223,66,0),VLOOKUP($N68, '[1]NJ Projects'!$A$13:$DK$121,65,0)))</f>
        <v>0</v>
      </c>
      <c r="Q68">
        <f>IF($L68="Externally Funded",0,IF($M68="PA",VLOOKUP($N68,'[1]PA Projects'!$A$4:$DO$223,67,0),VLOOKUP($N68, '[1]NJ Projects'!$A$13:$DK$121,66,0)))</f>
        <v>0</v>
      </c>
      <c r="R68">
        <f>IF($L68="Externally Funded",0,IF($M68="PA",VLOOKUP($N68,'[1]PA Projects'!$A$4:$DO$223,68,0),VLOOKUP($N68, '[1]NJ Projects'!$A$13:$DK$121,67,0)))</f>
        <v>0</v>
      </c>
      <c r="S68">
        <f>IF($L68="Externally Funded",0,IF($M68="PA",VLOOKUP($N68,'[1]PA Projects'!$A$4:$DO$223,69,0),VLOOKUP($N68, '[1]NJ Projects'!$A$13:$DK$121,68,0)))</f>
        <v>0</v>
      </c>
      <c r="T68">
        <f>IF($L68="Externally Funded",0,IF($M68="PA",VLOOKUP($N68,'[1]PA Projects'!$A$4:$DO$223,70,0),VLOOKUP($N68, '[1]NJ Projects'!$A$13:$DK$121,69,0)))</f>
        <v>0</v>
      </c>
      <c r="U68">
        <f>IF($L68="Externally Funded",0,IF($M68="PA",VLOOKUP($N68,'[1]PA Projects'!$A$4:$DO$223,71,0),VLOOKUP($N68, '[1]NJ Projects'!$A$13:$DK$121,70,0)))</f>
        <v>0</v>
      </c>
      <c r="V68">
        <f>IF($L68="Externally Funded",0,IF($M68="PA",VLOOKUP($N68,'[1]PA Projects'!$A$4:$DO$223,72,0),VLOOKUP($N68, '[1]NJ Projects'!$A$13:$DK$121,71,0)))</f>
        <v>0</v>
      </c>
      <c r="W68">
        <f>IF($L68="Externally Funded",0,IF($M68="PA",VLOOKUP($N68,'[1]PA Projects'!$A$4:$DO$223,73,0),VLOOKUP($N68, '[1]NJ Projects'!$A$13:$DK$121,72,0)))</f>
        <v>0</v>
      </c>
      <c r="X68">
        <f>IF($L68="Externally Funded",0,IF($M68="PA",VLOOKUP($N68,'[1]PA Projects'!$A$4:$DO$223,74,0),VLOOKUP($N68, '[1]NJ Projects'!$A$13:$DK$121,73,0)))</f>
        <v>0</v>
      </c>
      <c r="Y68">
        <f>IF($L68="Externally Funded",0,IF($M68="PA",VLOOKUP($N68,'[1]PA Projects'!$A$4:$DO$223,75,0),VLOOKUP($N68, '[1]NJ Projects'!$A$13:$DK$121,74,0)))</f>
        <v>0</v>
      </c>
      <c r="Z68">
        <f>IF($L68="Externally Funded",0,IF($M68="PA",VLOOKUP($N68,'[1]PA Projects'!$A$4:$DO$223,76,0),VLOOKUP($N68, '[1]NJ Projects'!$A$13:$DK$121,75,0)))</f>
        <v>0</v>
      </c>
      <c r="AA68">
        <f>IF($L68="Externally Funded",0,IF($M68="PA",VLOOKUP($N68,'[1]PA Projects'!$A$4:$DO$223,77,0),VLOOKUP($N68, '[1]NJ Projects'!$A$13:$DK$121,76,0)))</f>
        <v>0</v>
      </c>
      <c r="AB68">
        <f>IF($L68="Externally Funded",0,IF($M68="PA",VLOOKUP($N68,'[1]PA Projects'!$A$4:$DO$223,78,0),VLOOKUP($N68, '[1]NJ Projects'!$A$13:$DK$121,77,0)))</f>
        <v>0</v>
      </c>
      <c r="AC68">
        <f>IF($L68="Externally Funded",0,IF($M68="PA",VLOOKUP($N68,'[1]PA Projects'!$A$4:$DO$223,79,0),VLOOKUP($N68, '[1]NJ Projects'!$A$13:$DK$121,78,0)))</f>
        <v>0</v>
      </c>
      <c r="AD68">
        <f>IF($L68="Externally Funded",0,IF($M68="PA",VLOOKUP($N68,'[1]PA Projects'!$A$4:$DO$223,80,0),VLOOKUP($N68, '[1]NJ Projects'!$A$13:$DK$121,79,0)))</f>
        <v>0</v>
      </c>
      <c r="AE68">
        <f>IF($L68="Externally Funded",0,IF($M68="PA",VLOOKUP($N68,'[1]PA Projects'!$A$4:$DO$223,81,0),VLOOKUP($N68, '[1]NJ Projects'!$A$13:$DK$121,80,0)))</f>
        <v>0</v>
      </c>
      <c r="AF68">
        <f>IF($L68="Externally Funded",0,IF($M68="PA",VLOOKUP($N68,'[1]PA Projects'!$A$4:$DO$223,82,0),VLOOKUP($N68, '[1]NJ Projects'!$A$13:$DK$121,81,0)))</f>
        <v>0</v>
      </c>
      <c r="AG68">
        <f>IF($L68="Externally Funded",0,IF($M68="PA",VLOOKUP($N68,'[1]PA Projects'!$A$4:$DO$223,83,0),VLOOKUP($N68, '[1]NJ Projects'!$A$13:$DK$121,82,0)))</f>
        <v>0</v>
      </c>
      <c r="AH68">
        <f>IF($L68="Externally Funded",0,IF($M68="PA",VLOOKUP($N68,'[1]PA Projects'!$A$4:$DO$223,84,0),VLOOKUP($N68, '[1]NJ Projects'!$A$13:$DK$121,83,0)))</f>
        <v>0</v>
      </c>
      <c r="AI68">
        <f>IF($L68="Externally Funded",0,IF($M68="PA",VLOOKUP($N68,'[1]PA Projects'!$A$4:$DO$223,85,0),VLOOKUP($N68, '[1]NJ Projects'!$A$13:$DK$121,84,0)))</f>
        <v>0</v>
      </c>
      <c r="AJ68">
        <f>IF($L68="Externally Funded",0,IF($M68="PA",VLOOKUP($N68,'[1]PA Projects'!$A$4:$DO$223,86,0),VLOOKUP($N68, '[1]NJ Projects'!$A$13:$DK$121,85,0)))</f>
        <v>0</v>
      </c>
      <c r="AK68">
        <f>IF($L68="Externally Funded",0,IF($M68="PA",VLOOKUP($N68,'[1]PA Projects'!$A$4:$DO$223,87,0),VLOOKUP($N68, '[1]NJ Projects'!$A$13:$DK$121,86,0)))</f>
        <v>0</v>
      </c>
      <c r="AL68">
        <f>IF($L68="Externally Funded", VLOOKUP($N68, '[1]External Projects'!$A$5:$S$13,19,0), IF($M68="PA",VLOOKUP($N68,'[1]PA Projects'!$A$4:$DO$223,119,0),VLOOKUP($N68, '[1]NJ Projects'!$A$13:$DK$121,115,0)))</f>
        <v>0</v>
      </c>
    </row>
    <row r="69" spans="1:38" x14ac:dyDescent="0.25">
      <c r="A69" s="1" t="s">
        <v>19</v>
      </c>
      <c r="B69" s="1" t="s">
        <v>261</v>
      </c>
      <c r="C69" s="1" t="s">
        <v>273</v>
      </c>
      <c r="D69" s="1" t="s">
        <v>274</v>
      </c>
      <c r="E69" s="1" t="s">
        <v>104</v>
      </c>
      <c r="F69" s="1" t="s">
        <v>18</v>
      </c>
      <c r="G69" s="2">
        <v>0</v>
      </c>
      <c r="H69" s="2">
        <v>380</v>
      </c>
      <c r="I69" s="2">
        <v>0</v>
      </c>
      <c r="L69" s="3" t="s">
        <v>20</v>
      </c>
      <c r="M69" s="1" t="str">
        <f t="shared" si="0"/>
        <v>PA</v>
      </c>
      <c r="N69" s="1">
        <v>169</v>
      </c>
      <c r="O69">
        <f>IF($L69="Externally Funded",0,IF($M69="PA",VLOOKUP($N69,'[1]PA Projects'!$A$4:$DO$223,65,0),VLOOKUP($N69, '[1]NJ Projects'!$A$13:$DK$121,64,0)))</f>
        <v>0</v>
      </c>
      <c r="P69">
        <f>IF($L69="Externally Funded",0,IF($M69="PA",VLOOKUP($N69,'[1]PA Projects'!$A$4:$DO$223,66,0),VLOOKUP($N69, '[1]NJ Projects'!$A$13:$DK$121,65,0)))</f>
        <v>0</v>
      </c>
      <c r="Q69">
        <f>IF($L69="Externally Funded",0,IF($M69="PA",VLOOKUP($N69,'[1]PA Projects'!$A$4:$DO$223,67,0),VLOOKUP($N69, '[1]NJ Projects'!$A$13:$DK$121,66,0)))</f>
        <v>0</v>
      </c>
      <c r="R69">
        <f>IF($L69="Externally Funded",0,IF($M69="PA",VLOOKUP($N69,'[1]PA Projects'!$A$4:$DO$223,68,0),VLOOKUP($N69, '[1]NJ Projects'!$A$13:$DK$121,67,0)))</f>
        <v>0</v>
      </c>
      <c r="S69">
        <f>IF($L69="Externally Funded",0,IF($M69="PA",VLOOKUP($N69,'[1]PA Projects'!$A$4:$DO$223,69,0),VLOOKUP($N69, '[1]NJ Projects'!$A$13:$DK$121,68,0)))</f>
        <v>0</v>
      </c>
      <c r="T69">
        <f>IF($L69="Externally Funded",0,IF($M69="PA",VLOOKUP($N69,'[1]PA Projects'!$A$4:$DO$223,70,0),VLOOKUP($N69, '[1]NJ Projects'!$A$13:$DK$121,69,0)))</f>
        <v>0</v>
      </c>
      <c r="U69">
        <f>IF($L69="Externally Funded",0,IF($M69="PA",VLOOKUP($N69,'[1]PA Projects'!$A$4:$DO$223,71,0),VLOOKUP($N69, '[1]NJ Projects'!$A$13:$DK$121,70,0)))</f>
        <v>0</v>
      </c>
      <c r="V69">
        <f>IF($L69="Externally Funded",0,IF($M69="PA",VLOOKUP($N69,'[1]PA Projects'!$A$4:$DO$223,72,0),VLOOKUP($N69, '[1]NJ Projects'!$A$13:$DK$121,71,0)))</f>
        <v>0</v>
      </c>
      <c r="W69">
        <f>IF($L69="Externally Funded",0,IF($M69="PA",VLOOKUP($N69,'[1]PA Projects'!$A$4:$DO$223,73,0),VLOOKUP($N69, '[1]NJ Projects'!$A$13:$DK$121,72,0)))</f>
        <v>0</v>
      </c>
      <c r="X69">
        <f>IF($L69="Externally Funded",0,IF($M69="PA",VLOOKUP($N69,'[1]PA Projects'!$A$4:$DO$223,74,0),VLOOKUP($N69, '[1]NJ Projects'!$A$13:$DK$121,73,0)))</f>
        <v>0</v>
      </c>
      <c r="Y69">
        <f>IF($L69="Externally Funded",0,IF($M69="PA",VLOOKUP($N69,'[1]PA Projects'!$A$4:$DO$223,75,0),VLOOKUP($N69, '[1]NJ Projects'!$A$13:$DK$121,74,0)))</f>
        <v>0</v>
      </c>
      <c r="Z69">
        <f>IF($L69="Externally Funded",0,IF($M69="PA",VLOOKUP($N69,'[1]PA Projects'!$A$4:$DO$223,76,0),VLOOKUP($N69, '[1]NJ Projects'!$A$13:$DK$121,75,0)))</f>
        <v>0</v>
      </c>
      <c r="AA69">
        <f>IF($L69="Externally Funded",0,IF($M69="PA",VLOOKUP($N69,'[1]PA Projects'!$A$4:$DO$223,77,0),VLOOKUP($N69, '[1]NJ Projects'!$A$13:$DK$121,76,0)))</f>
        <v>0</v>
      </c>
      <c r="AB69">
        <f>IF($L69="Externally Funded",0,IF($M69="PA",VLOOKUP($N69,'[1]PA Projects'!$A$4:$DO$223,78,0),VLOOKUP($N69, '[1]NJ Projects'!$A$13:$DK$121,77,0)))</f>
        <v>0</v>
      </c>
      <c r="AC69">
        <f>IF($L69="Externally Funded",0,IF($M69="PA",VLOOKUP($N69,'[1]PA Projects'!$A$4:$DO$223,79,0),VLOOKUP($N69, '[1]NJ Projects'!$A$13:$DK$121,78,0)))</f>
        <v>0</v>
      </c>
      <c r="AD69">
        <f>IF($L69="Externally Funded",0,IF($M69="PA",VLOOKUP($N69,'[1]PA Projects'!$A$4:$DO$223,80,0),VLOOKUP($N69, '[1]NJ Projects'!$A$13:$DK$121,79,0)))</f>
        <v>0</v>
      </c>
      <c r="AE69">
        <f>IF($L69="Externally Funded",0,IF($M69="PA",VLOOKUP($N69,'[1]PA Projects'!$A$4:$DO$223,81,0),VLOOKUP($N69, '[1]NJ Projects'!$A$13:$DK$121,80,0)))</f>
        <v>0</v>
      </c>
      <c r="AF69">
        <f>IF($L69="Externally Funded",0,IF($M69="PA",VLOOKUP($N69,'[1]PA Projects'!$A$4:$DO$223,82,0),VLOOKUP($N69, '[1]NJ Projects'!$A$13:$DK$121,81,0)))</f>
        <v>0</v>
      </c>
      <c r="AG69">
        <f>IF($L69="Externally Funded",0,IF($M69="PA",VLOOKUP($N69,'[1]PA Projects'!$A$4:$DO$223,83,0),VLOOKUP($N69, '[1]NJ Projects'!$A$13:$DK$121,82,0)))</f>
        <v>0</v>
      </c>
      <c r="AH69">
        <f>IF($L69="Externally Funded",0,IF($M69="PA",VLOOKUP($N69,'[1]PA Projects'!$A$4:$DO$223,84,0),VLOOKUP($N69, '[1]NJ Projects'!$A$13:$DK$121,83,0)))</f>
        <v>0</v>
      </c>
      <c r="AI69">
        <f>IF($L69="Externally Funded",0,IF($M69="PA",VLOOKUP($N69,'[1]PA Projects'!$A$4:$DO$223,85,0),VLOOKUP($N69, '[1]NJ Projects'!$A$13:$DK$121,84,0)))</f>
        <v>0</v>
      </c>
      <c r="AJ69">
        <f>IF($L69="Externally Funded",0,IF($M69="PA",VLOOKUP($N69,'[1]PA Projects'!$A$4:$DO$223,86,0),VLOOKUP($N69, '[1]NJ Projects'!$A$13:$DK$121,85,0)))</f>
        <v>0</v>
      </c>
      <c r="AK69">
        <f>IF($L69="Externally Funded",0,IF($M69="PA",VLOOKUP($N69,'[1]PA Projects'!$A$4:$DO$223,87,0),VLOOKUP($N69, '[1]NJ Projects'!$A$13:$DK$121,86,0)))</f>
        <v>0</v>
      </c>
      <c r="AL69">
        <f>IF($L69="Externally Funded", VLOOKUP($N69, '[1]External Projects'!$A$5:$S$13,19,0), IF($M69="PA",VLOOKUP($N69,'[1]PA Projects'!$A$4:$DO$223,119,0),VLOOKUP($N69, '[1]NJ Projects'!$A$13:$DK$121,115,0)))</f>
        <v>0</v>
      </c>
    </row>
    <row r="70" spans="1:38" x14ac:dyDescent="0.25">
      <c r="A70" s="1" t="s">
        <v>105</v>
      </c>
      <c r="B70" s="1" t="s">
        <v>261</v>
      </c>
      <c r="C70" s="1" t="s">
        <v>275</v>
      </c>
      <c r="D70" s="1" t="s">
        <v>276</v>
      </c>
      <c r="E70" s="1" t="s">
        <v>277</v>
      </c>
      <c r="F70" s="1" t="s">
        <v>18</v>
      </c>
      <c r="G70" s="2">
        <v>0</v>
      </c>
      <c r="H70" s="2">
        <v>235</v>
      </c>
      <c r="I70" s="2">
        <v>0</v>
      </c>
      <c r="L70" s="3" t="s">
        <v>20</v>
      </c>
      <c r="M70" s="1" t="str">
        <f t="shared" si="0"/>
        <v>PA</v>
      </c>
      <c r="N70" s="1">
        <v>105</v>
      </c>
      <c r="O70">
        <f>IF($L70="Externally Funded",0,IF($M70="PA",VLOOKUP($N70,'[1]PA Projects'!$A$4:$DO$223,65,0),VLOOKUP($N70, '[1]NJ Projects'!$A$13:$DK$121,64,0)))</f>
        <v>0</v>
      </c>
      <c r="P70">
        <f>IF($L70="Externally Funded",0,IF($M70="PA",VLOOKUP($N70,'[1]PA Projects'!$A$4:$DO$223,66,0),VLOOKUP($N70, '[1]NJ Projects'!$A$13:$DK$121,65,0)))</f>
        <v>0</v>
      </c>
      <c r="Q70">
        <f>IF($L70="Externally Funded",0,IF($M70="PA",VLOOKUP($N70,'[1]PA Projects'!$A$4:$DO$223,67,0),VLOOKUP($N70, '[1]NJ Projects'!$A$13:$DK$121,66,0)))</f>
        <v>0</v>
      </c>
      <c r="R70">
        <f>IF($L70="Externally Funded",0,IF($M70="PA",VLOOKUP($N70,'[1]PA Projects'!$A$4:$DO$223,68,0),VLOOKUP($N70, '[1]NJ Projects'!$A$13:$DK$121,67,0)))</f>
        <v>0</v>
      </c>
      <c r="S70">
        <f>IF($L70="Externally Funded",0,IF($M70="PA",VLOOKUP($N70,'[1]PA Projects'!$A$4:$DO$223,69,0),VLOOKUP($N70, '[1]NJ Projects'!$A$13:$DK$121,68,0)))</f>
        <v>0</v>
      </c>
      <c r="T70">
        <f>IF($L70="Externally Funded",0,IF($M70="PA",VLOOKUP($N70,'[1]PA Projects'!$A$4:$DO$223,70,0),VLOOKUP($N70, '[1]NJ Projects'!$A$13:$DK$121,69,0)))</f>
        <v>0</v>
      </c>
      <c r="U70">
        <f>IF($L70="Externally Funded",0,IF($M70="PA",VLOOKUP($N70,'[1]PA Projects'!$A$4:$DO$223,71,0),VLOOKUP($N70, '[1]NJ Projects'!$A$13:$DK$121,70,0)))</f>
        <v>0</v>
      </c>
      <c r="V70">
        <f>IF($L70="Externally Funded",0,IF($M70="PA",VLOOKUP($N70,'[1]PA Projects'!$A$4:$DO$223,72,0),VLOOKUP($N70, '[1]NJ Projects'!$A$13:$DK$121,71,0)))</f>
        <v>0</v>
      </c>
      <c r="W70">
        <f>IF($L70="Externally Funded",0,IF($M70="PA",VLOOKUP($N70,'[1]PA Projects'!$A$4:$DO$223,73,0),VLOOKUP($N70, '[1]NJ Projects'!$A$13:$DK$121,72,0)))</f>
        <v>0</v>
      </c>
      <c r="X70">
        <f>IF($L70="Externally Funded",0,IF($M70="PA",VLOOKUP($N70,'[1]PA Projects'!$A$4:$DO$223,74,0),VLOOKUP($N70, '[1]NJ Projects'!$A$13:$DK$121,73,0)))</f>
        <v>0</v>
      </c>
      <c r="Y70">
        <f>IF($L70="Externally Funded",0,IF($M70="PA",VLOOKUP($N70,'[1]PA Projects'!$A$4:$DO$223,75,0),VLOOKUP($N70, '[1]NJ Projects'!$A$13:$DK$121,74,0)))</f>
        <v>0</v>
      </c>
      <c r="Z70">
        <f>IF($L70="Externally Funded",0,IF($M70="PA",VLOOKUP($N70,'[1]PA Projects'!$A$4:$DO$223,76,0),VLOOKUP($N70, '[1]NJ Projects'!$A$13:$DK$121,75,0)))</f>
        <v>0</v>
      </c>
      <c r="AA70">
        <f>IF($L70="Externally Funded",0,IF($M70="PA",VLOOKUP($N70,'[1]PA Projects'!$A$4:$DO$223,77,0),VLOOKUP($N70, '[1]NJ Projects'!$A$13:$DK$121,76,0)))</f>
        <v>0</v>
      </c>
      <c r="AB70">
        <f>IF($L70="Externally Funded",0,IF($M70="PA",VLOOKUP($N70,'[1]PA Projects'!$A$4:$DO$223,78,0),VLOOKUP($N70, '[1]NJ Projects'!$A$13:$DK$121,77,0)))</f>
        <v>0</v>
      </c>
      <c r="AC70">
        <f>IF($L70="Externally Funded",0,IF($M70="PA",VLOOKUP($N70,'[1]PA Projects'!$A$4:$DO$223,79,0),VLOOKUP($N70, '[1]NJ Projects'!$A$13:$DK$121,78,0)))</f>
        <v>0</v>
      </c>
      <c r="AD70">
        <f>IF($L70="Externally Funded",0,IF($M70="PA",VLOOKUP($N70,'[1]PA Projects'!$A$4:$DO$223,80,0),VLOOKUP($N70, '[1]NJ Projects'!$A$13:$DK$121,79,0)))</f>
        <v>0</v>
      </c>
      <c r="AE70">
        <f>IF($L70="Externally Funded",0,IF($M70="PA",VLOOKUP($N70,'[1]PA Projects'!$A$4:$DO$223,81,0),VLOOKUP($N70, '[1]NJ Projects'!$A$13:$DK$121,80,0)))</f>
        <v>0</v>
      </c>
      <c r="AF70">
        <f>IF($L70="Externally Funded",0,IF($M70="PA",VLOOKUP($N70,'[1]PA Projects'!$A$4:$DO$223,82,0),VLOOKUP($N70, '[1]NJ Projects'!$A$13:$DK$121,81,0)))</f>
        <v>0</v>
      </c>
      <c r="AG70">
        <f>IF($L70="Externally Funded",0,IF($M70="PA",VLOOKUP($N70,'[1]PA Projects'!$A$4:$DO$223,83,0),VLOOKUP($N70, '[1]NJ Projects'!$A$13:$DK$121,82,0)))</f>
        <v>0</v>
      </c>
      <c r="AH70">
        <f>IF($L70="Externally Funded",0,IF($M70="PA",VLOOKUP($N70,'[1]PA Projects'!$A$4:$DO$223,84,0),VLOOKUP($N70, '[1]NJ Projects'!$A$13:$DK$121,83,0)))</f>
        <v>0</v>
      </c>
      <c r="AI70">
        <f>IF($L70="Externally Funded",0,IF($M70="PA",VLOOKUP($N70,'[1]PA Projects'!$A$4:$DO$223,85,0),VLOOKUP($N70, '[1]NJ Projects'!$A$13:$DK$121,84,0)))</f>
        <v>0</v>
      </c>
      <c r="AJ70">
        <f>IF($L70="Externally Funded",0,IF($M70="PA",VLOOKUP($N70,'[1]PA Projects'!$A$4:$DO$223,86,0),VLOOKUP($N70, '[1]NJ Projects'!$A$13:$DK$121,85,0)))</f>
        <v>0</v>
      </c>
      <c r="AK70">
        <f>IF($L70="Externally Funded",0,IF($M70="PA",VLOOKUP($N70,'[1]PA Projects'!$A$4:$DO$223,87,0),VLOOKUP($N70, '[1]NJ Projects'!$A$13:$DK$121,86,0)))</f>
        <v>0</v>
      </c>
      <c r="AL70">
        <f>IF($L70="Externally Funded", VLOOKUP($N70, '[1]External Projects'!$A$5:$S$13,19,0), IF($M70="PA",VLOOKUP($N70,'[1]PA Projects'!$A$4:$DO$223,119,0),VLOOKUP($N70, '[1]NJ Projects'!$A$13:$DK$121,115,0)))</f>
        <v>0</v>
      </c>
    </row>
    <row r="71" spans="1:38" x14ac:dyDescent="0.25">
      <c r="A71" s="1" t="s">
        <v>105</v>
      </c>
      <c r="B71" s="1" t="s">
        <v>261</v>
      </c>
      <c r="C71" s="1" t="s">
        <v>275</v>
      </c>
      <c r="D71" s="1" t="s">
        <v>276</v>
      </c>
      <c r="E71" s="1" t="s">
        <v>277</v>
      </c>
      <c r="F71" s="1" t="s">
        <v>18</v>
      </c>
      <c r="G71" s="2">
        <v>0</v>
      </c>
      <c r="H71" s="2">
        <v>235</v>
      </c>
      <c r="I71" s="2">
        <v>0</v>
      </c>
      <c r="L71" s="3" t="s">
        <v>20</v>
      </c>
      <c r="M71" s="1" t="str">
        <f t="shared" si="0"/>
        <v>PA</v>
      </c>
      <c r="N71" s="1">
        <v>105</v>
      </c>
      <c r="O71">
        <f>IF($L71="Externally Funded",0,IF($M71="PA",VLOOKUP($N71,'[1]PA Projects'!$A$4:$DO$223,65,0),VLOOKUP($N71, '[1]NJ Projects'!$A$13:$DK$121,64,0)))</f>
        <v>0</v>
      </c>
      <c r="P71">
        <f>IF($L71="Externally Funded",0,IF($M71="PA",VLOOKUP($N71,'[1]PA Projects'!$A$4:$DO$223,66,0),VLOOKUP($N71, '[1]NJ Projects'!$A$13:$DK$121,65,0)))</f>
        <v>0</v>
      </c>
      <c r="Q71">
        <f>IF($L71="Externally Funded",0,IF($M71="PA",VLOOKUP($N71,'[1]PA Projects'!$A$4:$DO$223,67,0),VLOOKUP($N71, '[1]NJ Projects'!$A$13:$DK$121,66,0)))</f>
        <v>0</v>
      </c>
      <c r="R71">
        <f>IF($L71="Externally Funded",0,IF($M71="PA",VLOOKUP($N71,'[1]PA Projects'!$A$4:$DO$223,68,0),VLOOKUP($N71, '[1]NJ Projects'!$A$13:$DK$121,67,0)))</f>
        <v>0</v>
      </c>
      <c r="S71">
        <f>IF($L71="Externally Funded",0,IF($M71="PA",VLOOKUP($N71,'[1]PA Projects'!$A$4:$DO$223,69,0),VLOOKUP($N71, '[1]NJ Projects'!$A$13:$DK$121,68,0)))</f>
        <v>0</v>
      </c>
      <c r="T71">
        <f>IF($L71="Externally Funded",0,IF($M71="PA",VLOOKUP($N71,'[1]PA Projects'!$A$4:$DO$223,70,0),VLOOKUP($N71, '[1]NJ Projects'!$A$13:$DK$121,69,0)))</f>
        <v>0</v>
      </c>
      <c r="U71">
        <f>IF($L71="Externally Funded",0,IF($M71="PA",VLOOKUP($N71,'[1]PA Projects'!$A$4:$DO$223,71,0),VLOOKUP($N71, '[1]NJ Projects'!$A$13:$DK$121,70,0)))</f>
        <v>0</v>
      </c>
      <c r="V71">
        <f>IF($L71="Externally Funded",0,IF($M71="PA",VLOOKUP($N71,'[1]PA Projects'!$A$4:$DO$223,72,0),VLOOKUP($N71, '[1]NJ Projects'!$A$13:$DK$121,71,0)))</f>
        <v>0</v>
      </c>
      <c r="W71">
        <f>IF($L71="Externally Funded",0,IF($M71="PA",VLOOKUP($N71,'[1]PA Projects'!$A$4:$DO$223,73,0),VLOOKUP($N71, '[1]NJ Projects'!$A$13:$DK$121,72,0)))</f>
        <v>0</v>
      </c>
      <c r="X71">
        <f>IF($L71="Externally Funded",0,IF($M71="PA",VLOOKUP($N71,'[1]PA Projects'!$A$4:$DO$223,74,0),VLOOKUP($N71, '[1]NJ Projects'!$A$13:$DK$121,73,0)))</f>
        <v>0</v>
      </c>
      <c r="Y71">
        <f>IF($L71="Externally Funded",0,IF($M71="PA",VLOOKUP($N71,'[1]PA Projects'!$A$4:$DO$223,75,0),VLOOKUP($N71, '[1]NJ Projects'!$A$13:$DK$121,74,0)))</f>
        <v>0</v>
      </c>
      <c r="Z71">
        <f>IF($L71="Externally Funded",0,IF($M71="PA",VLOOKUP($N71,'[1]PA Projects'!$A$4:$DO$223,76,0),VLOOKUP($N71, '[1]NJ Projects'!$A$13:$DK$121,75,0)))</f>
        <v>0</v>
      </c>
      <c r="AA71">
        <f>IF($L71="Externally Funded",0,IF($M71="PA",VLOOKUP($N71,'[1]PA Projects'!$A$4:$DO$223,77,0),VLOOKUP($N71, '[1]NJ Projects'!$A$13:$DK$121,76,0)))</f>
        <v>0</v>
      </c>
      <c r="AB71">
        <f>IF($L71="Externally Funded",0,IF($M71="PA",VLOOKUP($N71,'[1]PA Projects'!$A$4:$DO$223,78,0),VLOOKUP($N71, '[1]NJ Projects'!$A$13:$DK$121,77,0)))</f>
        <v>0</v>
      </c>
      <c r="AC71">
        <f>IF($L71="Externally Funded",0,IF($M71="PA",VLOOKUP($N71,'[1]PA Projects'!$A$4:$DO$223,79,0),VLOOKUP($N71, '[1]NJ Projects'!$A$13:$DK$121,78,0)))</f>
        <v>0</v>
      </c>
      <c r="AD71">
        <f>IF($L71="Externally Funded",0,IF($M71="PA",VLOOKUP($N71,'[1]PA Projects'!$A$4:$DO$223,80,0),VLOOKUP($N71, '[1]NJ Projects'!$A$13:$DK$121,79,0)))</f>
        <v>0</v>
      </c>
      <c r="AE71">
        <f>IF($L71="Externally Funded",0,IF($M71="PA",VLOOKUP($N71,'[1]PA Projects'!$A$4:$DO$223,81,0),VLOOKUP($N71, '[1]NJ Projects'!$A$13:$DK$121,80,0)))</f>
        <v>0</v>
      </c>
      <c r="AF71">
        <f>IF($L71="Externally Funded",0,IF($M71="PA",VLOOKUP($N71,'[1]PA Projects'!$A$4:$DO$223,82,0),VLOOKUP($N71, '[1]NJ Projects'!$A$13:$DK$121,81,0)))</f>
        <v>0</v>
      </c>
      <c r="AG71">
        <f>IF($L71="Externally Funded",0,IF($M71="PA",VLOOKUP($N71,'[1]PA Projects'!$A$4:$DO$223,83,0),VLOOKUP($N71, '[1]NJ Projects'!$A$13:$DK$121,82,0)))</f>
        <v>0</v>
      </c>
      <c r="AH71">
        <f>IF($L71="Externally Funded",0,IF($M71="PA",VLOOKUP($N71,'[1]PA Projects'!$A$4:$DO$223,84,0),VLOOKUP($N71, '[1]NJ Projects'!$A$13:$DK$121,83,0)))</f>
        <v>0</v>
      </c>
      <c r="AI71">
        <f>IF($L71="Externally Funded",0,IF($M71="PA",VLOOKUP($N71,'[1]PA Projects'!$A$4:$DO$223,85,0),VLOOKUP($N71, '[1]NJ Projects'!$A$13:$DK$121,84,0)))</f>
        <v>0</v>
      </c>
      <c r="AJ71">
        <f>IF($L71="Externally Funded",0,IF($M71="PA",VLOOKUP($N71,'[1]PA Projects'!$A$4:$DO$223,86,0),VLOOKUP($N71, '[1]NJ Projects'!$A$13:$DK$121,85,0)))</f>
        <v>0</v>
      </c>
      <c r="AK71">
        <f>IF($L71="Externally Funded",0,IF($M71="PA",VLOOKUP($N71,'[1]PA Projects'!$A$4:$DO$223,87,0),VLOOKUP($N71, '[1]NJ Projects'!$A$13:$DK$121,86,0)))</f>
        <v>0</v>
      </c>
      <c r="AL71">
        <f>IF($L71="Externally Funded", VLOOKUP($N71, '[1]External Projects'!$A$5:$S$13,19,0), IF($M71="PA",VLOOKUP($N71,'[1]PA Projects'!$A$4:$DO$223,119,0),VLOOKUP($N71, '[1]NJ Projects'!$A$13:$DK$121,115,0)))</f>
        <v>0</v>
      </c>
    </row>
    <row r="72" spans="1:38" x14ac:dyDescent="0.25">
      <c r="A72" s="1" t="s">
        <v>105</v>
      </c>
      <c r="B72" s="1" t="s">
        <v>261</v>
      </c>
      <c r="C72" s="1" t="s">
        <v>275</v>
      </c>
      <c r="D72" s="1" t="s">
        <v>276</v>
      </c>
      <c r="E72" s="1" t="s">
        <v>277</v>
      </c>
      <c r="F72" s="1" t="s">
        <v>18</v>
      </c>
      <c r="G72" s="2">
        <v>0</v>
      </c>
      <c r="H72" s="2">
        <v>235</v>
      </c>
      <c r="I72" s="2">
        <v>0</v>
      </c>
      <c r="L72" s="3" t="s">
        <v>20</v>
      </c>
      <c r="M72" s="1" t="str">
        <f t="shared" si="0"/>
        <v>PA</v>
      </c>
      <c r="N72" s="1">
        <v>105</v>
      </c>
      <c r="O72">
        <f>IF($L72="Externally Funded",0,IF($M72="PA",VLOOKUP($N72,'[1]PA Projects'!$A$4:$DO$223,65,0),VLOOKUP($N72, '[1]NJ Projects'!$A$13:$DK$121,64,0)))</f>
        <v>0</v>
      </c>
      <c r="P72">
        <f>IF($L72="Externally Funded",0,IF($M72="PA",VLOOKUP($N72,'[1]PA Projects'!$A$4:$DO$223,66,0),VLOOKUP($N72, '[1]NJ Projects'!$A$13:$DK$121,65,0)))</f>
        <v>0</v>
      </c>
      <c r="Q72">
        <f>IF($L72="Externally Funded",0,IF($M72="PA",VLOOKUP($N72,'[1]PA Projects'!$A$4:$DO$223,67,0),VLOOKUP($N72, '[1]NJ Projects'!$A$13:$DK$121,66,0)))</f>
        <v>0</v>
      </c>
      <c r="R72">
        <f>IF($L72="Externally Funded",0,IF($M72="PA",VLOOKUP($N72,'[1]PA Projects'!$A$4:$DO$223,68,0),VLOOKUP($N72, '[1]NJ Projects'!$A$13:$DK$121,67,0)))</f>
        <v>0</v>
      </c>
      <c r="S72">
        <f>IF($L72="Externally Funded",0,IF($M72="PA",VLOOKUP($N72,'[1]PA Projects'!$A$4:$DO$223,69,0),VLOOKUP($N72, '[1]NJ Projects'!$A$13:$DK$121,68,0)))</f>
        <v>0</v>
      </c>
      <c r="T72">
        <f>IF($L72="Externally Funded",0,IF($M72="PA",VLOOKUP($N72,'[1]PA Projects'!$A$4:$DO$223,70,0),VLOOKUP($N72, '[1]NJ Projects'!$A$13:$DK$121,69,0)))</f>
        <v>0</v>
      </c>
      <c r="U72">
        <f>IF($L72="Externally Funded",0,IF($M72="PA",VLOOKUP($N72,'[1]PA Projects'!$A$4:$DO$223,71,0),VLOOKUP($N72, '[1]NJ Projects'!$A$13:$DK$121,70,0)))</f>
        <v>0</v>
      </c>
      <c r="V72">
        <f>IF($L72="Externally Funded",0,IF($M72="PA",VLOOKUP($N72,'[1]PA Projects'!$A$4:$DO$223,72,0),VLOOKUP($N72, '[1]NJ Projects'!$A$13:$DK$121,71,0)))</f>
        <v>0</v>
      </c>
      <c r="W72">
        <f>IF($L72="Externally Funded",0,IF($M72="PA",VLOOKUP($N72,'[1]PA Projects'!$A$4:$DO$223,73,0),VLOOKUP($N72, '[1]NJ Projects'!$A$13:$DK$121,72,0)))</f>
        <v>0</v>
      </c>
      <c r="X72">
        <f>IF($L72="Externally Funded",0,IF($M72="PA",VLOOKUP($N72,'[1]PA Projects'!$A$4:$DO$223,74,0),VLOOKUP($N72, '[1]NJ Projects'!$A$13:$DK$121,73,0)))</f>
        <v>0</v>
      </c>
      <c r="Y72">
        <f>IF($L72="Externally Funded",0,IF($M72="PA",VLOOKUP($N72,'[1]PA Projects'!$A$4:$DO$223,75,0),VLOOKUP($N72, '[1]NJ Projects'!$A$13:$DK$121,74,0)))</f>
        <v>0</v>
      </c>
      <c r="Z72">
        <f>IF($L72="Externally Funded",0,IF($M72="PA",VLOOKUP($N72,'[1]PA Projects'!$A$4:$DO$223,76,0),VLOOKUP($N72, '[1]NJ Projects'!$A$13:$DK$121,75,0)))</f>
        <v>0</v>
      </c>
      <c r="AA72">
        <f>IF($L72="Externally Funded",0,IF($M72="PA",VLOOKUP($N72,'[1]PA Projects'!$A$4:$DO$223,77,0),VLOOKUP($N72, '[1]NJ Projects'!$A$13:$DK$121,76,0)))</f>
        <v>0</v>
      </c>
      <c r="AB72">
        <f>IF($L72="Externally Funded",0,IF($M72="PA",VLOOKUP($N72,'[1]PA Projects'!$A$4:$DO$223,78,0),VLOOKUP($N72, '[1]NJ Projects'!$A$13:$DK$121,77,0)))</f>
        <v>0</v>
      </c>
      <c r="AC72">
        <f>IF($L72="Externally Funded",0,IF($M72="PA",VLOOKUP($N72,'[1]PA Projects'!$A$4:$DO$223,79,0),VLOOKUP($N72, '[1]NJ Projects'!$A$13:$DK$121,78,0)))</f>
        <v>0</v>
      </c>
      <c r="AD72">
        <f>IF($L72="Externally Funded",0,IF($M72="PA",VLOOKUP($N72,'[1]PA Projects'!$A$4:$DO$223,80,0),VLOOKUP($N72, '[1]NJ Projects'!$A$13:$DK$121,79,0)))</f>
        <v>0</v>
      </c>
      <c r="AE72">
        <f>IF($L72="Externally Funded",0,IF($M72="PA",VLOOKUP($N72,'[1]PA Projects'!$A$4:$DO$223,81,0),VLOOKUP($N72, '[1]NJ Projects'!$A$13:$DK$121,80,0)))</f>
        <v>0</v>
      </c>
      <c r="AF72">
        <f>IF($L72="Externally Funded",0,IF($M72="PA",VLOOKUP($N72,'[1]PA Projects'!$A$4:$DO$223,82,0),VLOOKUP($N72, '[1]NJ Projects'!$A$13:$DK$121,81,0)))</f>
        <v>0</v>
      </c>
      <c r="AG72">
        <f>IF($L72="Externally Funded",0,IF($M72="PA",VLOOKUP($N72,'[1]PA Projects'!$A$4:$DO$223,83,0),VLOOKUP($N72, '[1]NJ Projects'!$A$13:$DK$121,82,0)))</f>
        <v>0</v>
      </c>
      <c r="AH72">
        <f>IF($L72="Externally Funded",0,IF($M72="PA",VLOOKUP($N72,'[1]PA Projects'!$A$4:$DO$223,84,0),VLOOKUP($N72, '[1]NJ Projects'!$A$13:$DK$121,83,0)))</f>
        <v>0</v>
      </c>
      <c r="AI72">
        <f>IF($L72="Externally Funded",0,IF($M72="PA",VLOOKUP($N72,'[1]PA Projects'!$A$4:$DO$223,85,0),VLOOKUP($N72, '[1]NJ Projects'!$A$13:$DK$121,84,0)))</f>
        <v>0</v>
      </c>
      <c r="AJ72">
        <f>IF($L72="Externally Funded",0,IF($M72="PA",VLOOKUP($N72,'[1]PA Projects'!$A$4:$DO$223,86,0),VLOOKUP($N72, '[1]NJ Projects'!$A$13:$DK$121,85,0)))</f>
        <v>0</v>
      </c>
      <c r="AK72">
        <f>IF($L72="Externally Funded",0,IF($M72="PA",VLOOKUP($N72,'[1]PA Projects'!$A$4:$DO$223,87,0),VLOOKUP($N72, '[1]NJ Projects'!$A$13:$DK$121,86,0)))</f>
        <v>0</v>
      </c>
      <c r="AL72">
        <f>IF($L72="Externally Funded", VLOOKUP($N72, '[1]External Projects'!$A$5:$S$13,19,0), IF($M72="PA",VLOOKUP($N72,'[1]PA Projects'!$A$4:$DO$223,119,0),VLOOKUP($N72, '[1]NJ Projects'!$A$13:$DK$121,115,0)))</f>
        <v>0</v>
      </c>
    </row>
    <row r="73" spans="1:38" x14ac:dyDescent="0.25">
      <c r="A73" s="1" t="s">
        <v>105</v>
      </c>
      <c r="B73" s="1" t="s">
        <v>261</v>
      </c>
      <c r="C73" s="1" t="s">
        <v>275</v>
      </c>
      <c r="D73" s="1" t="s">
        <v>276</v>
      </c>
      <c r="E73" s="1" t="s">
        <v>277</v>
      </c>
      <c r="F73" s="1" t="s">
        <v>18</v>
      </c>
      <c r="G73" s="2">
        <v>0</v>
      </c>
      <c r="H73" s="2">
        <v>235</v>
      </c>
      <c r="I73" s="2">
        <v>0</v>
      </c>
      <c r="L73" s="3" t="s">
        <v>20</v>
      </c>
      <c r="M73" s="1" t="str">
        <f t="shared" si="0"/>
        <v>PA</v>
      </c>
      <c r="N73" s="1">
        <v>105</v>
      </c>
      <c r="O73">
        <f>IF($L73="Externally Funded",0,IF($M73="PA",VLOOKUP($N73,'[1]PA Projects'!$A$4:$DO$223,65,0),VLOOKUP($N73, '[1]NJ Projects'!$A$13:$DK$121,64,0)))</f>
        <v>0</v>
      </c>
      <c r="P73">
        <f>IF($L73="Externally Funded",0,IF($M73="PA",VLOOKUP($N73,'[1]PA Projects'!$A$4:$DO$223,66,0),VLOOKUP($N73, '[1]NJ Projects'!$A$13:$DK$121,65,0)))</f>
        <v>0</v>
      </c>
      <c r="Q73">
        <f>IF($L73="Externally Funded",0,IF($M73="PA",VLOOKUP($N73,'[1]PA Projects'!$A$4:$DO$223,67,0),VLOOKUP($N73, '[1]NJ Projects'!$A$13:$DK$121,66,0)))</f>
        <v>0</v>
      </c>
      <c r="R73">
        <f>IF($L73="Externally Funded",0,IF($M73="PA",VLOOKUP($N73,'[1]PA Projects'!$A$4:$DO$223,68,0),VLOOKUP($N73, '[1]NJ Projects'!$A$13:$DK$121,67,0)))</f>
        <v>0</v>
      </c>
      <c r="S73">
        <f>IF($L73="Externally Funded",0,IF($M73="PA",VLOOKUP($N73,'[1]PA Projects'!$A$4:$DO$223,69,0),VLOOKUP($N73, '[1]NJ Projects'!$A$13:$DK$121,68,0)))</f>
        <v>0</v>
      </c>
      <c r="T73">
        <f>IF($L73="Externally Funded",0,IF($M73="PA",VLOOKUP($N73,'[1]PA Projects'!$A$4:$DO$223,70,0),VLOOKUP($N73, '[1]NJ Projects'!$A$13:$DK$121,69,0)))</f>
        <v>0</v>
      </c>
      <c r="U73">
        <f>IF($L73="Externally Funded",0,IF($M73="PA",VLOOKUP($N73,'[1]PA Projects'!$A$4:$DO$223,71,0),VLOOKUP($N73, '[1]NJ Projects'!$A$13:$DK$121,70,0)))</f>
        <v>0</v>
      </c>
      <c r="V73">
        <f>IF($L73="Externally Funded",0,IF($M73="PA",VLOOKUP($N73,'[1]PA Projects'!$A$4:$DO$223,72,0),VLOOKUP($N73, '[1]NJ Projects'!$A$13:$DK$121,71,0)))</f>
        <v>0</v>
      </c>
      <c r="W73">
        <f>IF($L73="Externally Funded",0,IF($M73="PA",VLOOKUP($N73,'[1]PA Projects'!$A$4:$DO$223,73,0),VLOOKUP($N73, '[1]NJ Projects'!$A$13:$DK$121,72,0)))</f>
        <v>0</v>
      </c>
      <c r="X73">
        <f>IF($L73="Externally Funded",0,IF($M73="PA",VLOOKUP($N73,'[1]PA Projects'!$A$4:$DO$223,74,0),VLOOKUP($N73, '[1]NJ Projects'!$A$13:$DK$121,73,0)))</f>
        <v>0</v>
      </c>
      <c r="Y73">
        <f>IF($L73="Externally Funded",0,IF($M73="PA",VLOOKUP($N73,'[1]PA Projects'!$A$4:$DO$223,75,0),VLOOKUP($N73, '[1]NJ Projects'!$A$13:$DK$121,74,0)))</f>
        <v>0</v>
      </c>
      <c r="Z73">
        <f>IF($L73="Externally Funded",0,IF($M73="PA",VLOOKUP($N73,'[1]PA Projects'!$A$4:$DO$223,76,0),VLOOKUP($N73, '[1]NJ Projects'!$A$13:$DK$121,75,0)))</f>
        <v>0</v>
      </c>
      <c r="AA73">
        <f>IF($L73="Externally Funded",0,IF($M73="PA",VLOOKUP($N73,'[1]PA Projects'!$A$4:$DO$223,77,0),VLOOKUP($N73, '[1]NJ Projects'!$A$13:$DK$121,76,0)))</f>
        <v>0</v>
      </c>
      <c r="AB73">
        <f>IF($L73="Externally Funded",0,IF($M73="PA",VLOOKUP($N73,'[1]PA Projects'!$A$4:$DO$223,78,0),VLOOKUP($N73, '[1]NJ Projects'!$A$13:$DK$121,77,0)))</f>
        <v>0</v>
      </c>
      <c r="AC73">
        <f>IF($L73="Externally Funded",0,IF($M73="PA",VLOOKUP($N73,'[1]PA Projects'!$A$4:$DO$223,79,0),VLOOKUP($N73, '[1]NJ Projects'!$A$13:$DK$121,78,0)))</f>
        <v>0</v>
      </c>
      <c r="AD73">
        <f>IF($L73="Externally Funded",0,IF($M73="PA",VLOOKUP($N73,'[1]PA Projects'!$A$4:$DO$223,80,0),VLOOKUP($N73, '[1]NJ Projects'!$A$13:$DK$121,79,0)))</f>
        <v>0</v>
      </c>
      <c r="AE73">
        <f>IF($L73="Externally Funded",0,IF($M73="PA",VLOOKUP($N73,'[1]PA Projects'!$A$4:$DO$223,81,0),VLOOKUP($N73, '[1]NJ Projects'!$A$13:$DK$121,80,0)))</f>
        <v>0</v>
      </c>
      <c r="AF73">
        <f>IF($L73="Externally Funded",0,IF($M73="PA",VLOOKUP($N73,'[1]PA Projects'!$A$4:$DO$223,82,0),VLOOKUP($N73, '[1]NJ Projects'!$A$13:$DK$121,81,0)))</f>
        <v>0</v>
      </c>
      <c r="AG73">
        <f>IF($L73="Externally Funded",0,IF($M73="PA",VLOOKUP($N73,'[1]PA Projects'!$A$4:$DO$223,83,0),VLOOKUP($N73, '[1]NJ Projects'!$A$13:$DK$121,82,0)))</f>
        <v>0</v>
      </c>
      <c r="AH73">
        <f>IF($L73="Externally Funded",0,IF($M73="PA",VLOOKUP($N73,'[1]PA Projects'!$A$4:$DO$223,84,0),VLOOKUP($N73, '[1]NJ Projects'!$A$13:$DK$121,83,0)))</f>
        <v>0</v>
      </c>
      <c r="AI73">
        <f>IF($L73="Externally Funded",0,IF($M73="PA",VLOOKUP($N73,'[1]PA Projects'!$A$4:$DO$223,85,0),VLOOKUP($N73, '[1]NJ Projects'!$A$13:$DK$121,84,0)))</f>
        <v>0</v>
      </c>
      <c r="AJ73">
        <f>IF($L73="Externally Funded",0,IF($M73="PA",VLOOKUP($N73,'[1]PA Projects'!$A$4:$DO$223,86,0),VLOOKUP($N73, '[1]NJ Projects'!$A$13:$DK$121,85,0)))</f>
        <v>0</v>
      </c>
      <c r="AK73">
        <f>IF($L73="Externally Funded",0,IF($M73="PA",VLOOKUP($N73,'[1]PA Projects'!$A$4:$DO$223,87,0),VLOOKUP($N73, '[1]NJ Projects'!$A$13:$DK$121,86,0)))</f>
        <v>0</v>
      </c>
      <c r="AL73">
        <f>IF($L73="Externally Funded", VLOOKUP($N73, '[1]External Projects'!$A$5:$S$13,19,0), IF($M73="PA",VLOOKUP($N73,'[1]PA Projects'!$A$4:$DO$223,119,0),VLOOKUP($N73, '[1]NJ Projects'!$A$13:$DK$121,115,0)))</f>
        <v>0</v>
      </c>
    </row>
    <row r="74" spans="1:38" x14ac:dyDescent="0.25">
      <c r="A74" s="1" t="s">
        <v>65</v>
      </c>
      <c r="B74" s="1" t="s">
        <v>261</v>
      </c>
      <c r="C74" s="1" t="s">
        <v>278</v>
      </c>
      <c r="D74" s="1" t="s">
        <v>279</v>
      </c>
      <c r="E74" s="1" t="s">
        <v>64</v>
      </c>
      <c r="F74" s="3" t="s">
        <v>365</v>
      </c>
      <c r="G74" s="4">
        <v>45.7</v>
      </c>
      <c r="H74" s="4">
        <v>0</v>
      </c>
      <c r="I74" s="2">
        <v>0</v>
      </c>
      <c r="L74" s="3" t="s">
        <v>29</v>
      </c>
      <c r="M74" s="1" t="str">
        <f t="shared" si="0"/>
        <v>PA</v>
      </c>
      <c r="N74" s="11">
        <v>147</v>
      </c>
      <c r="O74">
        <f>IF($L74="Externally Funded",0,IF($M74="PA",VLOOKUP($N74,'[1]PA Projects'!$A$4:$DO$223,65,0),VLOOKUP($N74, '[1]NJ Projects'!$A$13:$DK$121,64,0)))</f>
        <v>0</v>
      </c>
      <c r="P74">
        <f>IF($L74="Externally Funded",0,IF($M74="PA",VLOOKUP($N74,'[1]PA Projects'!$A$4:$DO$223,66,0),VLOOKUP($N74, '[1]NJ Projects'!$A$13:$DK$121,65,0)))</f>
        <v>0</v>
      </c>
      <c r="Q74">
        <f>IF($L74="Externally Funded",0,IF($M74="PA",VLOOKUP($N74,'[1]PA Projects'!$A$4:$DO$223,67,0),VLOOKUP($N74, '[1]NJ Projects'!$A$13:$DK$121,66,0)))</f>
        <v>0</v>
      </c>
      <c r="R74">
        <f>IF($L74="Externally Funded",0,IF($M74="PA",VLOOKUP($N74,'[1]PA Projects'!$A$4:$DO$223,68,0),VLOOKUP($N74, '[1]NJ Projects'!$A$13:$DK$121,67,0)))</f>
        <v>0</v>
      </c>
      <c r="S74">
        <f>IF($L74="Externally Funded",0,IF($M74="PA",VLOOKUP($N74,'[1]PA Projects'!$A$4:$DO$223,69,0),VLOOKUP($N74, '[1]NJ Projects'!$A$13:$DK$121,68,0)))</f>
        <v>0</v>
      </c>
      <c r="T74">
        <f>IF($L74="Externally Funded",0,IF($M74="PA",VLOOKUP($N74,'[1]PA Projects'!$A$4:$DO$223,70,0),VLOOKUP($N74, '[1]NJ Projects'!$A$13:$DK$121,69,0)))</f>
        <v>0</v>
      </c>
      <c r="U74">
        <f>IF($L74="Externally Funded",0,IF($M74="PA",VLOOKUP($N74,'[1]PA Projects'!$A$4:$DO$223,71,0),VLOOKUP($N74, '[1]NJ Projects'!$A$13:$DK$121,70,0)))</f>
        <v>0</v>
      </c>
      <c r="V74">
        <f>IF($L74="Externally Funded",0,IF($M74="PA",VLOOKUP($N74,'[1]PA Projects'!$A$4:$DO$223,72,0),VLOOKUP($N74, '[1]NJ Projects'!$A$13:$DK$121,71,0)))</f>
        <v>0</v>
      </c>
      <c r="W74">
        <f>IF($L74="Externally Funded",0,IF($M74="PA",VLOOKUP($N74,'[1]PA Projects'!$A$4:$DO$223,73,0),VLOOKUP($N74, '[1]NJ Projects'!$A$13:$DK$121,72,0)))</f>
        <v>0</v>
      </c>
      <c r="X74">
        <f>IF($L74="Externally Funded",0,IF($M74="PA",VLOOKUP($N74,'[1]PA Projects'!$A$4:$DO$223,74,0),VLOOKUP($N74, '[1]NJ Projects'!$A$13:$DK$121,73,0)))</f>
        <v>0</v>
      </c>
      <c r="Y74">
        <f>IF($L74="Externally Funded",0,IF($M74="PA",VLOOKUP($N74,'[1]PA Projects'!$A$4:$DO$223,75,0),VLOOKUP($N74, '[1]NJ Projects'!$A$13:$DK$121,74,0)))</f>
        <v>0</v>
      </c>
      <c r="Z74">
        <f>IF($L74="Externally Funded",0,IF($M74="PA",VLOOKUP($N74,'[1]PA Projects'!$A$4:$DO$223,76,0),VLOOKUP($N74, '[1]NJ Projects'!$A$13:$DK$121,75,0)))</f>
        <v>0</v>
      </c>
      <c r="AA74">
        <f>IF($L74="Externally Funded",0,IF($M74="PA",VLOOKUP($N74,'[1]PA Projects'!$A$4:$DO$223,77,0),VLOOKUP($N74, '[1]NJ Projects'!$A$13:$DK$121,76,0)))</f>
        <v>0</v>
      </c>
      <c r="AB74">
        <f>IF($L74="Externally Funded",0,IF($M74="PA",VLOOKUP($N74,'[1]PA Projects'!$A$4:$DO$223,78,0),VLOOKUP($N74, '[1]NJ Projects'!$A$13:$DK$121,77,0)))</f>
        <v>0</v>
      </c>
      <c r="AC74">
        <f>IF($L74="Externally Funded",0,IF($M74="PA",VLOOKUP($N74,'[1]PA Projects'!$A$4:$DO$223,79,0),VLOOKUP($N74, '[1]NJ Projects'!$A$13:$DK$121,78,0)))</f>
        <v>0</v>
      </c>
      <c r="AD74">
        <f>IF($L74="Externally Funded",0,IF($M74="PA",VLOOKUP($N74,'[1]PA Projects'!$A$4:$DO$223,80,0),VLOOKUP($N74, '[1]NJ Projects'!$A$13:$DK$121,79,0)))</f>
        <v>0</v>
      </c>
      <c r="AE74">
        <f>IF($L74="Externally Funded",0,IF($M74="PA",VLOOKUP($N74,'[1]PA Projects'!$A$4:$DO$223,81,0),VLOOKUP($N74, '[1]NJ Projects'!$A$13:$DK$121,80,0)))</f>
        <v>0</v>
      </c>
      <c r="AF74">
        <f>IF($L74="Externally Funded",0,IF($M74="PA",VLOOKUP($N74,'[1]PA Projects'!$A$4:$DO$223,82,0),VLOOKUP($N74, '[1]NJ Projects'!$A$13:$DK$121,81,0)))</f>
        <v>0</v>
      </c>
      <c r="AG74">
        <f>IF($L74="Externally Funded",0,IF($M74="PA",VLOOKUP($N74,'[1]PA Projects'!$A$4:$DO$223,83,0),VLOOKUP($N74, '[1]NJ Projects'!$A$13:$DK$121,82,0)))</f>
        <v>0</v>
      </c>
      <c r="AH74">
        <f>IF($L74="Externally Funded",0,IF($M74="PA",VLOOKUP($N74,'[1]PA Projects'!$A$4:$DO$223,84,0),VLOOKUP($N74, '[1]NJ Projects'!$A$13:$DK$121,83,0)))</f>
        <v>0</v>
      </c>
      <c r="AI74">
        <f>IF($L74="Externally Funded",0,IF($M74="PA",VLOOKUP($N74,'[1]PA Projects'!$A$4:$DO$223,85,0),VLOOKUP($N74, '[1]NJ Projects'!$A$13:$DK$121,84,0)))</f>
        <v>0</v>
      </c>
      <c r="AJ74">
        <f>IF($L74="Externally Funded",0,IF($M74="PA",VLOOKUP($N74,'[1]PA Projects'!$A$4:$DO$223,86,0),VLOOKUP($N74, '[1]NJ Projects'!$A$13:$DK$121,85,0)))</f>
        <v>0</v>
      </c>
      <c r="AK74">
        <f>IF($L74="Externally Funded",0,IF($M74="PA",VLOOKUP($N74,'[1]PA Projects'!$A$4:$DO$223,87,0),VLOOKUP($N74, '[1]NJ Projects'!$A$13:$DK$121,86,0)))</f>
        <v>0</v>
      </c>
      <c r="AL74">
        <f>IF($L74="Externally Funded", VLOOKUP($N74, '[1]External Projects'!$A$5:$S$13,19,0), IF($M74="PA",VLOOKUP($N74,'[1]PA Projects'!$A$4:$DO$223,119,0),VLOOKUP($N74, '[1]NJ Projects'!$A$13:$DK$121,115,0)))</f>
        <v>0</v>
      </c>
    </row>
    <row r="75" spans="1:38" x14ac:dyDescent="0.25">
      <c r="A75" s="1" t="s">
        <v>166</v>
      </c>
      <c r="B75" s="1" t="s">
        <v>261</v>
      </c>
      <c r="C75" s="1" t="s">
        <v>280</v>
      </c>
      <c r="D75" s="1" t="s">
        <v>281</v>
      </c>
      <c r="E75" s="1" t="s">
        <v>38</v>
      </c>
      <c r="F75" s="1" t="s">
        <v>45</v>
      </c>
      <c r="G75" s="2">
        <v>27.6</v>
      </c>
      <c r="H75" s="2">
        <v>0</v>
      </c>
      <c r="I75" s="2">
        <v>0</v>
      </c>
      <c r="L75" s="3" t="s">
        <v>29</v>
      </c>
      <c r="M75" s="1" t="str">
        <f t="shared" si="0"/>
        <v>PA</v>
      </c>
      <c r="N75" s="11">
        <v>148</v>
      </c>
      <c r="O75">
        <f>IF($L75="Externally Funded",0,IF($M75="PA",VLOOKUP($N75,'[1]PA Projects'!$A$4:$DO$223,65,0),VLOOKUP($N75, '[1]NJ Projects'!$A$13:$DK$121,64,0)))</f>
        <v>0</v>
      </c>
      <c r="P75">
        <f>IF($L75="Externally Funded",0,IF($M75="PA",VLOOKUP($N75,'[1]PA Projects'!$A$4:$DO$223,66,0),VLOOKUP($N75, '[1]NJ Projects'!$A$13:$DK$121,65,0)))</f>
        <v>0</v>
      </c>
      <c r="Q75">
        <f>IF($L75="Externally Funded",0,IF($M75="PA",VLOOKUP($N75,'[1]PA Projects'!$A$4:$DO$223,67,0),VLOOKUP($N75, '[1]NJ Projects'!$A$13:$DK$121,66,0)))</f>
        <v>0</v>
      </c>
      <c r="R75">
        <f>IF($L75="Externally Funded",0,IF($M75="PA",VLOOKUP($N75,'[1]PA Projects'!$A$4:$DO$223,68,0),VLOOKUP($N75, '[1]NJ Projects'!$A$13:$DK$121,67,0)))</f>
        <v>0</v>
      </c>
      <c r="S75">
        <f>IF($L75="Externally Funded",0,IF($M75="PA",VLOOKUP($N75,'[1]PA Projects'!$A$4:$DO$223,69,0),VLOOKUP($N75, '[1]NJ Projects'!$A$13:$DK$121,68,0)))</f>
        <v>0</v>
      </c>
      <c r="T75">
        <f>IF($L75="Externally Funded",0,IF($M75="PA",VLOOKUP($N75,'[1]PA Projects'!$A$4:$DO$223,70,0),VLOOKUP($N75, '[1]NJ Projects'!$A$13:$DK$121,69,0)))</f>
        <v>0</v>
      </c>
      <c r="U75">
        <f>IF($L75="Externally Funded",0,IF($M75="PA",VLOOKUP($N75,'[1]PA Projects'!$A$4:$DO$223,71,0),VLOOKUP($N75, '[1]NJ Projects'!$A$13:$DK$121,70,0)))</f>
        <v>0</v>
      </c>
      <c r="V75">
        <f>IF($L75="Externally Funded",0,IF($M75="PA",VLOOKUP($N75,'[1]PA Projects'!$A$4:$DO$223,72,0),VLOOKUP($N75, '[1]NJ Projects'!$A$13:$DK$121,71,0)))</f>
        <v>0</v>
      </c>
      <c r="W75">
        <f>IF($L75="Externally Funded",0,IF($M75="PA",VLOOKUP($N75,'[1]PA Projects'!$A$4:$DO$223,73,0),VLOOKUP($N75, '[1]NJ Projects'!$A$13:$DK$121,72,0)))</f>
        <v>0</v>
      </c>
      <c r="X75">
        <f>IF($L75="Externally Funded",0,IF($M75="PA",VLOOKUP($N75,'[1]PA Projects'!$A$4:$DO$223,74,0),VLOOKUP($N75, '[1]NJ Projects'!$A$13:$DK$121,73,0)))</f>
        <v>0</v>
      </c>
      <c r="Y75">
        <f>IF($L75="Externally Funded",0,IF($M75="PA",VLOOKUP($N75,'[1]PA Projects'!$A$4:$DO$223,75,0),VLOOKUP($N75, '[1]NJ Projects'!$A$13:$DK$121,74,0)))</f>
        <v>0</v>
      </c>
      <c r="Z75">
        <f>IF($L75="Externally Funded",0,IF($M75="PA",VLOOKUP($N75,'[1]PA Projects'!$A$4:$DO$223,76,0),VLOOKUP($N75, '[1]NJ Projects'!$A$13:$DK$121,75,0)))</f>
        <v>0</v>
      </c>
      <c r="AA75">
        <f>IF($L75="Externally Funded",0,IF($M75="PA",VLOOKUP($N75,'[1]PA Projects'!$A$4:$DO$223,77,0),VLOOKUP($N75, '[1]NJ Projects'!$A$13:$DK$121,76,0)))</f>
        <v>0</v>
      </c>
      <c r="AB75">
        <f>IF($L75="Externally Funded",0,IF($M75="PA",VLOOKUP($N75,'[1]PA Projects'!$A$4:$DO$223,78,0),VLOOKUP($N75, '[1]NJ Projects'!$A$13:$DK$121,77,0)))</f>
        <v>0</v>
      </c>
      <c r="AC75">
        <f>IF($L75="Externally Funded",0,IF($M75="PA",VLOOKUP($N75,'[1]PA Projects'!$A$4:$DO$223,79,0),VLOOKUP($N75, '[1]NJ Projects'!$A$13:$DK$121,78,0)))</f>
        <v>0</v>
      </c>
      <c r="AD75">
        <f>IF($L75="Externally Funded",0,IF($M75="PA",VLOOKUP($N75,'[1]PA Projects'!$A$4:$DO$223,80,0),VLOOKUP($N75, '[1]NJ Projects'!$A$13:$DK$121,79,0)))</f>
        <v>0</v>
      </c>
      <c r="AE75">
        <f>IF($L75="Externally Funded",0,IF($M75="PA",VLOOKUP($N75,'[1]PA Projects'!$A$4:$DO$223,81,0),VLOOKUP($N75, '[1]NJ Projects'!$A$13:$DK$121,80,0)))</f>
        <v>0</v>
      </c>
      <c r="AF75">
        <f>IF($L75="Externally Funded",0,IF($M75="PA",VLOOKUP($N75,'[1]PA Projects'!$A$4:$DO$223,82,0),VLOOKUP($N75, '[1]NJ Projects'!$A$13:$DK$121,81,0)))</f>
        <v>0</v>
      </c>
      <c r="AG75">
        <f>IF($L75="Externally Funded",0,IF($M75="PA",VLOOKUP($N75,'[1]PA Projects'!$A$4:$DO$223,83,0),VLOOKUP($N75, '[1]NJ Projects'!$A$13:$DK$121,82,0)))</f>
        <v>0</v>
      </c>
      <c r="AH75">
        <f>IF($L75="Externally Funded",0,IF($M75="PA",VLOOKUP($N75,'[1]PA Projects'!$A$4:$DO$223,84,0),VLOOKUP($N75, '[1]NJ Projects'!$A$13:$DK$121,83,0)))</f>
        <v>0</v>
      </c>
      <c r="AI75">
        <f>IF($L75="Externally Funded",0,IF($M75="PA",VLOOKUP($N75,'[1]PA Projects'!$A$4:$DO$223,85,0),VLOOKUP($N75, '[1]NJ Projects'!$A$13:$DK$121,84,0)))</f>
        <v>0</v>
      </c>
      <c r="AJ75">
        <f>IF($L75="Externally Funded",0,IF($M75="PA",VLOOKUP($N75,'[1]PA Projects'!$A$4:$DO$223,86,0),VLOOKUP($N75, '[1]NJ Projects'!$A$13:$DK$121,85,0)))</f>
        <v>0</v>
      </c>
      <c r="AK75">
        <f>IF($L75="Externally Funded",0,IF($M75="PA",VLOOKUP($N75,'[1]PA Projects'!$A$4:$DO$223,87,0),VLOOKUP($N75, '[1]NJ Projects'!$A$13:$DK$121,86,0)))</f>
        <v>0</v>
      </c>
      <c r="AL75">
        <f>IF($L75="Externally Funded", VLOOKUP($N75, '[1]External Projects'!$A$5:$S$13,19,0), IF($M75="PA",VLOOKUP($N75,'[1]PA Projects'!$A$4:$DO$223,119,0),VLOOKUP($N75, '[1]NJ Projects'!$A$13:$DK$121,115,0)))</f>
        <v>0</v>
      </c>
    </row>
    <row r="76" spans="1:38" x14ac:dyDescent="0.25">
      <c r="A76" s="1" t="s">
        <v>51</v>
      </c>
      <c r="B76" s="1" t="s">
        <v>261</v>
      </c>
      <c r="C76" s="1" t="s">
        <v>280</v>
      </c>
      <c r="D76" s="1" t="s">
        <v>282</v>
      </c>
      <c r="E76" s="1" t="s">
        <v>38</v>
      </c>
      <c r="F76" s="1" t="s">
        <v>18</v>
      </c>
      <c r="G76" s="2">
        <v>0</v>
      </c>
      <c r="H76" s="2">
        <v>160</v>
      </c>
      <c r="I76" s="2">
        <v>0</v>
      </c>
      <c r="L76" s="3" t="s">
        <v>20</v>
      </c>
      <c r="M76" s="1" t="str">
        <f t="shared" si="0"/>
        <v>PA</v>
      </c>
      <c r="N76" s="1">
        <v>148</v>
      </c>
      <c r="O76">
        <f>IF($L76="Externally Funded",0,IF($M76="PA",VLOOKUP($N76,'[1]PA Projects'!$A$4:$DO$223,65,0),VLOOKUP($N76, '[1]NJ Projects'!$A$13:$DK$121,64,0)))</f>
        <v>0</v>
      </c>
      <c r="P76">
        <f>IF($L76="Externally Funded",0,IF($M76="PA",VLOOKUP($N76,'[1]PA Projects'!$A$4:$DO$223,66,0),VLOOKUP($N76, '[1]NJ Projects'!$A$13:$DK$121,65,0)))</f>
        <v>0</v>
      </c>
      <c r="Q76">
        <f>IF($L76="Externally Funded",0,IF($M76="PA",VLOOKUP($N76,'[1]PA Projects'!$A$4:$DO$223,67,0),VLOOKUP($N76, '[1]NJ Projects'!$A$13:$DK$121,66,0)))</f>
        <v>0</v>
      </c>
      <c r="R76">
        <f>IF($L76="Externally Funded",0,IF($M76="PA",VLOOKUP($N76,'[1]PA Projects'!$A$4:$DO$223,68,0),VLOOKUP($N76, '[1]NJ Projects'!$A$13:$DK$121,67,0)))</f>
        <v>0</v>
      </c>
      <c r="S76">
        <f>IF($L76="Externally Funded",0,IF($M76="PA",VLOOKUP($N76,'[1]PA Projects'!$A$4:$DO$223,69,0),VLOOKUP($N76, '[1]NJ Projects'!$A$13:$DK$121,68,0)))</f>
        <v>0</v>
      </c>
      <c r="T76">
        <f>IF($L76="Externally Funded",0,IF($M76="PA",VLOOKUP($N76,'[1]PA Projects'!$A$4:$DO$223,70,0),VLOOKUP($N76, '[1]NJ Projects'!$A$13:$DK$121,69,0)))</f>
        <v>0</v>
      </c>
      <c r="U76">
        <f>IF($L76="Externally Funded",0,IF($M76="PA",VLOOKUP($N76,'[1]PA Projects'!$A$4:$DO$223,71,0),VLOOKUP($N76, '[1]NJ Projects'!$A$13:$DK$121,70,0)))</f>
        <v>0</v>
      </c>
      <c r="V76">
        <f>IF($L76="Externally Funded",0,IF($M76="PA",VLOOKUP($N76,'[1]PA Projects'!$A$4:$DO$223,72,0),VLOOKUP($N76, '[1]NJ Projects'!$A$13:$DK$121,71,0)))</f>
        <v>0</v>
      </c>
      <c r="W76">
        <f>IF($L76="Externally Funded",0,IF($M76="PA",VLOOKUP($N76,'[1]PA Projects'!$A$4:$DO$223,73,0),VLOOKUP($N76, '[1]NJ Projects'!$A$13:$DK$121,72,0)))</f>
        <v>0</v>
      </c>
      <c r="X76">
        <f>IF($L76="Externally Funded",0,IF($M76="PA",VLOOKUP($N76,'[1]PA Projects'!$A$4:$DO$223,74,0),VLOOKUP($N76, '[1]NJ Projects'!$A$13:$DK$121,73,0)))</f>
        <v>0</v>
      </c>
      <c r="Y76">
        <f>IF($L76="Externally Funded",0,IF($M76="PA",VLOOKUP($N76,'[1]PA Projects'!$A$4:$DO$223,75,0),VLOOKUP($N76, '[1]NJ Projects'!$A$13:$DK$121,74,0)))</f>
        <v>0</v>
      </c>
      <c r="Z76">
        <f>IF($L76="Externally Funded",0,IF($M76="PA",VLOOKUP($N76,'[1]PA Projects'!$A$4:$DO$223,76,0),VLOOKUP($N76, '[1]NJ Projects'!$A$13:$DK$121,75,0)))</f>
        <v>0</v>
      </c>
      <c r="AA76">
        <f>IF($L76="Externally Funded",0,IF($M76="PA",VLOOKUP($N76,'[1]PA Projects'!$A$4:$DO$223,77,0),VLOOKUP($N76, '[1]NJ Projects'!$A$13:$DK$121,76,0)))</f>
        <v>0</v>
      </c>
      <c r="AB76">
        <f>IF($L76="Externally Funded",0,IF($M76="PA",VLOOKUP($N76,'[1]PA Projects'!$A$4:$DO$223,78,0),VLOOKUP($N76, '[1]NJ Projects'!$A$13:$DK$121,77,0)))</f>
        <v>0</v>
      </c>
      <c r="AC76">
        <f>IF($L76="Externally Funded",0,IF($M76="PA",VLOOKUP($N76,'[1]PA Projects'!$A$4:$DO$223,79,0),VLOOKUP($N76, '[1]NJ Projects'!$A$13:$DK$121,78,0)))</f>
        <v>0</v>
      </c>
      <c r="AD76">
        <f>IF($L76="Externally Funded",0,IF($M76="PA",VLOOKUP($N76,'[1]PA Projects'!$A$4:$DO$223,80,0),VLOOKUP($N76, '[1]NJ Projects'!$A$13:$DK$121,79,0)))</f>
        <v>0</v>
      </c>
      <c r="AE76">
        <f>IF($L76="Externally Funded",0,IF($M76="PA",VLOOKUP($N76,'[1]PA Projects'!$A$4:$DO$223,81,0),VLOOKUP($N76, '[1]NJ Projects'!$A$13:$DK$121,80,0)))</f>
        <v>0</v>
      </c>
      <c r="AF76">
        <f>IF($L76="Externally Funded",0,IF($M76="PA",VLOOKUP($N76,'[1]PA Projects'!$A$4:$DO$223,82,0),VLOOKUP($N76, '[1]NJ Projects'!$A$13:$DK$121,81,0)))</f>
        <v>0</v>
      </c>
      <c r="AG76">
        <f>IF($L76="Externally Funded",0,IF($M76="PA",VLOOKUP($N76,'[1]PA Projects'!$A$4:$DO$223,83,0),VLOOKUP($N76, '[1]NJ Projects'!$A$13:$DK$121,82,0)))</f>
        <v>0</v>
      </c>
      <c r="AH76">
        <f>IF($L76="Externally Funded",0,IF($M76="PA",VLOOKUP($N76,'[1]PA Projects'!$A$4:$DO$223,84,0),VLOOKUP($N76, '[1]NJ Projects'!$A$13:$DK$121,83,0)))</f>
        <v>0</v>
      </c>
      <c r="AI76">
        <f>IF($L76="Externally Funded",0,IF($M76="PA",VLOOKUP($N76,'[1]PA Projects'!$A$4:$DO$223,85,0),VLOOKUP($N76, '[1]NJ Projects'!$A$13:$DK$121,84,0)))</f>
        <v>0</v>
      </c>
      <c r="AJ76">
        <f>IF($L76="Externally Funded",0,IF($M76="PA",VLOOKUP($N76,'[1]PA Projects'!$A$4:$DO$223,86,0),VLOOKUP($N76, '[1]NJ Projects'!$A$13:$DK$121,85,0)))</f>
        <v>0</v>
      </c>
      <c r="AK76">
        <f>IF($L76="Externally Funded",0,IF($M76="PA",VLOOKUP($N76,'[1]PA Projects'!$A$4:$DO$223,87,0),VLOOKUP($N76, '[1]NJ Projects'!$A$13:$DK$121,86,0)))</f>
        <v>0</v>
      </c>
      <c r="AL76">
        <f>IF($L76="Externally Funded", VLOOKUP($N76, '[1]External Projects'!$A$5:$S$13,19,0), IF($M76="PA",VLOOKUP($N76,'[1]PA Projects'!$A$4:$DO$223,119,0),VLOOKUP($N76, '[1]NJ Projects'!$A$13:$DK$121,115,0)))</f>
        <v>0</v>
      </c>
    </row>
    <row r="77" spans="1:38" x14ac:dyDescent="0.25">
      <c r="A77" s="1" t="s">
        <v>51</v>
      </c>
      <c r="B77" s="1" t="s">
        <v>261</v>
      </c>
      <c r="C77" s="1" t="s">
        <v>280</v>
      </c>
      <c r="D77" s="1" t="s">
        <v>282</v>
      </c>
      <c r="E77" s="1" t="s">
        <v>38</v>
      </c>
      <c r="F77" s="1" t="s">
        <v>18</v>
      </c>
      <c r="G77" s="2">
        <v>0</v>
      </c>
      <c r="H77" s="2">
        <v>160</v>
      </c>
      <c r="I77" s="2">
        <v>0</v>
      </c>
      <c r="L77" s="3" t="s">
        <v>20</v>
      </c>
      <c r="M77" s="1" t="str">
        <f t="shared" si="0"/>
        <v>PA</v>
      </c>
      <c r="N77" s="1">
        <v>148</v>
      </c>
      <c r="O77">
        <f>IF($L77="Externally Funded",0,IF($M77="PA",VLOOKUP($N77,'[1]PA Projects'!$A$4:$DO$223,65,0),VLOOKUP($N77, '[1]NJ Projects'!$A$13:$DK$121,64,0)))</f>
        <v>0</v>
      </c>
      <c r="P77">
        <f>IF($L77="Externally Funded",0,IF($M77="PA",VLOOKUP($N77,'[1]PA Projects'!$A$4:$DO$223,66,0),VLOOKUP($N77, '[1]NJ Projects'!$A$13:$DK$121,65,0)))</f>
        <v>0</v>
      </c>
      <c r="Q77">
        <f>IF($L77="Externally Funded",0,IF($M77="PA",VLOOKUP($N77,'[1]PA Projects'!$A$4:$DO$223,67,0),VLOOKUP($N77, '[1]NJ Projects'!$A$13:$DK$121,66,0)))</f>
        <v>0</v>
      </c>
      <c r="R77">
        <f>IF($L77="Externally Funded",0,IF($M77="PA",VLOOKUP($N77,'[1]PA Projects'!$A$4:$DO$223,68,0),VLOOKUP($N77, '[1]NJ Projects'!$A$13:$DK$121,67,0)))</f>
        <v>0</v>
      </c>
      <c r="S77">
        <f>IF($L77="Externally Funded",0,IF($M77="PA",VLOOKUP($N77,'[1]PA Projects'!$A$4:$DO$223,69,0),VLOOKUP($N77, '[1]NJ Projects'!$A$13:$DK$121,68,0)))</f>
        <v>0</v>
      </c>
      <c r="T77">
        <f>IF($L77="Externally Funded",0,IF($M77="PA",VLOOKUP($N77,'[1]PA Projects'!$A$4:$DO$223,70,0),VLOOKUP($N77, '[1]NJ Projects'!$A$13:$DK$121,69,0)))</f>
        <v>0</v>
      </c>
      <c r="U77">
        <f>IF($L77="Externally Funded",0,IF($M77="PA",VLOOKUP($N77,'[1]PA Projects'!$A$4:$DO$223,71,0),VLOOKUP($N77, '[1]NJ Projects'!$A$13:$DK$121,70,0)))</f>
        <v>0</v>
      </c>
      <c r="V77">
        <f>IF($L77="Externally Funded",0,IF($M77="PA",VLOOKUP($N77,'[1]PA Projects'!$A$4:$DO$223,72,0),VLOOKUP($N77, '[1]NJ Projects'!$A$13:$DK$121,71,0)))</f>
        <v>0</v>
      </c>
      <c r="W77">
        <f>IF($L77="Externally Funded",0,IF($M77="PA",VLOOKUP($N77,'[1]PA Projects'!$A$4:$DO$223,73,0),VLOOKUP($N77, '[1]NJ Projects'!$A$13:$DK$121,72,0)))</f>
        <v>0</v>
      </c>
      <c r="X77">
        <f>IF($L77="Externally Funded",0,IF($M77="PA",VLOOKUP($N77,'[1]PA Projects'!$A$4:$DO$223,74,0),VLOOKUP($N77, '[1]NJ Projects'!$A$13:$DK$121,73,0)))</f>
        <v>0</v>
      </c>
      <c r="Y77">
        <f>IF($L77="Externally Funded",0,IF($M77="PA",VLOOKUP($N77,'[1]PA Projects'!$A$4:$DO$223,75,0),VLOOKUP($N77, '[1]NJ Projects'!$A$13:$DK$121,74,0)))</f>
        <v>0</v>
      </c>
      <c r="Z77">
        <f>IF($L77="Externally Funded",0,IF($M77="PA",VLOOKUP($N77,'[1]PA Projects'!$A$4:$DO$223,76,0),VLOOKUP($N77, '[1]NJ Projects'!$A$13:$DK$121,75,0)))</f>
        <v>0</v>
      </c>
      <c r="AA77">
        <f>IF($L77="Externally Funded",0,IF($M77="PA",VLOOKUP($N77,'[1]PA Projects'!$A$4:$DO$223,77,0),VLOOKUP($N77, '[1]NJ Projects'!$A$13:$DK$121,76,0)))</f>
        <v>0</v>
      </c>
      <c r="AB77">
        <f>IF($L77="Externally Funded",0,IF($M77="PA",VLOOKUP($N77,'[1]PA Projects'!$A$4:$DO$223,78,0),VLOOKUP($N77, '[1]NJ Projects'!$A$13:$DK$121,77,0)))</f>
        <v>0</v>
      </c>
      <c r="AC77">
        <f>IF($L77="Externally Funded",0,IF($M77="PA",VLOOKUP($N77,'[1]PA Projects'!$A$4:$DO$223,79,0),VLOOKUP($N77, '[1]NJ Projects'!$A$13:$DK$121,78,0)))</f>
        <v>0</v>
      </c>
      <c r="AD77">
        <f>IF($L77="Externally Funded",0,IF($M77="PA",VLOOKUP($N77,'[1]PA Projects'!$A$4:$DO$223,80,0),VLOOKUP($N77, '[1]NJ Projects'!$A$13:$DK$121,79,0)))</f>
        <v>0</v>
      </c>
      <c r="AE77">
        <f>IF($L77="Externally Funded",0,IF($M77="PA",VLOOKUP($N77,'[1]PA Projects'!$A$4:$DO$223,81,0),VLOOKUP($N77, '[1]NJ Projects'!$A$13:$DK$121,80,0)))</f>
        <v>0</v>
      </c>
      <c r="AF77">
        <f>IF($L77="Externally Funded",0,IF($M77="PA",VLOOKUP($N77,'[1]PA Projects'!$A$4:$DO$223,82,0),VLOOKUP($N77, '[1]NJ Projects'!$A$13:$DK$121,81,0)))</f>
        <v>0</v>
      </c>
      <c r="AG77">
        <f>IF($L77="Externally Funded",0,IF($M77="PA",VLOOKUP($N77,'[1]PA Projects'!$A$4:$DO$223,83,0),VLOOKUP($N77, '[1]NJ Projects'!$A$13:$DK$121,82,0)))</f>
        <v>0</v>
      </c>
      <c r="AH77">
        <f>IF($L77="Externally Funded",0,IF($M77="PA",VLOOKUP($N77,'[1]PA Projects'!$A$4:$DO$223,84,0),VLOOKUP($N77, '[1]NJ Projects'!$A$13:$DK$121,83,0)))</f>
        <v>0</v>
      </c>
      <c r="AI77">
        <f>IF($L77="Externally Funded",0,IF($M77="PA",VLOOKUP($N77,'[1]PA Projects'!$A$4:$DO$223,85,0),VLOOKUP($N77, '[1]NJ Projects'!$A$13:$DK$121,84,0)))</f>
        <v>0</v>
      </c>
      <c r="AJ77">
        <f>IF($L77="Externally Funded",0,IF($M77="PA",VLOOKUP($N77,'[1]PA Projects'!$A$4:$DO$223,86,0),VLOOKUP($N77, '[1]NJ Projects'!$A$13:$DK$121,85,0)))</f>
        <v>0</v>
      </c>
      <c r="AK77">
        <f>IF($L77="Externally Funded",0,IF($M77="PA",VLOOKUP($N77,'[1]PA Projects'!$A$4:$DO$223,87,0),VLOOKUP($N77, '[1]NJ Projects'!$A$13:$DK$121,86,0)))</f>
        <v>0</v>
      </c>
      <c r="AL77">
        <f>IF($L77="Externally Funded", VLOOKUP($N77, '[1]External Projects'!$A$5:$S$13,19,0), IF($M77="PA",VLOOKUP($N77,'[1]PA Projects'!$A$4:$DO$223,119,0),VLOOKUP($N77, '[1]NJ Projects'!$A$13:$DK$121,115,0)))</f>
        <v>0</v>
      </c>
    </row>
    <row r="78" spans="1:38" x14ac:dyDescent="0.25">
      <c r="A78" s="1" t="s">
        <v>51</v>
      </c>
      <c r="B78" s="1" t="s">
        <v>261</v>
      </c>
      <c r="C78" s="1" t="s">
        <v>280</v>
      </c>
      <c r="D78" s="1" t="s">
        <v>282</v>
      </c>
      <c r="E78" s="1" t="s">
        <v>38</v>
      </c>
      <c r="F78" s="1" t="s">
        <v>18</v>
      </c>
      <c r="G78" s="2">
        <v>0</v>
      </c>
      <c r="H78" s="2">
        <v>160</v>
      </c>
      <c r="I78" s="2">
        <v>0</v>
      </c>
      <c r="L78" s="3" t="s">
        <v>20</v>
      </c>
      <c r="M78" s="1" t="str">
        <f t="shared" si="0"/>
        <v>PA</v>
      </c>
      <c r="N78" s="11">
        <v>157</v>
      </c>
      <c r="O78">
        <f>IF($L78="Externally Funded",0,IF($M78="PA",VLOOKUP($N78,'[1]PA Projects'!$A$4:$DO$223,65,0),VLOOKUP($N78, '[1]NJ Projects'!$A$13:$DK$121,64,0)))</f>
        <v>0</v>
      </c>
      <c r="P78">
        <f>IF($L78="Externally Funded",0,IF($M78="PA",VLOOKUP($N78,'[1]PA Projects'!$A$4:$DO$223,66,0),VLOOKUP($N78, '[1]NJ Projects'!$A$13:$DK$121,65,0)))</f>
        <v>0</v>
      </c>
      <c r="Q78">
        <f>IF($L78="Externally Funded",0,IF($M78="PA",VLOOKUP($N78,'[1]PA Projects'!$A$4:$DO$223,67,0),VLOOKUP($N78, '[1]NJ Projects'!$A$13:$DK$121,66,0)))</f>
        <v>0</v>
      </c>
      <c r="R78">
        <f>IF($L78="Externally Funded",0,IF($M78="PA",VLOOKUP($N78,'[1]PA Projects'!$A$4:$DO$223,68,0),VLOOKUP($N78, '[1]NJ Projects'!$A$13:$DK$121,67,0)))</f>
        <v>0</v>
      </c>
      <c r="S78">
        <f>IF($L78="Externally Funded",0,IF($M78="PA",VLOOKUP($N78,'[1]PA Projects'!$A$4:$DO$223,69,0),VLOOKUP($N78, '[1]NJ Projects'!$A$13:$DK$121,68,0)))</f>
        <v>0</v>
      </c>
      <c r="T78">
        <f>IF($L78="Externally Funded",0,IF($M78="PA",VLOOKUP($N78,'[1]PA Projects'!$A$4:$DO$223,70,0),VLOOKUP($N78, '[1]NJ Projects'!$A$13:$DK$121,69,0)))</f>
        <v>0</v>
      </c>
      <c r="U78">
        <f>IF($L78="Externally Funded",0,IF($M78="PA",VLOOKUP($N78,'[1]PA Projects'!$A$4:$DO$223,71,0),VLOOKUP($N78, '[1]NJ Projects'!$A$13:$DK$121,70,0)))</f>
        <v>0</v>
      </c>
      <c r="V78">
        <f>IF($L78="Externally Funded",0,IF($M78="PA",VLOOKUP($N78,'[1]PA Projects'!$A$4:$DO$223,72,0),VLOOKUP($N78, '[1]NJ Projects'!$A$13:$DK$121,71,0)))</f>
        <v>0</v>
      </c>
      <c r="W78">
        <f>IF($L78="Externally Funded",0,IF($M78="PA",VLOOKUP($N78,'[1]PA Projects'!$A$4:$DO$223,73,0),VLOOKUP($N78, '[1]NJ Projects'!$A$13:$DK$121,72,0)))</f>
        <v>0</v>
      </c>
      <c r="X78">
        <f>IF($L78="Externally Funded",0,IF($M78="PA",VLOOKUP($N78,'[1]PA Projects'!$A$4:$DO$223,74,0),VLOOKUP($N78, '[1]NJ Projects'!$A$13:$DK$121,73,0)))</f>
        <v>0</v>
      </c>
      <c r="Y78">
        <f>IF($L78="Externally Funded",0,IF($M78="PA",VLOOKUP($N78,'[1]PA Projects'!$A$4:$DO$223,75,0),VLOOKUP($N78, '[1]NJ Projects'!$A$13:$DK$121,74,0)))</f>
        <v>0</v>
      </c>
      <c r="Z78">
        <f>IF($L78="Externally Funded",0,IF($M78="PA",VLOOKUP($N78,'[1]PA Projects'!$A$4:$DO$223,76,0),VLOOKUP($N78, '[1]NJ Projects'!$A$13:$DK$121,75,0)))</f>
        <v>0</v>
      </c>
      <c r="AA78">
        <f>IF($L78="Externally Funded",0,IF($M78="PA",VLOOKUP($N78,'[1]PA Projects'!$A$4:$DO$223,77,0),VLOOKUP($N78, '[1]NJ Projects'!$A$13:$DK$121,76,0)))</f>
        <v>0</v>
      </c>
      <c r="AB78">
        <f>IF($L78="Externally Funded",0,IF($M78="PA",VLOOKUP($N78,'[1]PA Projects'!$A$4:$DO$223,78,0),VLOOKUP($N78, '[1]NJ Projects'!$A$13:$DK$121,77,0)))</f>
        <v>0</v>
      </c>
      <c r="AC78">
        <f>IF($L78="Externally Funded",0,IF($M78="PA",VLOOKUP($N78,'[1]PA Projects'!$A$4:$DO$223,79,0),VLOOKUP($N78, '[1]NJ Projects'!$A$13:$DK$121,78,0)))</f>
        <v>0</v>
      </c>
      <c r="AD78">
        <f>IF($L78="Externally Funded",0,IF($M78="PA",VLOOKUP($N78,'[1]PA Projects'!$A$4:$DO$223,80,0),VLOOKUP($N78, '[1]NJ Projects'!$A$13:$DK$121,79,0)))</f>
        <v>0</v>
      </c>
      <c r="AE78">
        <f>IF($L78="Externally Funded",0,IF($M78="PA",VLOOKUP($N78,'[1]PA Projects'!$A$4:$DO$223,81,0),VLOOKUP($N78, '[1]NJ Projects'!$A$13:$DK$121,80,0)))</f>
        <v>0</v>
      </c>
      <c r="AF78">
        <f>IF($L78="Externally Funded",0,IF($M78="PA",VLOOKUP($N78,'[1]PA Projects'!$A$4:$DO$223,82,0),VLOOKUP($N78, '[1]NJ Projects'!$A$13:$DK$121,81,0)))</f>
        <v>0</v>
      </c>
      <c r="AG78">
        <f>IF($L78="Externally Funded",0,IF($M78="PA",VLOOKUP($N78,'[1]PA Projects'!$A$4:$DO$223,83,0),VLOOKUP($N78, '[1]NJ Projects'!$A$13:$DK$121,82,0)))</f>
        <v>0</v>
      </c>
      <c r="AH78">
        <f>IF($L78="Externally Funded",0,IF($M78="PA",VLOOKUP($N78,'[1]PA Projects'!$A$4:$DO$223,84,0),VLOOKUP($N78, '[1]NJ Projects'!$A$13:$DK$121,83,0)))</f>
        <v>0</v>
      </c>
      <c r="AI78">
        <f>IF($L78="Externally Funded",0,IF($M78="PA",VLOOKUP($N78,'[1]PA Projects'!$A$4:$DO$223,85,0),VLOOKUP($N78, '[1]NJ Projects'!$A$13:$DK$121,84,0)))</f>
        <v>0</v>
      </c>
      <c r="AJ78">
        <f>IF($L78="Externally Funded",0,IF($M78="PA",VLOOKUP($N78,'[1]PA Projects'!$A$4:$DO$223,86,0),VLOOKUP($N78, '[1]NJ Projects'!$A$13:$DK$121,85,0)))</f>
        <v>0</v>
      </c>
      <c r="AK78">
        <f>IF($L78="Externally Funded",0,IF($M78="PA",VLOOKUP($N78,'[1]PA Projects'!$A$4:$DO$223,87,0),VLOOKUP($N78, '[1]NJ Projects'!$A$13:$DK$121,86,0)))</f>
        <v>0</v>
      </c>
      <c r="AL78">
        <f>IF($L78="Externally Funded", VLOOKUP($N78, '[1]External Projects'!$A$5:$S$13,19,0), IF($M78="PA",VLOOKUP($N78,'[1]PA Projects'!$A$4:$DO$223,119,0),VLOOKUP($N78, '[1]NJ Projects'!$A$13:$DK$121,115,0)))</f>
        <v>0</v>
      </c>
    </row>
    <row r="79" spans="1:38" x14ac:dyDescent="0.25">
      <c r="A79" s="1" t="s">
        <v>51</v>
      </c>
      <c r="B79" s="1" t="s">
        <v>261</v>
      </c>
      <c r="C79" s="1" t="s">
        <v>280</v>
      </c>
      <c r="D79" s="1" t="s">
        <v>282</v>
      </c>
      <c r="E79" s="1" t="s">
        <v>38</v>
      </c>
      <c r="F79" s="1" t="s">
        <v>18</v>
      </c>
      <c r="G79" s="2">
        <v>0</v>
      </c>
      <c r="H79" s="2">
        <v>160</v>
      </c>
      <c r="I79" s="2">
        <v>0</v>
      </c>
      <c r="L79" s="3" t="s">
        <v>20</v>
      </c>
      <c r="M79" s="1" t="str">
        <f t="shared" si="0"/>
        <v>PA</v>
      </c>
      <c r="N79" s="11">
        <v>150</v>
      </c>
      <c r="O79" t="e">
        <f>IF($L79="Externally Funded",0,IF($M79="PA",VLOOKUP($N79,'[1]PA Projects'!$A$4:$DO$223,65,0),VLOOKUP($N79, '[1]NJ Projects'!$A$13:$DK$121,64,0)))</f>
        <v>#N/A</v>
      </c>
      <c r="P79" t="e">
        <f>IF($L79="Externally Funded",0,IF($M79="PA",VLOOKUP($N79,'[1]PA Projects'!$A$4:$DO$223,66,0),VLOOKUP($N79, '[1]NJ Projects'!$A$13:$DK$121,65,0)))</f>
        <v>#N/A</v>
      </c>
      <c r="Q79" t="e">
        <f>IF($L79="Externally Funded",0,IF($M79="PA",VLOOKUP($N79,'[1]PA Projects'!$A$4:$DO$223,67,0),VLOOKUP($N79, '[1]NJ Projects'!$A$13:$DK$121,66,0)))</f>
        <v>#N/A</v>
      </c>
      <c r="R79" t="e">
        <f>IF($L79="Externally Funded",0,IF($M79="PA",VLOOKUP($N79,'[1]PA Projects'!$A$4:$DO$223,68,0),VLOOKUP($N79, '[1]NJ Projects'!$A$13:$DK$121,67,0)))</f>
        <v>#N/A</v>
      </c>
      <c r="S79" t="e">
        <f>IF($L79="Externally Funded",0,IF($M79="PA",VLOOKUP($N79,'[1]PA Projects'!$A$4:$DO$223,69,0),VLOOKUP($N79, '[1]NJ Projects'!$A$13:$DK$121,68,0)))</f>
        <v>#N/A</v>
      </c>
      <c r="T79" t="e">
        <f>IF($L79="Externally Funded",0,IF($M79="PA",VLOOKUP($N79,'[1]PA Projects'!$A$4:$DO$223,70,0),VLOOKUP($N79, '[1]NJ Projects'!$A$13:$DK$121,69,0)))</f>
        <v>#N/A</v>
      </c>
      <c r="U79" t="e">
        <f>IF($L79="Externally Funded",0,IF($M79="PA",VLOOKUP($N79,'[1]PA Projects'!$A$4:$DO$223,71,0),VLOOKUP($N79, '[1]NJ Projects'!$A$13:$DK$121,70,0)))</f>
        <v>#N/A</v>
      </c>
      <c r="V79" t="e">
        <f>IF($L79="Externally Funded",0,IF($M79="PA",VLOOKUP($N79,'[1]PA Projects'!$A$4:$DO$223,72,0),VLOOKUP($N79, '[1]NJ Projects'!$A$13:$DK$121,71,0)))</f>
        <v>#N/A</v>
      </c>
      <c r="W79" t="e">
        <f>IF($L79="Externally Funded",0,IF($M79="PA",VLOOKUP($N79,'[1]PA Projects'!$A$4:$DO$223,73,0),VLOOKUP($N79, '[1]NJ Projects'!$A$13:$DK$121,72,0)))</f>
        <v>#N/A</v>
      </c>
      <c r="X79" t="e">
        <f>IF($L79="Externally Funded",0,IF($M79="PA",VLOOKUP($N79,'[1]PA Projects'!$A$4:$DO$223,74,0),VLOOKUP($N79, '[1]NJ Projects'!$A$13:$DK$121,73,0)))</f>
        <v>#N/A</v>
      </c>
      <c r="Y79" t="e">
        <f>IF($L79="Externally Funded",0,IF($M79="PA",VLOOKUP($N79,'[1]PA Projects'!$A$4:$DO$223,75,0),VLOOKUP($N79, '[1]NJ Projects'!$A$13:$DK$121,74,0)))</f>
        <v>#N/A</v>
      </c>
      <c r="Z79" t="e">
        <f>IF($L79="Externally Funded",0,IF($M79="PA",VLOOKUP($N79,'[1]PA Projects'!$A$4:$DO$223,76,0),VLOOKUP($N79, '[1]NJ Projects'!$A$13:$DK$121,75,0)))</f>
        <v>#N/A</v>
      </c>
      <c r="AA79" t="e">
        <f>IF($L79="Externally Funded",0,IF($M79="PA",VLOOKUP($N79,'[1]PA Projects'!$A$4:$DO$223,77,0),VLOOKUP($N79, '[1]NJ Projects'!$A$13:$DK$121,76,0)))</f>
        <v>#N/A</v>
      </c>
      <c r="AB79" t="e">
        <f>IF($L79="Externally Funded",0,IF($M79="PA",VLOOKUP($N79,'[1]PA Projects'!$A$4:$DO$223,78,0),VLOOKUP($N79, '[1]NJ Projects'!$A$13:$DK$121,77,0)))</f>
        <v>#N/A</v>
      </c>
      <c r="AC79" t="e">
        <f>IF($L79="Externally Funded",0,IF($M79="PA",VLOOKUP($N79,'[1]PA Projects'!$A$4:$DO$223,79,0),VLOOKUP($N79, '[1]NJ Projects'!$A$13:$DK$121,78,0)))</f>
        <v>#N/A</v>
      </c>
      <c r="AD79" t="e">
        <f>IF($L79="Externally Funded",0,IF($M79="PA",VLOOKUP($N79,'[1]PA Projects'!$A$4:$DO$223,80,0),VLOOKUP($N79, '[1]NJ Projects'!$A$13:$DK$121,79,0)))</f>
        <v>#N/A</v>
      </c>
      <c r="AE79" t="e">
        <f>IF($L79="Externally Funded",0,IF($M79="PA",VLOOKUP($N79,'[1]PA Projects'!$A$4:$DO$223,81,0),VLOOKUP($N79, '[1]NJ Projects'!$A$13:$DK$121,80,0)))</f>
        <v>#N/A</v>
      </c>
      <c r="AF79" t="e">
        <f>IF($L79="Externally Funded",0,IF($M79="PA",VLOOKUP($N79,'[1]PA Projects'!$A$4:$DO$223,82,0),VLOOKUP($N79, '[1]NJ Projects'!$A$13:$DK$121,81,0)))</f>
        <v>#N/A</v>
      </c>
      <c r="AG79" t="e">
        <f>IF($L79="Externally Funded",0,IF($M79="PA",VLOOKUP($N79,'[1]PA Projects'!$A$4:$DO$223,83,0),VLOOKUP($N79, '[1]NJ Projects'!$A$13:$DK$121,82,0)))</f>
        <v>#N/A</v>
      </c>
      <c r="AH79" t="e">
        <f>IF($L79="Externally Funded",0,IF($M79="PA",VLOOKUP($N79,'[1]PA Projects'!$A$4:$DO$223,84,0),VLOOKUP($N79, '[1]NJ Projects'!$A$13:$DK$121,83,0)))</f>
        <v>#N/A</v>
      </c>
      <c r="AI79" t="e">
        <f>IF($L79="Externally Funded",0,IF($M79="PA",VLOOKUP($N79,'[1]PA Projects'!$A$4:$DO$223,85,0),VLOOKUP($N79, '[1]NJ Projects'!$A$13:$DK$121,84,0)))</f>
        <v>#N/A</v>
      </c>
      <c r="AJ79" t="e">
        <f>IF($L79="Externally Funded",0,IF($M79="PA",VLOOKUP($N79,'[1]PA Projects'!$A$4:$DO$223,86,0),VLOOKUP($N79, '[1]NJ Projects'!$A$13:$DK$121,85,0)))</f>
        <v>#N/A</v>
      </c>
      <c r="AK79" t="e">
        <f>IF($L79="Externally Funded",0,IF($M79="PA",VLOOKUP($N79,'[1]PA Projects'!$A$4:$DO$223,87,0),VLOOKUP($N79, '[1]NJ Projects'!$A$13:$DK$121,86,0)))</f>
        <v>#N/A</v>
      </c>
      <c r="AL79" t="e">
        <f>IF($L79="Externally Funded", VLOOKUP($N79, '[1]External Projects'!$A$5:$S$13,19,0), IF($M79="PA",VLOOKUP($N79,'[1]PA Projects'!$A$4:$DO$223,119,0),VLOOKUP($N79, '[1]NJ Projects'!$A$13:$DK$121,115,0)))</f>
        <v>#N/A</v>
      </c>
    </row>
    <row r="80" spans="1:38" x14ac:dyDescent="0.25">
      <c r="A80" s="1" t="s">
        <v>55</v>
      </c>
      <c r="B80" s="1" t="s">
        <v>261</v>
      </c>
      <c r="C80" s="1" t="s">
        <v>283</v>
      </c>
      <c r="D80" s="1" t="s">
        <v>284</v>
      </c>
      <c r="E80" s="1" t="s">
        <v>74</v>
      </c>
      <c r="F80" s="1" t="s">
        <v>50</v>
      </c>
      <c r="G80" s="2">
        <v>251</v>
      </c>
      <c r="H80" s="2">
        <v>0</v>
      </c>
      <c r="I80" s="2">
        <v>0</v>
      </c>
      <c r="L80" s="3" t="s">
        <v>29</v>
      </c>
      <c r="M80" s="1" t="str">
        <f t="shared" si="0"/>
        <v>PA</v>
      </c>
      <c r="N80" s="11">
        <v>104</v>
      </c>
      <c r="O80">
        <f>IF($L80="Externally Funded",0,IF($M80="PA",VLOOKUP($N80,'[1]PA Projects'!$A$4:$DO$223,65,0),VLOOKUP($N80, '[1]NJ Projects'!$A$13:$DK$121,64,0)))</f>
        <v>90097</v>
      </c>
      <c r="P80">
        <f>IF($L80="Externally Funded",0,IF($M80="PA",VLOOKUP($N80,'[1]PA Projects'!$A$4:$DO$223,66,0),VLOOKUP($N80, '[1]NJ Projects'!$A$13:$DK$121,65,0)))</f>
        <v>90096</v>
      </c>
      <c r="Q80">
        <f>IF($L80="Externally Funded",0,IF($M80="PA",VLOOKUP($N80,'[1]PA Projects'!$A$4:$DO$223,67,0),VLOOKUP($N80, '[1]NJ Projects'!$A$13:$DK$121,66,0)))</f>
        <v>80054</v>
      </c>
      <c r="R80">
        <f>IF($L80="Externally Funded",0,IF($M80="PA",VLOOKUP($N80,'[1]PA Projects'!$A$4:$DO$223,68,0),VLOOKUP($N80, '[1]NJ Projects'!$A$13:$DK$121,67,0)))</f>
        <v>88767</v>
      </c>
      <c r="S80">
        <f>IF($L80="Externally Funded",0,IF($M80="PA",VLOOKUP($N80,'[1]PA Projects'!$A$4:$DO$223,69,0),VLOOKUP($N80, '[1]NJ Projects'!$A$13:$DK$121,68,0)))</f>
        <v>88768</v>
      </c>
      <c r="T80">
        <f>IF($L80="Externally Funded",0,IF($M80="PA",VLOOKUP($N80,'[1]PA Projects'!$A$4:$DO$223,70,0),VLOOKUP($N80, '[1]NJ Projects'!$A$13:$DK$121,69,0)))</f>
        <v>0</v>
      </c>
      <c r="U80">
        <f>IF($L80="Externally Funded",0,IF($M80="PA",VLOOKUP($N80,'[1]PA Projects'!$A$4:$DO$223,71,0),VLOOKUP($N80, '[1]NJ Projects'!$A$13:$DK$121,70,0)))</f>
        <v>0</v>
      </c>
      <c r="V80">
        <f>IF($L80="Externally Funded",0,IF($M80="PA",VLOOKUP($N80,'[1]PA Projects'!$A$4:$DO$223,72,0),VLOOKUP($N80, '[1]NJ Projects'!$A$13:$DK$121,71,0)))</f>
        <v>0</v>
      </c>
      <c r="W80">
        <f>IF($L80="Externally Funded",0,IF($M80="PA",VLOOKUP($N80,'[1]PA Projects'!$A$4:$DO$223,73,0),VLOOKUP($N80, '[1]NJ Projects'!$A$13:$DK$121,72,0)))</f>
        <v>0</v>
      </c>
      <c r="X80">
        <f>IF($L80="Externally Funded",0,IF($M80="PA",VLOOKUP($N80,'[1]PA Projects'!$A$4:$DO$223,74,0),VLOOKUP($N80, '[1]NJ Projects'!$A$13:$DK$121,73,0)))</f>
        <v>0</v>
      </c>
      <c r="Y80">
        <f>IF($L80="Externally Funded",0,IF($M80="PA",VLOOKUP($N80,'[1]PA Projects'!$A$4:$DO$223,75,0),VLOOKUP($N80, '[1]NJ Projects'!$A$13:$DK$121,74,0)))</f>
        <v>0</v>
      </c>
      <c r="Z80">
        <f>IF($L80="Externally Funded",0,IF($M80="PA",VLOOKUP($N80,'[1]PA Projects'!$A$4:$DO$223,76,0),VLOOKUP($N80, '[1]NJ Projects'!$A$13:$DK$121,75,0)))</f>
        <v>0</v>
      </c>
      <c r="AA80">
        <f>IF($L80="Externally Funded",0,IF($M80="PA",VLOOKUP($N80,'[1]PA Projects'!$A$4:$DO$223,77,0),VLOOKUP($N80, '[1]NJ Projects'!$A$13:$DK$121,76,0)))</f>
        <v>0</v>
      </c>
      <c r="AB80">
        <f>IF($L80="Externally Funded",0,IF($M80="PA",VLOOKUP($N80,'[1]PA Projects'!$A$4:$DO$223,78,0),VLOOKUP($N80, '[1]NJ Projects'!$A$13:$DK$121,77,0)))</f>
        <v>0</v>
      </c>
      <c r="AC80">
        <f>IF($L80="Externally Funded",0,IF($M80="PA",VLOOKUP($N80,'[1]PA Projects'!$A$4:$DO$223,79,0),VLOOKUP($N80, '[1]NJ Projects'!$A$13:$DK$121,78,0)))</f>
        <v>0</v>
      </c>
      <c r="AD80">
        <f>IF($L80="Externally Funded",0,IF($M80="PA",VLOOKUP($N80,'[1]PA Projects'!$A$4:$DO$223,80,0),VLOOKUP($N80, '[1]NJ Projects'!$A$13:$DK$121,79,0)))</f>
        <v>0</v>
      </c>
      <c r="AE80">
        <f>IF($L80="Externally Funded",0,IF($M80="PA",VLOOKUP($N80,'[1]PA Projects'!$A$4:$DO$223,81,0),VLOOKUP($N80, '[1]NJ Projects'!$A$13:$DK$121,80,0)))</f>
        <v>0</v>
      </c>
      <c r="AF80">
        <f>IF($L80="Externally Funded",0,IF($M80="PA",VLOOKUP($N80,'[1]PA Projects'!$A$4:$DO$223,82,0),VLOOKUP($N80, '[1]NJ Projects'!$A$13:$DK$121,81,0)))</f>
        <v>0</v>
      </c>
      <c r="AG80">
        <f>IF($L80="Externally Funded",0,IF($M80="PA",VLOOKUP($N80,'[1]PA Projects'!$A$4:$DO$223,83,0),VLOOKUP($N80, '[1]NJ Projects'!$A$13:$DK$121,82,0)))</f>
        <v>0</v>
      </c>
      <c r="AH80">
        <f>IF($L80="Externally Funded",0,IF($M80="PA",VLOOKUP($N80,'[1]PA Projects'!$A$4:$DO$223,84,0),VLOOKUP($N80, '[1]NJ Projects'!$A$13:$DK$121,83,0)))</f>
        <v>0</v>
      </c>
      <c r="AI80">
        <f>IF($L80="Externally Funded",0,IF($M80="PA",VLOOKUP($N80,'[1]PA Projects'!$A$4:$DO$223,85,0),VLOOKUP($N80, '[1]NJ Projects'!$A$13:$DK$121,84,0)))</f>
        <v>0</v>
      </c>
      <c r="AJ80">
        <f>IF($L80="Externally Funded",0,IF($M80="PA",VLOOKUP($N80,'[1]PA Projects'!$A$4:$DO$223,86,0),VLOOKUP($N80, '[1]NJ Projects'!$A$13:$DK$121,85,0)))</f>
        <v>0</v>
      </c>
      <c r="AK80">
        <f>IF($L80="Externally Funded",0,IF($M80="PA",VLOOKUP($N80,'[1]PA Projects'!$A$4:$DO$223,87,0),VLOOKUP($N80, '[1]NJ Projects'!$A$13:$DK$121,86,0)))</f>
        <v>0</v>
      </c>
      <c r="AL80" t="str">
        <f>IF($L80="Externally Funded", VLOOKUP($N80, '[1]External Projects'!$A$5:$S$13,19,0), IF($M80="PA",VLOOKUP($N80,'[1]PA Projects'!$A$4:$DO$223,119,0),VLOOKUP($N80, '[1]NJ Projects'!$A$13:$DK$121,115,0)))</f>
        <v xml:space="preserve"> www.bridgesover676.com</v>
      </c>
    </row>
    <row r="81" spans="1:38" x14ac:dyDescent="0.25">
      <c r="A81" s="1" t="s">
        <v>55</v>
      </c>
      <c r="B81" s="1" t="s">
        <v>261</v>
      </c>
      <c r="C81" s="1" t="s">
        <v>283</v>
      </c>
      <c r="D81" s="1" t="s">
        <v>284</v>
      </c>
      <c r="E81" s="1" t="s">
        <v>74</v>
      </c>
      <c r="F81" s="1" t="s">
        <v>50</v>
      </c>
      <c r="G81" s="2">
        <v>251</v>
      </c>
      <c r="H81" s="2">
        <v>0</v>
      </c>
      <c r="I81" s="2">
        <v>0</v>
      </c>
      <c r="L81" s="3" t="s">
        <v>29</v>
      </c>
      <c r="M81" s="1" t="str">
        <f t="shared" si="0"/>
        <v>PA</v>
      </c>
      <c r="N81" s="11">
        <v>104</v>
      </c>
      <c r="O81">
        <f>IF($L81="Externally Funded",0,IF($M81="PA",VLOOKUP($N81,'[1]PA Projects'!$A$4:$DO$223,65,0),VLOOKUP($N81, '[1]NJ Projects'!$A$13:$DK$121,64,0)))</f>
        <v>90097</v>
      </c>
      <c r="P81">
        <f>IF($L81="Externally Funded",0,IF($M81="PA",VLOOKUP($N81,'[1]PA Projects'!$A$4:$DO$223,66,0),VLOOKUP($N81, '[1]NJ Projects'!$A$13:$DK$121,65,0)))</f>
        <v>90096</v>
      </c>
      <c r="Q81">
        <f>IF($L81="Externally Funded",0,IF($M81="PA",VLOOKUP($N81,'[1]PA Projects'!$A$4:$DO$223,67,0),VLOOKUP($N81, '[1]NJ Projects'!$A$13:$DK$121,66,0)))</f>
        <v>80054</v>
      </c>
      <c r="R81">
        <f>IF($L81="Externally Funded",0,IF($M81="PA",VLOOKUP($N81,'[1]PA Projects'!$A$4:$DO$223,68,0),VLOOKUP($N81, '[1]NJ Projects'!$A$13:$DK$121,67,0)))</f>
        <v>88767</v>
      </c>
      <c r="S81">
        <f>IF($L81="Externally Funded",0,IF($M81="PA",VLOOKUP($N81,'[1]PA Projects'!$A$4:$DO$223,69,0),VLOOKUP($N81, '[1]NJ Projects'!$A$13:$DK$121,68,0)))</f>
        <v>88768</v>
      </c>
      <c r="T81">
        <f>IF($L81="Externally Funded",0,IF($M81="PA",VLOOKUP($N81,'[1]PA Projects'!$A$4:$DO$223,70,0),VLOOKUP($N81, '[1]NJ Projects'!$A$13:$DK$121,69,0)))</f>
        <v>0</v>
      </c>
      <c r="U81">
        <f>IF($L81="Externally Funded",0,IF($M81="PA",VLOOKUP($N81,'[1]PA Projects'!$A$4:$DO$223,71,0),VLOOKUP($N81, '[1]NJ Projects'!$A$13:$DK$121,70,0)))</f>
        <v>0</v>
      </c>
      <c r="V81">
        <f>IF($L81="Externally Funded",0,IF($M81="PA",VLOOKUP($N81,'[1]PA Projects'!$A$4:$DO$223,72,0),VLOOKUP($N81, '[1]NJ Projects'!$A$13:$DK$121,71,0)))</f>
        <v>0</v>
      </c>
      <c r="W81">
        <f>IF($L81="Externally Funded",0,IF($M81="PA",VLOOKUP($N81,'[1]PA Projects'!$A$4:$DO$223,73,0),VLOOKUP($N81, '[1]NJ Projects'!$A$13:$DK$121,72,0)))</f>
        <v>0</v>
      </c>
      <c r="X81">
        <f>IF($L81="Externally Funded",0,IF($M81="PA",VLOOKUP($N81,'[1]PA Projects'!$A$4:$DO$223,74,0),VLOOKUP($N81, '[1]NJ Projects'!$A$13:$DK$121,73,0)))</f>
        <v>0</v>
      </c>
      <c r="Y81">
        <f>IF($L81="Externally Funded",0,IF($M81="PA",VLOOKUP($N81,'[1]PA Projects'!$A$4:$DO$223,75,0),VLOOKUP($N81, '[1]NJ Projects'!$A$13:$DK$121,74,0)))</f>
        <v>0</v>
      </c>
      <c r="Z81">
        <f>IF($L81="Externally Funded",0,IF($M81="PA",VLOOKUP($N81,'[1]PA Projects'!$A$4:$DO$223,76,0),VLOOKUP($N81, '[1]NJ Projects'!$A$13:$DK$121,75,0)))</f>
        <v>0</v>
      </c>
      <c r="AA81">
        <f>IF($L81="Externally Funded",0,IF($M81="PA",VLOOKUP($N81,'[1]PA Projects'!$A$4:$DO$223,77,0),VLOOKUP($N81, '[1]NJ Projects'!$A$13:$DK$121,76,0)))</f>
        <v>0</v>
      </c>
      <c r="AB81">
        <f>IF($L81="Externally Funded",0,IF($M81="PA",VLOOKUP($N81,'[1]PA Projects'!$A$4:$DO$223,78,0),VLOOKUP($N81, '[1]NJ Projects'!$A$13:$DK$121,77,0)))</f>
        <v>0</v>
      </c>
      <c r="AC81">
        <f>IF($L81="Externally Funded",0,IF($M81="PA",VLOOKUP($N81,'[1]PA Projects'!$A$4:$DO$223,79,0),VLOOKUP($N81, '[1]NJ Projects'!$A$13:$DK$121,78,0)))</f>
        <v>0</v>
      </c>
      <c r="AD81">
        <f>IF($L81="Externally Funded",0,IF($M81="PA",VLOOKUP($N81,'[1]PA Projects'!$A$4:$DO$223,80,0),VLOOKUP($N81, '[1]NJ Projects'!$A$13:$DK$121,79,0)))</f>
        <v>0</v>
      </c>
      <c r="AE81">
        <f>IF($L81="Externally Funded",0,IF($M81="PA",VLOOKUP($N81,'[1]PA Projects'!$A$4:$DO$223,81,0),VLOOKUP($N81, '[1]NJ Projects'!$A$13:$DK$121,80,0)))</f>
        <v>0</v>
      </c>
      <c r="AF81">
        <f>IF($L81="Externally Funded",0,IF($M81="PA",VLOOKUP($N81,'[1]PA Projects'!$A$4:$DO$223,82,0),VLOOKUP($N81, '[1]NJ Projects'!$A$13:$DK$121,81,0)))</f>
        <v>0</v>
      </c>
      <c r="AG81">
        <f>IF($L81="Externally Funded",0,IF($M81="PA",VLOOKUP($N81,'[1]PA Projects'!$A$4:$DO$223,83,0),VLOOKUP($N81, '[1]NJ Projects'!$A$13:$DK$121,82,0)))</f>
        <v>0</v>
      </c>
      <c r="AH81">
        <f>IF($L81="Externally Funded",0,IF($M81="PA",VLOOKUP($N81,'[1]PA Projects'!$A$4:$DO$223,84,0),VLOOKUP($N81, '[1]NJ Projects'!$A$13:$DK$121,83,0)))</f>
        <v>0</v>
      </c>
      <c r="AI81">
        <f>IF($L81="Externally Funded",0,IF($M81="PA",VLOOKUP($N81,'[1]PA Projects'!$A$4:$DO$223,85,0),VLOOKUP($N81, '[1]NJ Projects'!$A$13:$DK$121,84,0)))</f>
        <v>0</v>
      </c>
      <c r="AJ81">
        <f>IF($L81="Externally Funded",0,IF($M81="PA",VLOOKUP($N81,'[1]PA Projects'!$A$4:$DO$223,86,0),VLOOKUP($N81, '[1]NJ Projects'!$A$13:$DK$121,85,0)))</f>
        <v>0</v>
      </c>
      <c r="AK81">
        <f>IF($L81="Externally Funded",0,IF($M81="PA",VLOOKUP($N81,'[1]PA Projects'!$A$4:$DO$223,87,0),VLOOKUP($N81, '[1]NJ Projects'!$A$13:$DK$121,86,0)))</f>
        <v>0</v>
      </c>
      <c r="AL81" t="str">
        <f>IF($L81="Externally Funded", VLOOKUP($N81, '[1]External Projects'!$A$5:$S$13,19,0), IF($M81="PA",VLOOKUP($N81,'[1]PA Projects'!$A$4:$DO$223,119,0),VLOOKUP($N81, '[1]NJ Projects'!$A$13:$DK$121,115,0)))</f>
        <v xml:space="preserve"> www.bridgesover676.com</v>
      </c>
    </row>
    <row r="82" spans="1:38" x14ac:dyDescent="0.25">
      <c r="A82" s="1" t="s">
        <v>55</v>
      </c>
      <c r="B82" s="1" t="s">
        <v>261</v>
      </c>
      <c r="C82" s="1" t="s">
        <v>283</v>
      </c>
      <c r="D82" s="1" t="s">
        <v>284</v>
      </c>
      <c r="E82" s="1" t="s">
        <v>74</v>
      </c>
      <c r="F82" s="1" t="s">
        <v>50</v>
      </c>
      <c r="G82" s="2">
        <v>251</v>
      </c>
      <c r="H82" s="2">
        <v>0</v>
      </c>
      <c r="I82" s="2">
        <v>0</v>
      </c>
      <c r="L82" s="3" t="s">
        <v>29</v>
      </c>
      <c r="M82" s="1" t="str">
        <f t="shared" si="0"/>
        <v>PA</v>
      </c>
      <c r="N82" s="11">
        <v>104</v>
      </c>
      <c r="O82">
        <f>IF($L82="Externally Funded",0,IF($M82="PA",VLOOKUP($N82,'[1]PA Projects'!$A$4:$DO$223,65,0),VLOOKUP($N82, '[1]NJ Projects'!$A$13:$DK$121,64,0)))</f>
        <v>90097</v>
      </c>
      <c r="P82">
        <f>IF($L82="Externally Funded",0,IF($M82="PA",VLOOKUP($N82,'[1]PA Projects'!$A$4:$DO$223,66,0),VLOOKUP($N82, '[1]NJ Projects'!$A$13:$DK$121,65,0)))</f>
        <v>90096</v>
      </c>
      <c r="Q82">
        <f>IF($L82="Externally Funded",0,IF($M82="PA",VLOOKUP($N82,'[1]PA Projects'!$A$4:$DO$223,67,0),VLOOKUP($N82, '[1]NJ Projects'!$A$13:$DK$121,66,0)))</f>
        <v>80054</v>
      </c>
      <c r="R82">
        <f>IF($L82="Externally Funded",0,IF($M82="PA",VLOOKUP($N82,'[1]PA Projects'!$A$4:$DO$223,68,0),VLOOKUP($N82, '[1]NJ Projects'!$A$13:$DK$121,67,0)))</f>
        <v>88767</v>
      </c>
      <c r="S82">
        <f>IF($L82="Externally Funded",0,IF($M82="PA",VLOOKUP($N82,'[1]PA Projects'!$A$4:$DO$223,69,0),VLOOKUP($N82, '[1]NJ Projects'!$A$13:$DK$121,68,0)))</f>
        <v>88768</v>
      </c>
      <c r="T82">
        <f>IF($L82="Externally Funded",0,IF($M82="PA",VLOOKUP($N82,'[1]PA Projects'!$A$4:$DO$223,70,0),VLOOKUP($N82, '[1]NJ Projects'!$A$13:$DK$121,69,0)))</f>
        <v>0</v>
      </c>
      <c r="U82">
        <f>IF($L82="Externally Funded",0,IF($M82="PA",VLOOKUP($N82,'[1]PA Projects'!$A$4:$DO$223,71,0),VLOOKUP($N82, '[1]NJ Projects'!$A$13:$DK$121,70,0)))</f>
        <v>0</v>
      </c>
      <c r="V82">
        <f>IF($L82="Externally Funded",0,IF($M82="PA",VLOOKUP($N82,'[1]PA Projects'!$A$4:$DO$223,72,0),VLOOKUP($N82, '[1]NJ Projects'!$A$13:$DK$121,71,0)))</f>
        <v>0</v>
      </c>
      <c r="W82">
        <f>IF($L82="Externally Funded",0,IF($M82="PA",VLOOKUP($N82,'[1]PA Projects'!$A$4:$DO$223,73,0),VLOOKUP($N82, '[1]NJ Projects'!$A$13:$DK$121,72,0)))</f>
        <v>0</v>
      </c>
      <c r="X82">
        <f>IF($L82="Externally Funded",0,IF($M82="PA",VLOOKUP($N82,'[1]PA Projects'!$A$4:$DO$223,74,0),VLOOKUP($N82, '[1]NJ Projects'!$A$13:$DK$121,73,0)))</f>
        <v>0</v>
      </c>
      <c r="Y82">
        <f>IF($L82="Externally Funded",0,IF($M82="PA",VLOOKUP($N82,'[1]PA Projects'!$A$4:$DO$223,75,0),VLOOKUP($N82, '[1]NJ Projects'!$A$13:$DK$121,74,0)))</f>
        <v>0</v>
      </c>
      <c r="Z82">
        <f>IF($L82="Externally Funded",0,IF($M82="PA",VLOOKUP($N82,'[1]PA Projects'!$A$4:$DO$223,76,0),VLOOKUP($N82, '[1]NJ Projects'!$A$13:$DK$121,75,0)))</f>
        <v>0</v>
      </c>
      <c r="AA82">
        <f>IF($L82="Externally Funded",0,IF($M82="PA",VLOOKUP($N82,'[1]PA Projects'!$A$4:$DO$223,77,0),VLOOKUP($N82, '[1]NJ Projects'!$A$13:$DK$121,76,0)))</f>
        <v>0</v>
      </c>
      <c r="AB82">
        <f>IF($L82="Externally Funded",0,IF($M82="PA",VLOOKUP($N82,'[1]PA Projects'!$A$4:$DO$223,78,0),VLOOKUP($N82, '[1]NJ Projects'!$A$13:$DK$121,77,0)))</f>
        <v>0</v>
      </c>
      <c r="AC82">
        <f>IF($L82="Externally Funded",0,IF($M82="PA",VLOOKUP($N82,'[1]PA Projects'!$A$4:$DO$223,79,0),VLOOKUP($N82, '[1]NJ Projects'!$A$13:$DK$121,78,0)))</f>
        <v>0</v>
      </c>
      <c r="AD82">
        <f>IF($L82="Externally Funded",0,IF($M82="PA",VLOOKUP($N82,'[1]PA Projects'!$A$4:$DO$223,80,0),VLOOKUP($N82, '[1]NJ Projects'!$A$13:$DK$121,79,0)))</f>
        <v>0</v>
      </c>
      <c r="AE82">
        <f>IF($L82="Externally Funded",0,IF($M82="PA",VLOOKUP($N82,'[1]PA Projects'!$A$4:$DO$223,81,0),VLOOKUP($N82, '[1]NJ Projects'!$A$13:$DK$121,80,0)))</f>
        <v>0</v>
      </c>
      <c r="AF82">
        <f>IF($L82="Externally Funded",0,IF($M82="PA",VLOOKUP($N82,'[1]PA Projects'!$A$4:$DO$223,82,0),VLOOKUP($N82, '[1]NJ Projects'!$A$13:$DK$121,81,0)))</f>
        <v>0</v>
      </c>
      <c r="AG82">
        <f>IF($L82="Externally Funded",0,IF($M82="PA",VLOOKUP($N82,'[1]PA Projects'!$A$4:$DO$223,83,0),VLOOKUP($N82, '[1]NJ Projects'!$A$13:$DK$121,82,0)))</f>
        <v>0</v>
      </c>
      <c r="AH82">
        <f>IF($L82="Externally Funded",0,IF($M82="PA",VLOOKUP($N82,'[1]PA Projects'!$A$4:$DO$223,84,0),VLOOKUP($N82, '[1]NJ Projects'!$A$13:$DK$121,83,0)))</f>
        <v>0</v>
      </c>
      <c r="AI82">
        <f>IF($L82="Externally Funded",0,IF($M82="PA",VLOOKUP($N82,'[1]PA Projects'!$A$4:$DO$223,85,0),VLOOKUP($N82, '[1]NJ Projects'!$A$13:$DK$121,84,0)))</f>
        <v>0</v>
      </c>
      <c r="AJ82">
        <f>IF($L82="Externally Funded",0,IF($M82="PA",VLOOKUP($N82,'[1]PA Projects'!$A$4:$DO$223,86,0),VLOOKUP($N82, '[1]NJ Projects'!$A$13:$DK$121,85,0)))</f>
        <v>0</v>
      </c>
      <c r="AK82">
        <f>IF($L82="Externally Funded",0,IF($M82="PA",VLOOKUP($N82,'[1]PA Projects'!$A$4:$DO$223,87,0),VLOOKUP($N82, '[1]NJ Projects'!$A$13:$DK$121,86,0)))</f>
        <v>0</v>
      </c>
      <c r="AL82" t="str">
        <f>IF($L82="Externally Funded", VLOOKUP($N82, '[1]External Projects'!$A$5:$S$13,19,0), IF($M82="PA",VLOOKUP($N82,'[1]PA Projects'!$A$4:$DO$223,119,0),VLOOKUP($N82, '[1]NJ Projects'!$A$13:$DK$121,115,0)))</f>
        <v xml:space="preserve"> www.bridgesover676.com</v>
      </c>
    </row>
    <row r="83" spans="1:38" x14ac:dyDescent="0.25">
      <c r="A83" s="1" t="s">
        <v>185</v>
      </c>
      <c r="B83" s="1" t="s">
        <v>261</v>
      </c>
      <c r="C83" s="1" t="s">
        <v>280</v>
      </c>
      <c r="D83" s="1" t="s">
        <v>285</v>
      </c>
      <c r="E83" s="1" t="s">
        <v>74</v>
      </c>
      <c r="F83" s="1" t="s">
        <v>18</v>
      </c>
      <c r="G83" s="2">
        <v>0</v>
      </c>
      <c r="H83" s="2">
        <v>470</v>
      </c>
      <c r="I83" s="2">
        <v>0</v>
      </c>
      <c r="L83" s="3" t="s">
        <v>20</v>
      </c>
      <c r="M83" s="1" t="str">
        <f t="shared" si="0"/>
        <v>PA</v>
      </c>
      <c r="N83" s="11">
        <v>156</v>
      </c>
      <c r="O83">
        <f>IF($L83="Externally Funded",0,IF($M83="PA",VLOOKUP($N83,'[1]PA Projects'!$A$4:$DO$223,65,0),VLOOKUP($N83, '[1]NJ Projects'!$A$13:$DK$121,64,0)))</f>
        <v>0</v>
      </c>
      <c r="P83">
        <f>IF($L83="Externally Funded",0,IF($M83="PA",VLOOKUP($N83,'[1]PA Projects'!$A$4:$DO$223,66,0),VLOOKUP($N83, '[1]NJ Projects'!$A$13:$DK$121,65,0)))</f>
        <v>0</v>
      </c>
      <c r="Q83">
        <f>IF($L83="Externally Funded",0,IF($M83="PA",VLOOKUP($N83,'[1]PA Projects'!$A$4:$DO$223,67,0),VLOOKUP($N83, '[1]NJ Projects'!$A$13:$DK$121,66,0)))</f>
        <v>0</v>
      </c>
      <c r="R83">
        <f>IF($L83="Externally Funded",0,IF($M83="PA",VLOOKUP($N83,'[1]PA Projects'!$A$4:$DO$223,68,0),VLOOKUP($N83, '[1]NJ Projects'!$A$13:$DK$121,67,0)))</f>
        <v>0</v>
      </c>
      <c r="S83">
        <f>IF($L83="Externally Funded",0,IF($M83="PA",VLOOKUP($N83,'[1]PA Projects'!$A$4:$DO$223,69,0),VLOOKUP($N83, '[1]NJ Projects'!$A$13:$DK$121,68,0)))</f>
        <v>0</v>
      </c>
      <c r="T83">
        <f>IF($L83="Externally Funded",0,IF($M83="PA",VLOOKUP($N83,'[1]PA Projects'!$A$4:$DO$223,70,0),VLOOKUP($N83, '[1]NJ Projects'!$A$13:$DK$121,69,0)))</f>
        <v>0</v>
      </c>
      <c r="U83">
        <f>IF($L83="Externally Funded",0,IF($M83="PA",VLOOKUP($N83,'[1]PA Projects'!$A$4:$DO$223,71,0),VLOOKUP($N83, '[1]NJ Projects'!$A$13:$DK$121,70,0)))</f>
        <v>0</v>
      </c>
      <c r="V83">
        <f>IF($L83="Externally Funded",0,IF($M83="PA",VLOOKUP($N83,'[1]PA Projects'!$A$4:$DO$223,72,0),VLOOKUP($N83, '[1]NJ Projects'!$A$13:$DK$121,71,0)))</f>
        <v>0</v>
      </c>
      <c r="W83">
        <f>IF($L83="Externally Funded",0,IF($M83="PA",VLOOKUP($N83,'[1]PA Projects'!$A$4:$DO$223,73,0),VLOOKUP($N83, '[1]NJ Projects'!$A$13:$DK$121,72,0)))</f>
        <v>0</v>
      </c>
      <c r="X83">
        <f>IF($L83="Externally Funded",0,IF($M83="PA",VLOOKUP($N83,'[1]PA Projects'!$A$4:$DO$223,74,0),VLOOKUP($N83, '[1]NJ Projects'!$A$13:$DK$121,73,0)))</f>
        <v>0</v>
      </c>
      <c r="Y83">
        <f>IF($L83="Externally Funded",0,IF($M83="PA",VLOOKUP($N83,'[1]PA Projects'!$A$4:$DO$223,75,0),VLOOKUP($N83, '[1]NJ Projects'!$A$13:$DK$121,74,0)))</f>
        <v>0</v>
      </c>
      <c r="Z83">
        <f>IF($L83="Externally Funded",0,IF($M83="PA",VLOOKUP($N83,'[1]PA Projects'!$A$4:$DO$223,76,0),VLOOKUP($N83, '[1]NJ Projects'!$A$13:$DK$121,75,0)))</f>
        <v>0</v>
      </c>
      <c r="AA83">
        <f>IF($L83="Externally Funded",0,IF($M83="PA",VLOOKUP($N83,'[1]PA Projects'!$A$4:$DO$223,77,0),VLOOKUP($N83, '[1]NJ Projects'!$A$13:$DK$121,76,0)))</f>
        <v>0</v>
      </c>
      <c r="AB83">
        <f>IF($L83="Externally Funded",0,IF($M83="PA",VLOOKUP($N83,'[1]PA Projects'!$A$4:$DO$223,78,0),VLOOKUP($N83, '[1]NJ Projects'!$A$13:$DK$121,77,0)))</f>
        <v>0</v>
      </c>
      <c r="AC83">
        <f>IF($L83="Externally Funded",0,IF($M83="PA",VLOOKUP($N83,'[1]PA Projects'!$A$4:$DO$223,79,0),VLOOKUP($N83, '[1]NJ Projects'!$A$13:$DK$121,78,0)))</f>
        <v>0</v>
      </c>
      <c r="AD83">
        <f>IF($L83="Externally Funded",0,IF($M83="PA",VLOOKUP($N83,'[1]PA Projects'!$A$4:$DO$223,80,0),VLOOKUP($N83, '[1]NJ Projects'!$A$13:$DK$121,79,0)))</f>
        <v>0</v>
      </c>
      <c r="AE83">
        <f>IF($L83="Externally Funded",0,IF($M83="PA",VLOOKUP($N83,'[1]PA Projects'!$A$4:$DO$223,81,0),VLOOKUP($N83, '[1]NJ Projects'!$A$13:$DK$121,80,0)))</f>
        <v>0</v>
      </c>
      <c r="AF83">
        <f>IF($L83="Externally Funded",0,IF($M83="PA",VLOOKUP($N83,'[1]PA Projects'!$A$4:$DO$223,82,0),VLOOKUP($N83, '[1]NJ Projects'!$A$13:$DK$121,81,0)))</f>
        <v>0</v>
      </c>
      <c r="AG83">
        <f>IF($L83="Externally Funded",0,IF($M83="PA",VLOOKUP($N83,'[1]PA Projects'!$A$4:$DO$223,83,0),VLOOKUP($N83, '[1]NJ Projects'!$A$13:$DK$121,82,0)))</f>
        <v>0</v>
      </c>
      <c r="AH83">
        <f>IF($L83="Externally Funded",0,IF($M83="PA",VLOOKUP($N83,'[1]PA Projects'!$A$4:$DO$223,84,0),VLOOKUP($N83, '[1]NJ Projects'!$A$13:$DK$121,83,0)))</f>
        <v>0</v>
      </c>
      <c r="AI83">
        <f>IF($L83="Externally Funded",0,IF($M83="PA",VLOOKUP($N83,'[1]PA Projects'!$A$4:$DO$223,85,0),VLOOKUP($N83, '[1]NJ Projects'!$A$13:$DK$121,84,0)))</f>
        <v>0</v>
      </c>
      <c r="AJ83">
        <f>IF($L83="Externally Funded",0,IF($M83="PA",VLOOKUP($N83,'[1]PA Projects'!$A$4:$DO$223,86,0),VLOOKUP($N83, '[1]NJ Projects'!$A$13:$DK$121,85,0)))</f>
        <v>0</v>
      </c>
      <c r="AK83">
        <f>IF($L83="Externally Funded",0,IF($M83="PA",VLOOKUP($N83,'[1]PA Projects'!$A$4:$DO$223,87,0),VLOOKUP($N83, '[1]NJ Projects'!$A$13:$DK$121,86,0)))</f>
        <v>0</v>
      </c>
      <c r="AL83">
        <f>IF($L83="Externally Funded", VLOOKUP($N83, '[1]External Projects'!$A$5:$S$13,19,0), IF($M83="PA",VLOOKUP($N83,'[1]PA Projects'!$A$4:$DO$223,119,0),VLOOKUP($N83, '[1]NJ Projects'!$A$13:$DK$121,115,0)))</f>
        <v>0</v>
      </c>
    </row>
    <row r="84" spans="1:38" x14ac:dyDescent="0.25">
      <c r="A84" s="1" t="s">
        <v>46</v>
      </c>
      <c r="B84" s="1" t="s">
        <v>261</v>
      </c>
      <c r="C84" s="1" t="s">
        <v>286</v>
      </c>
      <c r="D84" s="1" t="s">
        <v>287</v>
      </c>
      <c r="E84" s="1" t="s">
        <v>74</v>
      </c>
      <c r="F84" s="5" t="s">
        <v>45</v>
      </c>
      <c r="G84" s="6">
        <v>0</v>
      </c>
      <c r="H84" s="6">
        <v>146</v>
      </c>
      <c r="I84" s="2">
        <v>0</v>
      </c>
      <c r="L84" s="5" t="s">
        <v>29</v>
      </c>
      <c r="M84" s="1" t="str">
        <f t="shared" si="0"/>
        <v>PA</v>
      </c>
      <c r="N84" s="11">
        <v>155</v>
      </c>
      <c r="O84">
        <f>IF($L84="Externally Funded",0,IF($M84="PA",VLOOKUP($N84,'[1]PA Projects'!$A$4:$DO$223,65,0),VLOOKUP($N84, '[1]NJ Projects'!$A$13:$DK$121,64,0)))</f>
        <v>0</v>
      </c>
      <c r="P84">
        <f>IF($L84="Externally Funded",0,IF($M84="PA",VLOOKUP($N84,'[1]PA Projects'!$A$4:$DO$223,66,0),VLOOKUP($N84, '[1]NJ Projects'!$A$13:$DK$121,65,0)))</f>
        <v>0</v>
      </c>
      <c r="Q84">
        <f>IF($L84="Externally Funded",0,IF($M84="PA",VLOOKUP($N84,'[1]PA Projects'!$A$4:$DO$223,67,0),VLOOKUP($N84, '[1]NJ Projects'!$A$13:$DK$121,66,0)))</f>
        <v>0</v>
      </c>
      <c r="R84">
        <f>IF($L84="Externally Funded",0,IF($M84="PA",VLOOKUP($N84,'[1]PA Projects'!$A$4:$DO$223,68,0),VLOOKUP($N84, '[1]NJ Projects'!$A$13:$DK$121,67,0)))</f>
        <v>0</v>
      </c>
      <c r="S84">
        <f>IF($L84="Externally Funded",0,IF($M84="PA",VLOOKUP($N84,'[1]PA Projects'!$A$4:$DO$223,69,0),VLOOKUP($N84, '[1]NJ Projects'!$A$13:$DK$121,68,0)))</f>
        <v>0</v>
      </c>
      <c r="T84">
        <f>IF($L84="Externally Funded",0,IF($M84="PA",VLOOKUP($N84,'[1]PA Projects'!$A$4:$DO$223,70,0),VLOOKUP($N84, '[1]NJ Projects'!$A$13:$DK$121,69,0)))</f>
        <v>0</v>
      </c>
      <c r="U84">
        <f>IF($L84="Externally Funded",0,IF($M84="PA",VLOOKUP($N84,'[1]PA Projects'!$A$4:$DO$223,71,0),VLOOKUP($N84, '[1]NJ Projects'!$A$13:$DK$121,70,0)))</f>
        <v>0</v>
      </c>
      <c r="V84">
        <f>IF($L84="Externally Funded",0,IF($M84="PA",VLOOKUP($N84,'[1]PA Projects'!$A$4:$DO$223,72,0),VLOOKUP($N84, '[1]NJ Projects'!$A$13:$DK$121,71,0)))</f>
        <v>0</v>
      </c>
      <c r="W84">
        <f>IF($L84="Externally Funded",0,IF($M84="PA",VLOOKUP($N84,'[1]PA Projects'!$A$4:$DO$223,73,0),VLOOKUP($N84, '[1]NJ Projects'!$A$13:$DK$121,72,0)))</f>
        <v>0</v>
      </c>
      <c r="X84">
        <f>IF($L84="Externally Funded",0,IF($M84="PA",VLOOKUP($N84,'[1]PA Projects'!$A$4:$DO$223,74,0),VLOOKUP($N84, '[1]NJ Projects'!$A$13:$DK$121,73,0)))</f>
        <v>0</v>
      </c>
      <c r="Y84">
        <f>IF($L84="Externally Funded",0,IF($M84="PA",VLOOKUP($N84,'[1]PA Projects'!$A$4:$DO$223,75,0),VLOOKUP($N84, '[1]NJ Projects'!$A$13:$DK$121,74,0)))</f>
        <v>0</v>
      </c>
      <c r="Z84">
        <f>IF($L84="Externally Funded",0,IF($M84="PA",VLOOKUP($N84,'[1]PA Projects'!$A$4:$DO$223,76,0),VLOOKUP($N84, '[1]NJ Projects'!$A$13:$DK$121,75,0)))</f>
        <v>0</v>
      </c>
      <c r="AA84">
        <f>IF($L84="Externally Funded",0,IF($M84="PA",VLOOKUP($N84,'[1]PA Projects'!$A$4:$DO$223,77,0),VLOOKUP($N84, '[1]NJ Projects'!$A$13:$DK$121,76,0)))</f>
        <v>0</v>
      </c>
      <c r="AB84">
        <f>IF($L84="Externally Funded",0,IF($M84="PA",VLOOKUP($N84,'[1]PA Projects'!$A$4:$DO$223,78,0),VLOOKUP($N84, '[1]NJ Projects'!$A$13:$DK$121,77,0)))</f>
        <v>0</v>
      </c>
      <c r="AC84">
        <f>IF($L84="Externally Funded",0,IF($M84="PA",VLOOKUP($N84,'[1]PA Projects'!$A$4:$DO$223,79,0),VLOOKUP($N84, '[1]NJ Projects'!$A$13:$DK$121,78,0)))</f>
        <v>0</v>
      </c>
      <c r="AD84">
        <f>IF($L84="Externally Funded",0,IF($M84="PA",VLOOKUP($N84,'[1]PA Projects'!$A$4:$DO$223,80,0),VLOOKUP($N84, '[1]NJ Projects'!$A$13:$DK$121,79,0)))</f>
        <v>0</v>
      </c>
      <c r="AE84">
        <f>IF($L84="Externally Funded",0,IF($M84="PA",VLOOKUP($N84,'[1]PA Projects'!$A$4:$DO$223,81,0),VLOOKUP($N84, '[1]NJ Projects'!$A$13:$DK$121,80,0)))</f>
        <v>0</v>
      </c>
      <c r="AF84">
        <f>IF($L84="Externally Funded",0,IF($M84="PA",VLOOKUP($N84,'[1]PA Projects'!$A$4:$DO$223,82,0),VLOOKUP($N84, '[1]NJ Projects'!$A$13:$DK$121,81,0)))</f>
        <v>0</v>
      </c>
      <c r="AG84">
        <f>IF($L84="Externally Funded",0,IF($M84="PA",VLOOKUP($N84,'[1]PA Projects'!$A$4:$DO$223,83,0),VLOOKUP($N84, '[1]NJ Projects'!$A$13:$DK$121,82,0)))</f>
        <v>0</v>
      </c>
      <c r="AH84">
        <f>IF($L84="Externally Funded",0,IF($M84="PA",VLOOKUP($N84,'[1]PA Projects'!$A$4:$DO$223,84,0),VLOOKUP($N84, '[1]NJ Projects'!$A$13:$DK$121,83,0)))</f>
        <v>0</v>
      </c>
      <c r="AI84">
        <f>IF($L84="Externally Funded",0,IF($M84="PA",VLOOKUP($N84,'[1]PA Projects'!$A$4:$DO$223,85,0),VLOOKUP($N84, '[1]NJ Projects'!$A$13:$DK$121,84,0)))</f>
        <v>0</v>
      </c>
      <c r="AJ84">
        <f>IF($L84="Externally Funded",0,IF($M84="PA",VLOOKUP($N84,'[1]PA Projects'!$A$4:$DO$223,86,0),VLOOKUP($N84, '[1]NJ Projects'!$A$13:$DK$121,85,0)))</f>
        <v>0</v>
      </c>
      <c r="AK84">
        <f>IF($L84="Externally Funded",0,IF($M84="PA",VLOOKUP($N84,'[1]PA Projects'!$A$4:$DO$223,87,0),VLOOKUP($N84, '[1]NJ Projects'!$A$13:$DK$121,86,0)))</f>
        <v>0</v>
      </c>
      <c r="AL84">
        <f>IF($L84="Externally Funded", VLOOKUP($N84, '[1]External Projects'!$A$5:$S$13,19,0), IF($M84="PA",VLOOKUP($N84,'[1]PA Projects'!$A$4:$DO$223,119,0),VLOOKUP($N84, '[1]NJ Projects'!$A$13:$DK$121,115,0)))</f>
        <v>0</v>
      </c>
    </row>
    <row r="85" spans="1:38" x14ac:dyDescent="0.25">
      <c r="A85" s="1" t="s">
        <v>185</v>
      </c>
      <c r="B85" s="1" t="s">
        <v>261</v>
      </c>
      <c r="C85" s="1" t="s">
        <v>280</v>
      </c>
      <c r="D85" s="1" t="s">
        <v>285</v>
      </c>
      <c r="E85" s="1" t="s">
        <v>74</v>
      </c>
      <c r="F85" s="1" t="s">
        <v>18</v>
      </c>
      <c r="G85" s="2">
        <v>0</v>
      </c>
      <c r="H85" s="2">
        <v>470</v>
      </c>
      <c r="I85" s="2">
        <v>0</v>
      </c>
      <c r="L85" s="3" t="s">
        <v>20</v>
      </c>
      <c r="M85" s="1" t="str">
        <f t="shared" si="0"/>
        <v>PA</v>
      </c>
      <c r="N85" s="11">
        <v>156</v>
      </c>
      <c r="O85">
        <f>IF($L85="Externally Funded",0,IF($M85="PA",VLOOKUP($N85,'[1]PA Projects'!$A$4:$DO$223,65,0),VLOOKUP($N85, '[1]NJ Projects'!$A$13:$DK$121,64,0)))</f>
        <v>0</v>
      </c>
      <c r="P85">
        <f>IF($L85="Externally Funded",0,IF($M85="PA",VLOOKUP($N85,'[1]PA Projects'!$A$4:$DO$223,66,0),VLOOKUP($N85, '[1]NJ Projects'!$A$13:$DK$121,65,0)))</f>
        <v>0</v>
      </c>
      <c r="Q85">
        <f>IF($L85="Externally Funded",0,IF($M85="PA",VLOOKUP($N85,'[1]PA Projects'!$A$4:$DO$223,67,0),VLOOKUP($N85, '[1]NJ Projects'!$A$13:$DK$121,66,0)))</f>
        <v>0</v>
      </c>
      <c r="R85">
        <f>IF($L85="Externally Funded",0,IF($M85="PA",VLOOKUP($N85,'[1]PA Projects'!$A$4:$DO$223,68,0),VLOOKUP($N85, '[1]NJ Projects'!$A$13:$DK$121,67,0)))</f>
        <v>0</v>
      </c>
      <c r="S85">
        <f>IF($L85="Externally Funded",0,IF($M85="PA",VLOOKUP($N85,'[1]PA Projects'!$A$4:$DO$223,69,0),VLOOKUP($N85, '[1]NJ Projects'!$A$13:$DK$121,68,0)))</f>
        <v>0</v>
      </c>
      <c r="T85">
        <f>IF($L85="Externally Funded",0,IF($M85="PA",VLOOKUP($N85,'[1]PA Projects'!$A$4:$DO$223,70,0),VLOOKUP($N85, '[1]NJ Projects'!$A$13:$DK$121,69,0)))</f>
        <v>0</v>
      </c>
      <c r="U85">
        <f>IF($L85="Externally Funded",0,IF($M85="PA",VLOOKUP($N85,'[1]PA Projects'!$A$4:$DO$223,71,0),VLOOKUP($N85, '[1]NJ Projects'!$A$13:$DK$121,70,0)))</f>
        <v>0</v>
      </c>
      <c r="V85">
        <f>IF($L85="Externally Funded",0,IF($M85="PA",VLOOKUP($N85,'[1]PA Projects'!$A$4:$DO$223,72,0),VLOOKUP($N85, '[1]NJ Projects'!$A$13:$DK$121,71,0)))</f>
        <v>0</v>
      </c>
      <c r="W85">
        <f>IF($L85="Externally Funded",0,IF($M85="PA",VLOOKUP($N85,'[1]PA Projects'!$A$4:$DO$223,73,0),VLOOKUP($N85, '[1]NJ Projects'!$A$13:$DK$121,72,0)))</f>
        <v>0</v>
      </c>
      <c r="X85">
        <f>IF($L85="Externally Funded",0,IF($M85="PA",VLOOKUP($N85,'[1]PA Projects'!$A$4:$DO$223,74,0),VLOOKUP($N85, '[1]NJ Projects'!$A$13:$DK$121,73,0)))</f>
        <v>0</v>
      </c>
      <c r="Y85">
        <f>IF($L85="Externally Funded",0,IF($M85="PA",VLOOKUP($N85,'[1]PA Projects'!$A$4:$DO$223,75,0),VLOOKUP($N85, '[1]NJ Projects'!$A$13:$DK$121,74,0)))</f>
        <v>0</v>
      </c>
      <c r="Z85">
        <f>IF($L85="Externally Funded",0,IF($M85="PA",VLOOKUP($N85,'[1]PA Projects'!$A$4:$DO$223,76,0),VLOOKUP($N85, '[1]NJ Projects'!$A$13:$DK$121,75,0)))</f>
        <v>0</v>
      </c>
      <c r="AA85">
        <f>IF($L85="Externally Funded",0,IF($M85="PA",VLOOKUP($N85,'[1]PA Projects'!$A$4:$DO$223,77,0),VLOOKUP($N85, '[1]NJ Projects'!$A$13:$DK$121,76,0)))</f>
        <v>0</v>
      </c>
      <c r="AB85">
        <f>IF($L85="Externally Funded",0,IF($M85="PA",VLOOKUP($N85,'[1]PA Projects'!$A$4:$DO$223,78,0),VLOOKUP($N85, '[1]NJ Projects'!$A$13:$DK$121,77,0)))</f>
        <v>0</v>
      </c>
      <c r="AC85">
        <f>IF($L85="Externally Funded",0,IF($M85="PA",VLOOKUP($N85,'[1]PA Projects'!$A$4:$DO$223,79,0),VLOOKUP($N85, '[1]NJ Projects'!$A$13:$DK$121,78,0)))</f>
        <v>0</v>
      </c>
      <c r="AD85">
        <f>IF($L85="Externally Funded",0,IF($M85="PA",VLOOKUP($N85,'[1]PA Projects'!$A$4:$DO$223,80,0),VLOOKUP($N85, '[1]NJ Projects'!$A$13:$DK$121,79,0)))</f>
        <v>0</v>
      </c>
      <c r="AE85">
        <f>IF($L85="Externally Funded",0,IF($M85="PA",VLOOKUP($N85,'[1]PA Projects'!$A$4:$DO$223,81,0),VLOOKUP($N85, '[1]NJ Projects'!$A$13:$DK$121,80,0)))</f>
        <v>0</v>
      </c>
      <c r="AF85">
        <f>IF($L85="Externally Funded",0,IF($M85="PA",VLOOKUP($N85,'[1]PA Projects'!$A$4:$DO$223,82,0),VLOOKUP($N85, '[1]NJ Projects'!$A$13:$DK$121,81,0)))</f>
        <v>0</v>
      </c>
      <c r="AG85">
        <f>IF($L85="Externally Funded",0,IF($M85="PA",VLOOKUP($N85,'[1]PA Projects'!$A$4:$DO$223,83,0),VLOOKUP($N85, '[1]NJ Projects'!$A$13:$DK$121,82,0)))</f>
        <v>0</v>
      </c>
      <c r="AH85">
        <f>IF($L85="Externally Funded",0,IF($M85="PA",VLOOKUP($N85,'[1]PA Projects'!$A$4:$DO$223,84,0),VLOOKUP($N85, '[1]NJ Projects'!$A$13:$DK$121,83,0)))</f>
        <v>0</v>
      </c>
      <c r="AI85">
        <f>IF($L85="Externally Funded",0,IF($M85="PA",VLOOKUP($N85,'[1]PA Projects'!$A$4:$DO$223,85,0),VLOOKUP($N85, '[1]NJ Projects'!$A$13:$DK$121,84,0)))</f>
        <v>0</v>
      </c>
      <c r="AJ85">
        <f>IF($L85="Externally Funded",0,IF($M85="PA",VLOOKUP($N85,'[1]PA Projects'!$A$4:$DO$223,86,0),VLOOKUP($N85, '[1]NJ Projects'!$A$13:$DK$121,85,0)))</f>
        <v>0</v>
      </c>
      <c r="AK85">
        <f>IF($L85="Externally Funded",0,IF($M85="PA",VLOOKUP($N85,'[1]PA Projects'!$A$4:$DO$223,87,0),VLOOKUP($N85, '[1]NJ Projects'!$A$13:$DK$121,86,0)))</f>
        <v>0</v>
      </c>
      <c r="AL85">
        <f>IF($L85="Externally Funded", VLOOKUP($N85, '[1]External Projects'!$A$5:$S$13,19,0), IF($M85="PA",VLOOKUP($N85,'[1]PA Projects'!$A$4:$DO$223,119,0),VLOOKUP($N85, '[1]NJ Projects'!$A$13:$DK$121,115,0)))</f>
        <v>0</v>
      </c>
    </row>
    <row r="86" spans="1:38" x14ac:dyDescent="0.25">
      <c r="A86" s="1" t="s">
        <v>185</v>
      </c>
      <c r="B86" s="1" t="s">
        <v>261</v>
      </c>
      <c r="C86" s="1" t="s">
        <v>280</v>
      </c>
      <c r="D86" s="1" t="s">
        <v>285</v>
      </c>
      <c r="E86" s="1" t="s">
        <v>74</v>
      </c>
      <c r="F86" s="1" t="s">
        <v>18</v>
      </c>
      <c r="G86" s="2">
        <v>0</v>
      </c>
      <c r="H86" s="2">
        <v>470</v>
      </c>
      <c r="I86" s="2">
        <v>0</v>
      </c>
      <c r="L86" s="3" t="s">
        <v>20</v>
      </c>
      <c r="M86" s="1" t="str">
        <f t="shared" si="0"/>
        <v>PA</v>
      </c>
      <c r="N86" s="11">
        <v>156</v>
      </c>
      <c r="O86">
        <f>IF($L86="Externally Funded",0,IF($M86="PA",VLOOKUP($N86,'[1]PA Projects'!$A$4:$DO$223,65,0),VLOOKUP($N86, '[1]NJ Projects'!$A$13:$DK$121,64,0)))</f>
        <v>0</v>
      </c>
      <c r="P86">
        <f>IF($L86="Externally Funded",0,IF($M86="PA",VLOOKUP($N86,'[1]PA Projects'!$A$4:$DO$223,66,0),VLOOKUP($N86, '[1]NJ Projects'!$A$13:$DK$121,65,0)))</f>
        <v>0</v>
      </c>
      <c r="Q86">
        <f>IF($L86="Externally Funded",0,IF($M86="PA",VLOOKUP($N86,'[1]PA Projects'!$A$4:$DO$223,67,0),VLOOKUP($N86, '[1]NJ Projects'!$A$13:$DK$121,66,0)))</f>
        <v>0</v>
      </c>
      <c r="R86">
        <f>IF($L86="Externally Funded",0,IF($M86="PA",VLOOKUP($N86,'[1]PA Projects'!$A$4:$DO$223,68,0),VLOOKUP($N86, '[1]NJ Projects'!$A$13:$DK$121,67,0)))</f>
        <v>0</v>
      </c>
      <c r="S86">
        <f>IF($L86="Externally Funded",0,IF($M86="PA",VLOOKUP($N86,'[1]PA Projects'!$A$4:$DO$223,69,0),VLOOKUP($N86, '[1]NJ Projects'!$A$13:$DK$121,68,0)))</f>
        <v>0</v>
      </c>
      <c r="T86">
        <f>IF($L86="Externally Funded",0,IF($M86="PA",VLOOKUP($N86,'[1]PA Projects'!$A$4:$DO$223,70,0),VLOOKUP($N86, '[1]NJ Projects'!$A$13:$DK$121,69,0)))</f>
        <v>0</v>
      </c>
      <c r="U86">
        <f>IF($L86="Externally Funded",0,IF($M86="PA",VLOOKUP($N86,'[1]PA Projects'!$A$4:$DO$223,71,0),VLOOKUP($N86, '[1]NJ Projects'!$A$13:$DK$121,70,0)))</f>
        <v>0</v>
      </c>
      <c r="V86">
        <f>IF($L86="Externally Funded",0,IF($M86="PA",VLOOKUP($N86,'[1]PA Projects'!$A$4:$DO$223,72,0),VLOOKUP($N86, '[1]NJ Projects'!$A$13:$DK$121,71,0)))</f>
        <v>0</v>
      </c>
      <c r="W86">
        <f>IF($L86="Externally Funded",0,IF($M86="PA",VLOOKUP($N86,'[1]PA Projects'!$A$4:$DO$223,73,0),VLOOKUP($N86, '[1]NJ Projects'!$A$13:$DK$121,72,0)))</f>
        <v>0</v>
      </c>
      <c r="X86">
        <f>IF($L86="Externally Funded",0,IF($M86="PA",VLOOKUP($N86,'[1]PA Projects'!$A$4:$DO$223,74,0),VLOOKUP($N86, '[1]NJ Projects'!$A$13:$DK$121,73,0)))</f>
        <v>0</v>
      </c>
      <c r="Y86">
        <f>IF($L86="Externally Funded",0,IF($M86="PA",VLOOKUP($N86,'[1]PA Projects'!$A$4:$DO$223,75,0),VLOOKUP($N86, '[1]NJ Projects'!$A$13:$DK$121,74,0)))</f>
        <v>0</v>
      </c>
      <c r="Z86">
        <f>IF($L86="Externally Funded",0,IF($M86="PA",VLOOKUP($N86,'[1]PA Projects'!$A$4:$DO$223,76,0),VLOOKUP($N86, '[1]NJ Projects'!$A$13:$DK$121,75,0)))</f>
        <v>0</v>
      </c>
      <c r="AA86">
        <f>IF($L86="Externally Funded",0,IF($M86="PA",VLOOKUP($N86,'[1]PA Projects'!$A$4:$DO$223,77,0),VLOOKUP($N86, '[1]NJ Projects'!$A$13:$DK$121,76,0)))</f>
        <v>0</v>
      </c>
      <c r="AB86">
        <f>IF($L86="Externally Funded",0,IF($M86="PA",VLOOKUP($N86,'[1]PA Projects'!$A$4:$DO$223,78,0),VLOOKUP($N86, '[1]NJ Projects'!$A$13:$DK$121,77,0)))</f>
        <v>0</v>
      </c>
      <c r="AC86">
        <f>IF($L86="Externally Funded",0,IF($M86="PA",VLOOKUP($N86,'[1]PA Projects'!$A$4:$DO$223,79,0),VLOOKUP($N86, '[1]NJ Projects'!$A$13:$DK$121,78,0)))</f>
        <v>0</v>
      </c>
      <c r="AD86">
        <f>IF($L86="Externally Funded",0,IF($M86="PA",VLOOKUP($N86,'[1]PA Projects'!$A$4:$DO$223,80,0),VLOOKUP($N86, '[1]NJ Projects'!$A$13:$DK$121,79,0)))</f>
        <v>0</v>
      </c>
      <c r="AE86">
        <f>IF($L86="Externally Funded",0,IF($M86="PA",VLOOKUP($N86,'[1]PA Projects'!$A$4:$DO$223,81,0),VLOOKUP($N86, '[1]NJ Projects'!$A$13:$DK$121,80,0)))</f>
        <v>0</v>
      </c>
      <c r="AF86">
        <f>IF($L86="Externally Funded",0,IF($M86="PA",VLOOKUP($N86,'[1]PA Projects'!$A$4:$DO$223,82,0),VLOOKUP($N86, '[1]NJ Projects'!$A$13:$DK$121,81,0)))</f>
        <v>0</v>
      </c>
      <c r="AG86">
        <f>IF($L86="Externally Funded",0,IF($M86="PA",VLOOKUP($N86,'[1]PA Projects'!$A$4:$DO$223,83,0),VLOOKUP($N86, '[1]NJ Projects'!$A$13:$DK$121,82,0)))</f>
        <v>0</v>
      </c>
      <c r="AH86">
        <f>IF($L86="Externally Funded",0,IF($M86="PA",VLOOKUP($N86,'[1]PA Projects'!$A$4:$DO$223,84,0),VLOOKUP($N86, '[1]NJ Projects'!$A$13:$DK$121,83,0)))</f>
        <v>0</v>
      </c>
      <c r="AI86">
        <f>IF($L86="Externally Funded",0,IF($M86="PA",VLOOKUP($N86,'[1]PA Projects'!$A$4:$DO$223,85,0),VLOOKUP($N86, '[1]NJ Projects'!$A$13:$DK$121,84,0)))</f>
        <v>0</v>
      </c>
      <c r="AJ86">
        <f>IF($L86="Externally Funded",0,IF($M86="PA",VLOOKUP($N86,'[1]PA Projects'!$A$4:$DO$223,86,0),VLOOKUP($N86, '[1]NJ Projects'!$A$13:$DK$121,85,0)))</f>
        <v>0</v>
      </c>
      <c r="AK86">
        <f>IF($L86="Externally Funded",0,IF($M86="PA",VLOOKUP($N86,'[1]PA Projects'!$A$4:$DO$223,87,0),VLOOKUP($N86, '[1]NJ Projects'!$A$13:$DK$121,86,0)))</f>
        <v>0</v>
      </c>
      <c r="AL86">
        <f>IF($L86="Externally Funded", VLOOKUP($N86, '[1]External Projects'!$A$5:$S$13,19,0), IF($M86="PA",VLOOKUP($N86,'[1]PA Projects'!$A$4:$DO$223,119,0),VLOOKUP($N86, '[1]NJ Projects'!$A$13:$DK$121,115,0)))</f>
        <v>0</v>
      </c>
    </row>
    <row r="87" spans="1:38" x14ac:dyDescent="0.25">
      <c r="A87" s="1" t="s">
        <v>192</v>
      </c>
      <c r="B87" s="1" t="s">
        <v>261</v>
      </c>
      <c r="C87" s="1" t="s">
        <v>288</v>
      </c>
      <c r="D87" s="1" t="s">
        <v>289</v>
      </c>
      <c r="E87" s="1" t="s">
        <v>74</v>
      </c>
      <c r="F87" s="1" t="s">
        <v>18</v>
      </c>
      <c r="G87" s="2">
        <v>0</v>
      </c>
      <c r="H87" s="2">
        <v>400</v>
      </c>
      <c r="I87" s="2">
        <v>0</v>
      </c>
      <c r="L87" s="3" t="s">
        <v>20</v>
      </c>
      <c r="M87" s="1" t="str">
        <f t="shared" si="0"/>
        <v>PA</v>
      </c>
      <c r="N87" s="1">
        <v>165</v>
      </c>
      <c r="O87">
        <f>IF($L87="Externally Funded",0,IF($M87="PA",VLOOKUP($N87,'[1]PA Projects'!$A$4:$DO$223,65,0),VLOOKUP($N87, '[1]NJ Projects'!$A$13:$DK$121,64,0)))</f>
        <v>0</v>
      </c>
      <c r="P87">
        <f>IF($L87="Externally Funded",0,IF($M87="PA",VLOOKUP($N87,'[1]PA Projects'!$A$4:$DO$223,66,0),VLOOKUP($N87, '[1]NJ Projects'!$A$13:$DK$121,65,0)))</f>
        <v>0</v>
      </c>
      <c r="Q87">
        <f>IF($L87="Externally Funded",0,IF($M87="PA",VLOOKUP($N87,'[1]PA Projects'!$A$4:$DO$223,67,0),VLOOKUP($N87, '[1]NJ Projects'!$A$13:$DK$121,66,0)))</f>
        <v>0</v>
      </c>
      <c r="R87">
        <f>IF($L87="Externally Funded",0,IF($M87="PA",VLOOKUP($N87,'[1]PA Projects'!$A$4:$DO$223,68,0),VLOOKUP($N87, '[1]NJ Projects'!$A$13:$DK$121,67,0)))</f>
        <v>0</v>
      </c>
      <c r="S87">
        <f>IF($L87="Externally Funded",0,IF($M87="PA",VLOOKUP($N87,'[1]PA Projects'!$A$4:$DO$223,69,0),VLOOKUP($N87, '[1]NJ Projects'!$A$13:$DK$121,68,0)))</f>
        <v>0</v>
      </c>
      <c r="T87">
        <f>IF($L87="Externally Funded",0,IF($M87="PA",VLOOKUP($N87,'[1]PA Projects'!$A$4:$DO$223,70,0),VLOOKUP($N87, '[1]NJ Projects'!$A$13:$DK$121,69,0)))</f>
        <v>0</v>
      </c>
      <c r="U87">
        <f>IF($L87="Externally Funded",0,IF($M87="PA",VLOOKUP($N87,'[1]PA Projects'!$A$4:$DO$223,71,0),VLOOKUP($N87, '[1]NJ Projects'!$A$13:$DK$121,70,0)))</f>
        <v>0</v>
      </c>
      <c r="V87">
        <f>IF($L87="Externally Funded",0,IF($M87="PA",VLOOKUP($N87,'[1]PA Projects'!$A$4:$DO$223,72,0),VLOOKUP($N87, '[1]NJ Projects'!$A$13:$DK$121,71,0)))</f>
        <v>0</v>
      </c>
      <c r="W87">
        <f>IF($L87="Externally Funded",0,IF($M87="PA",VLOOKUP($N87,'[1]PA Projects'!$A$4:$DO$223,73,0),VLOOKUP($N87, '[1]NJ Projects'!$A$13:$DK$121,72,0)))</f>
        <v>0</v>
      </c>
      <c r="X87">
        <f>IF($L87="Externally Funded",0,IF($M87="PA",VLOOKUP($N87,'[1]PA Projects'!$A$4:$DO$223,74,0),VLOOKUP($N87, '[1]NJ Projects'!$A$13:$DK$121,73,0)))</f>
        <v>0</v>
      </c>
      <c r="Y87">
        <f>IF($L87="Externally Funded",0,IF($M87="PA",VLOOKUP($N87,'[1]PA Projects'!$A$4:$DO$223,75,0),VLOOKUP($N87, '[1]NJ Projects'!$A$13:$DK$121,74,0)))</f>
        <v>0</v>
      </c>
      <c r="Z87">
        <f>IF($L87="Externally Funded",0,IF($M87="PA",VLOOKUP($N87,'[1]PA Projects'!$A$4:$DO$223,76,0),VLOOKUP($N87, '[1]NJ Projects'!$A$13:$DK$121,75,0)))</f>
        <v>0</v>
      </c>
      <c r="AA87">
        <f>IF($L87="Externally Funded",0,IF($M87="PA",VLOOKUP($N87,'[1]PA Projects'!$A$4:$DO$223,77,0),VLOOKUP($N87, '[1]NJ Projects'!$A$13:$DK$121,76,0)))</f>
        <v>0</v>
      </c>
      <c r="AB87">
        <f>IF($L87="Externally Funded",0,IF($M87="PA",VLOOKUP($N87,'[1]PA Projects'!$A$4:$DO$223,78,0),VLOOKUP($N87, '[1]NJ Projects'!$A$13:$DK$121,77,0)))</f>
        <v>0</v>
      </c>
      <c r="AC87">
        <f>IF($L87="Externally Funded",0,IF($M87="PA",VLOOKUP($N87,'[1]PA Projects'!$A$4:$DO$223,79,0),VLOOKUP($N87, '[1]NJ Projects'!$A$13:$DK$121,78,0)))</f>
        <v>0</v>
      </c>
      <c r="AD87">
        <f>IF($L87="Externally Funded",0,IF($M87="PA",VLOOKUP($N87,'[1]PA Projects'!$A$4:$DO$223,80,0),VLOOKUP($N87, '[1]NJ Projects'!$A$13:$DK$121,79,0)))</f>
        <v>0</v>
      </c>
      <c r="AE87">
        <f>IF($L87="Externally Funded",0,IF($M87="PA",VLOOKUP($N87,'[1]PA Projects'!$A$4:$DO$223,81,0),VLOOKUP($N87, '[1]NJ Projects'!$A$13:$DK$121,80,0)))</f>
        <v>0</v>
      </c>
      <c r="AF87">
        <f>IF($L87="Externally Funded",0,IF($M87="PA",VLOOKUP($N87,'[1]PA Projects'!$A$4:$DO$223,82,0),VLOOKUP($N87, '[1]NJ Projects'!$A$13:$DK$121,81,0)))</f>
        <v>0</v>
      </c>
      <c r="AG87">
        <f>IF($L87="Externally Funded",0,IF($M87="PA",VLOOKUP($N87,'[1]PA Projects'!$A$4:$DO$223,83,0),VLOOKUP($N87, '[1]NJ Projects'!$A$13:$DK$121,82,0)))</f>
        <v>0</v>
      </c>
      <c r="AH87">
        <f>IF($L87="Externally Funded",0,IF($M87="PA",VLOOKUP($N87,'[1]PA Projects'!$A$4:$DO$223,84,0),VLOOKUP($N87, '[1]NJ Projects'!$A$13:$DK$121,83,0)))</f>
        <v>0</v>
      </c>
      <c r="AI87">
        <f>IF($L87="Externally Funded",0,IF($M87="PA",VLOOKUP($N87,'[1]PA Projects'!$A$4:$DO$223,85,0),VLOOKUP($N87, '[1]NJ Projects'!$A$13:$DK$121,84,0)))</f>
        <v>0</v>
      </c>
      <c r="AJ87">
        <f>IF($L87="Externally Funded",0,IF($M87="PA",VLOOKUP($N87,'[1]PA Projects'!$A$4:$DO$223,86,0),VLOOKUP($N87, '[1]NJ Projects'!$A$13:$DK$121,85,0)))</f>
        <v>0</v>
      </c>
      <c r="AK87">
        <f>IF($L87="Externally Funded",0,IF($M87="PA",VLOOKUP($N87,'[1]PA Projects'!$A$4:$DO$223,87,0),VLOOKUP($N87, '[1]NJ Projects'!$A$13:$DK$121,86,0)))</f>
        <v>0</v>
      </c>
      <c r="AL87">
        <f>IF($L87="Externally Funded", VLOOKUP($N87, '[1]External Projects'!$A$5:$S$13,19,0), IF($M87="PA",VLOOKUP($N87,'[1]PA Projects'!$A$4:$DO$223,119,0),VLOOKUP($N87, '[1]NJ Projects'!$A$13:$DK$121,115,0)))</f>
        <v>0</v>
      </c>
    </row>
    <row r="88" spans="1:38" x14ac:dyDescent="0.25">
      <c r="A88" s="1" t="s">
        <v>201</v>
      </c>
      <c r="B88" s="1" t="s">
        <v>261</v>
      </c>
      <c r="C88" s="1" t="s">
        <v>286</v>
      </c>
      <c r="D88" s="1" t="s">
        <v>290</v>
      </c>
      <c r="E88" s="1" t="s">
        <v>74</v>
      </c>
      <c r="F88" s="1" t="s">
        <v>18</v>
      </c>
      <c r="G88" s="2">
        <v>0</v>
      </c>
      <c r="H88" s="2">
        <v>35</v>
      </c>
      <c r="I88" s="2">
        <v>0</v>
      </c>
      <c r="L88" s="3" t="s">
        <v>20</v>
      </c>
      <c r="M88" s="1" t="str">
        <f t="shared" si="0"/>
        <v>PA</v>
      </c>
      <c r="N88" s="1">
        <v>166</v>
      </c>
      <c r="O88">
        <f>IF($L88="Externally Funded",0,IF($M88="PA",VLOOKUP($N88,'[1]PA Projects'!$A$4:$DO$223,65,0),VLOOKUP($N88, '[1]NJ Projects'!$A$13:$DK$121,64,0)))</f>
        <v>0</v>
      </c>
      <c r="P88">
        <f>IF($L88="Externally Funded",0,IF($M88="PA",VLOOKUP($N88,'[1]PA Projects'!$A$4:$DO$223,66,0),VLOOKUP($N88, '[1]NJ Projects'!$A$13:$DK$121,65,0)))</f>
        <v>0</v>
      </c>
      <c r="Q88">
        <f>IF($L88="Externally Funded",0,IF($M88="PA",VLOOKUP($N88,'[1]PA Projects'!$A$4:$DO$223,67,0),VLOOKUP($N88, '[1]NJ Projects'!$A$13:$DK$121,66,0)))</f>
        <v>0</v>
      </c>
      <c r="R88">
        <f>IF($L88="Externally Funded",0,IF($M88="PA",VLOOKUP($N88,'[1]PA Projects'!$A$4:$DO$223,68,0),VLOOKUP($N88, '[1]NJ Projects'!$A$13:$DK$121,67,0)))</f>
        <v>0</v>
      </c>
      <c r="S88">
        <f>IF($L88="Externally Funded",0,IF($M88="PA",VLOOKUP($N88,'[1]PA Projects'!$A$4:$DO$223,69,0),VLOOKUP($N88, '[1]NJ Projects'!$A$13:$DK$121,68,0)))</f>
        <v>0</v>
      </c>
      <c r="T88">
        <f>IF($L88="Externally Funded",0,IF($M88="PA",VLOOKUP($N88,'[1]PA Projects'!$A$4:$DO$223,70,0),VLOOKUP($N88, '[1]NJ Projects'!$A$13:$DK$121,69,0)))</f>
        <v>0</v>
      </c>
      <c r="U88">
        <f>IF($L88="Externally Funded",0,IF($M88="PA",VLOOKUP($N88,'[1]PA Projects'!$A$4:$DO$223,71,0),VLOOKUP($N88, '[1]NJ Projects'!$A$13:$DK$121,70,0)))</f>
        <v>0</v>
      </c>
      <c r="V88">
        <f>IF($L88="Externally Funded",0,IF($M88="PA",VLOOKUP($N88,'[1]PA Projects'!$A$4:$DO$223,72,0),VLOOKUP($N88, '[1]NJ Projects'!$A$13:$DK$121,71,0)))</f>
        <v>0</v>
      </c>
      <c r="W88">
        <f>IF($L88="Externally Funded",0,IF($M88="PA",VLOOKUP($N88,'[1]PA Projects'!$A$4:$DO$223,73,0),VLOOKUP($N88, '[1]NJ Projects'!$A$13:$DK$121,72,0)))</f>
        <v>0</v>
      </c>
      <c r="X88">
        <f>IF($L88="Externally Funded",0,IF($M88="PA",VLOOKUP($N88,'[1]PA Projects'!$A$4:$DO$223,74,0),VLOOKUP($N88, '[1]NJ Projects'!$A$13:$DK$121,73,0)))</f>
        <v>0</v>
      </c>
      <c r="Y88">
        <f>IF($L88="Externally Funded",0,IF($M88="PA",VLOOKUP($N88,'[1]PA Projects'!$A$4:$DO$223,75,0),VLOOKUP($N88, '[1]NJ Projects'!$A$13:$DK$121,74,0)))</f>
        <v>0</v>
      </c>
      <c r="Z88">
        <f>IF($L88="Externally Funded",0,IF($M88="PA",VLOOKUP($N88,'[1]PA Projects'!$A$4:$DO$223,76,0),VLOOKUP($N88, '[1]NJ Projects'!$A$13:$DK$121,75,0)))</f>
        <v>0</v>
      </c>
      <c r="AA88">
        <f>IF($L88="Externally Funded",0,IF($M88="PA",VLOOKUP($N88,'[1]PA Projects'!$A$4:$DO$223,77,0),VLOOKUP($N88, '[1]NJ Projects'!$A$13:$DK$121,76,0)))</f>
        <v>0</v>
      </c>
      <c r="AB88">
        <f>IF($L88="Externally Funded",0,IF($M88="PA",VLOOKUP($N88,'[1]PA Projects'!$A$4:$DO$223,78,0),VLOOKUP($N88, '[1]NJ Projects'!$A$13:$DK$121,77,0)))</f>
        <v>0</v>
      </c>
      <c r="AC88">
        <f>IF($L88="Externally Funded",0,IF($M88="PA",VLOOKUP($N88,'[1]PA Projects'!$A$4:$DO$223,79,0),VLOOKUP($N88, '[1]NJ Projects'!$A$13:$DK$121,78,0)))</f>
        <v>0</v>
      </c>
      <c r="AD88">
        <f>IF($L88="Externally Funded",0,IF($M88="PA",VLOOKUP($N88,'[1]PA Projects'!$A$4:$DO$223,80,0),VLOOKUP($N88, '[1]NJ Projects'!$A$13:$DK$121,79,0)))</f>
        <v>0</v>
      </c>
      <c r="AE88">
        <f>IF($L88="Externally Funded",0,IF($M88="PA",VLOOKUP($N88,'[1]PA Projects'!$A$4:$DO$223,81,0),VLOOKUP($N88, '[1]NJ Projects'!$A$13:$DK$121,80,0)))</f>
        <v>0</v>
      </c>
      <c r="AF88">
        <f>IF($L88="Externally Funded",0,IF($M88="PA",VLOOKUP($N88,'[1]PA Projects'!$A$4:$DO$223,82,0),VLOOKUP($N88, '[1]NJ Projects'!$A$13:$DK$121,81,0)))</f>
        <v>0</v>
      </c>
      <c r="AG88">
        <f>IF($L88="Externally Funded",0,IF($M88="PA",VLOOKUP($N88,'[1]PA Projects'!$A$4:$DO$223,83,0),VLOOKUP($N88, '[1]NJ Projects'!$A$13:$DK$121,82,0)))</f>
        <v>0</v>
      </c>
      <c r="AH88">
        <f>IF($L88="Externally Funded",0,IF($M88="PA",VLOOKUP($N88,'[1]PA Projects'!$A$4:$DO$223,84,0),VLOOKUP($N88, '[1]NJ Projects'!$A$13:$DK$121,83,0)))</f>
        <v>0</v>
      </c>
      <c r="AI88">
        <f>IF($L88="Externally Funded",0,IF($M88="PA",VLOOKUP($N88,'[1]PA Projects'!$A$4:$DO$223,85,0),VLOOKUP($N88, '[1]NJ Projects'!$A$13:$DK$121,84,0)))</f>
        <v>0</v>
      </c>
      <c r="AJ88">
        <f>IF($L88="Externally Funded",0,IF($M88="PA",VLOOKUP($N88,'[1]PA Projects'!$A$4:$DO$223,86,0),VLOOKUP($N88, '[1]NJ Projects'!$A$13:$DK$121,85,0)))</f>
        <v>0</v>
      </c>
      <c r="AK88">
        <f>IF($L88="Externally Funded",0,IF($M88="PA",VLOOKUP($N88,'[1]PA Projects'!$A$4:$DO$223,87,0),VLOOKUP($N88, '[1]NJ Projects'!$A$13:$DK$121,86,0)))</f>
        <v>0</v>
      </c>
      <c r="AL88">
        <f>IF($L88="Externally Funded", VLOOKUP($N88, '[1]External Projects'!$A$5:$S$13,19,0), IF($M88="PA",VLOOKUP($N88,'[1]PA Projects'!$A$4:$DO$223,119,0),VLOOKUP($N88, '[1]NJ Projects'!$A$13:$DK$121,115,0)))</f>
        <v>0</v>
      </c>
    </row>
    <row r="89" spans="1:38" x14ac:dyDescent="0.25">
      <c r="A89" s="1" t="s">
        <v>210</v>
      </c>
      <c r="B89" s="1" t="s">
        <v>261</v>
      </c>
      <c r="C89" s="1" t="s">
        <v>291</v>
      </c>
      <c r="D89" s="1" t="s">
        <v>292</v>
      </c>
      <c r="E89" s="1" t="s">
        <v>86</v>
      </c>
      <c r="F89" s="1" t="s">
        <v>109</v>
      </c>
      <c r="G89" s="2">
        <v>151.30000000000001</v>
      </c>
      <c r="H89" s="2">
        <v>0</v>
      </c>
      <c r="I89" s="2">
        <v>0</v>
      </c>
      <c r="L89" s="3" t="s">
        <v>29</v>
      </c>
      <c r="M89" s="1" t="str">
        <f t="shared" si="0"/>
        <v>NJ</v>
      </c>
      <c r="N89" s="11">
        <v>143</v>
      </c>
      <c r="O89">
        <f>IF($L89="Externally Funded",0,IF($M89="PA",VLOOKUP($N89,'[1]PA Projects'!$A$4:$DO$223,65,0),VLOOKUP($N89, '[1]NJ Projects'!$A$13:$DK$121,64,0)))</f>
        <v>0</v>
      </c>
      <c r="P89">
        <f>IF($L89="Externally Funded",0,IF($M89="PA",VLOOKUP($N89,'[1]PA Projects'!$A$4:$DO$223,66,0),VLOOKUP($N89, '[1]NJ Projects'!$A$13:$DK$121,65,0)))</f>
        <v>0</v>
      </c>
      <c r="Q89">
        <f>IF($L89="Externally Funded",0,IF($M89="PA",VLOOKUP($N89,'[1]PA Projects'!$A$4:$DO$223,67,0),VLOOKUP($N89, '[1]NJ Projects'!$A$13:$DK$121,66,0)))</f>
        <v>0</v>
      </c>
      <c r="R89">
        <f>IF($L89="Externally Funded",0,IF($M89="PA",VLOOKUP($N89,'[1]PA Projects'!$A$4:$DO$223,68,0),VLOOKUP($N89, '[1]NJ Projects'!$A$13:$DK$121,67,0)))</f>
        <v>0</v>
      </c>
      <c r="S89">
        <f>IF($L89="Externally Funded",0,IF($M89="PA",VLOOKUP($N89,'[1]PA Projects'!$A$4:$DO$223,69,0),VLOOKUP($N89, '[1]NJ Projects'!$A$13:$DK$121,68,0)))</f>
        <v>0</v>
      </c>
      <c r="T89">
        <f>IF($L89="Externally Funded",0,IF($M89="PA",VLOOKUP($N89,'[1]PA Projects'!$A$4:$DO$223,70,0),VLOOKUP($N89, '[1]NJ Projects'!$A$13:$DK$121,69,0)))</f>
        <v>0</v>
      </c>
      <c r="U89">
        <f>IF($L89="Externally Funded",0,IF($M89="PA",VLOOKUP($N89,'[1]PA Projects'!$A$4:$DO$223,71,0),VLOOKUP($N89, '[1]NJ Projects'!$A$13:$DK$121,70,0)))</f>
        <v>0</v>
      </c>
      <c r="V89">
        <f>IF($L89="Externally Funded",0,IF($M89="PA",VLOOKUP($N89,'[1]PA Projects'!$A$4:$DO$223,72,0),VLOOKUP($N89, '[1]NJ Projects'!$A$13:$DK$121,71,0)))</f>
        <v>0</v>
      </c>
      <c r="W89">
        <f>IF($L89="Externally Funded",0,IF($M89="PA",VLOOKUP($N89,'[1]PA Projects'!$A$4:$DO$223,73,0),VLOOKUP($N89, '[1]NJ Projects'!$A$13:$DK$121,72,0)))</f>
        <v>0</v>
      </c>
      <c r="X89">
        <f>IF($L89="Externally Funded",0,IF($M89="PA",VLOOKUP($N89,'[1]PA Projects'!$A$4:$DO$223,74,0),VLOOKUP($N89, '[1]NJ Projects'!$A$13:$DK$121,73,0)))</f>
        <v>0</v>
      </c>
      <c r="Y89">
        <f>IF($L89="Externally Funded",0,IF($M89="PA",VLOOKUP($N89,'[1]PA Projects'!$A$4:$DO$223,75,0),VLOOKUP($N89, '[1]NJ Projects'!$A$13:$DK$121,74,0)))</f>
        <v>0</v>
      </c>
      <c r="Z89">
        <f>IF($L89="Externally Funded",0,IF($M89="PA",VLOOKUP($N89,'[1]PA Projects'!$A$4:$DO$223,76,0),VLOOKUP($N89, '[1]NJ Projects'!$A$13:$DK$121,75,0)))</f>
        <v>0</v>
      </c>
      <c r="AA89">
        <f>IF($L89="Externally Funded",0,IF($M89="PA",VLOOKUP($N89,'[1]PA Projects'!$A$4:$DO$223,77,0),VLOOKUP($N89, '[1]NJ Projects'!$A$13:$DK$121,76,0)))</f>
        <v>0</v>
      </c>
      <c r="AB89">
        <f>IF($L89="Externally Funded",0,IF($M89="PA",VLOOKUP($N89,'[1]PA Projects'!$A$4:$DO$223,78,0),VLOOKUP($N89, '[1]NJ Projects'!$A$13:$DK$121,77,0)))</f>
        <v>0</v>
      </c>
      <c r="AC89">
        <f>IF($L89="Externally Funded",0,IF($M89="PA",VLOOKUP($N89,'[1]PA Projects'!$A$4:$DO$223,79,0),VLOOKUP($N89, '[1]NJ Projects'!$A$13:$DK$121,78,0)))</f>
        <v>0</v>
      </c>
      <c r="AD89">
        <f>IF($L89="Externally Funded",0,IF($M89="PA",VLOOKUP($N89,'[1]PA Projects'!$A$4:$DO$223,80,0),VLOOKUP($N89, '[1]NJ Projects'!$A$13:$DK$121,79,0)))</f>
        <v>0</v>
      </c>
      <c r="AE89">
        <f>IF($L89="Externally Funded",0,IF($M89="PA",VLOOKUP($N89,'[1]PA Projects'!$A$4:$DO$223,81,0),VLOOKUP($N89, '[1]NJ Projects'!$A$13:$DK$121,80,0)))</f>
        <v>0</v>
      </c>
      <c r="AF89">
        <f>IF($L89="Externally Funded",0,IF($M89="PA",VLOOKUP($N89,'[1]PA Projects'!$A$4:$DO$223,82,0),VLOOKUP($N89, '[1]NJ Projects'!$A$13:$DK$121,81,0)))</f>
        <v>0</v>
      </c>
      <c r="AG89">
        <f>IF($L89="Externally Funded",0,IF($M89="PA",VLOOKUP($N89,'[1]PA Projects'!$A$4:$DO$223,83,0),VLOOKUP($N89, '[1]NJ Projects'!$A$13:$DK$121,82,0)))</f>
        <v>0</v>
      </c>
      <c r="AH89">
        <f>IF($L89="Externally Funded",0,IF($M89="PA",VLOOKUP($N89,'[1]PA Projects'!$A$4:$DO$223,84,0),VLOOKUP($N89, '[1]NJ Projects'!$A$13:$DK$121,83,0)))</f>
        <v>0</v>
      </c>
      <c r="AI89">
        <f>IF($L89="Externally Funded",0,IF($M89="PA",VLOOKUP($N89,'[1]PA Projects'!$A$4:$DO$223,85,0),VLOOKUP($N89, '[1]NJ Projects'!$A$13:$DK$121,84,0)))</f>
        <v>0</v>
      </c>
      <c r="AJ89">
        <f>IF($L89="Externally Funded",0,IF($M89="PA",VLOOKUP($N89,'[1]PA Projects'!$A$4:$DO$223,86,0),VLOOKUP($N89, '[1]NJ Projects'!$A$13:$DK$121,85,0)))</f>
        <v>0</v>
      </c>
      <c r="AK89">
        <f>IF($L89="Externally Funded",0,IF($M89="PA",VLOOKUP($N89,'[1]PA Projects'!$A$4:$DO$223,87,0),VLOOKUP($N89, '[1]NJ Projects'!$A$13:$DK$121,86,0)))</f>
        <v>0</v>
      </c>
      <c r="AL89">
        <f>IF($L89="Externally Funded", VLOOKUP($N89, '[1]External Projects'!$A$5:$S$13,19,0), IF($M89="PA",VLOOKUP($N89,'[1]PA Projects'!$A$4:$DO$223,119,0),VLOOKUP($N89, '[1]NJ Projects'!$A$13:$DK$121,115,0)))</f>
        <v>0</v>
      </c>
    </row>
    <row r="90" spans="1:38" x14ac:dyDescent="0.25">
      <c r="A90" s="1" t="s">
        <v>293</v>
      </c>
      <c r="B90" s="1" t="s">
        <v>261</v>
      </c>
      <c r="C90" s="1" t="s">
        <v>294</v>
      </c>
      <c r="D90" s="1" t="s">
        <v>295</v>
      </c>
      <c r="E90" s="1" t="s">
        <v>136</v>
      </c>
      <c r="F90" s="1" t="s">
        <v>124</v>
      </c>
      <c r="G90" s="2">
        <v>33.1</v>
      </c>
      <c r="H90" s="2">
        <v>0</v>
      </c>
      <c r="I90" s="2">
        <v>0</v>
      </c>
      <c r="L90" s="3" t="s">
        <v>29</v>
      </c>
      <c r="M90" s="1" t="str">
        <f t="shared" si="0"/>
        <v>NJ</v>
      </c>
      <c r="N90" s="11">
        <v>158</v>
      </c>
      <c r="O90">
        <f>IF($L90="Externally Funded",0,IF($M90="PA",VLOOKUP($N90,'[1]PA Projects'!$A$4:$DO$223,65,0),VLOOKUP($N90, '[1]NJ Projects'!$A$13:$DK$121,64,0)))</f>
        <v>0</v>
      </c>
      <c r="P90">
        <f>IF($L90="Externally Funded",0,IF($M90="PA",VLOOKUP($N90,'[1]PA Projects'!$A$4:$DO$223,66,0),VLOOKUP($N90, '[1]NJ Projects'!$A$13:$DK$121,65,0)))</f>
        <v>0</v>
      </c>
      <c r="Q90">
        <f>IF($L90="Externally Funded",0,IF($M90="PA",VLOOKUP($N90,'[1]PA Projects'!$A$4:$DO$223,67,0),VLOOKUP($N90, '[1]NJ Projects'!$A$13:$DK$121,66,0)))</f>
        <v>0</v>
      </c>
      <c r="R90">
        <f>IF($L90="Externally Funded",0,IF($M90="PA",VLOOKUP($N90,'[1]PA Projects'!$A$4:$DO$223,68,0),VLOOKUP($N90, '[1]NJ Projects'!$A$13:$DK$121,67,0)))</f>
        <v>0</v>
      </c>
      <c r="S90">
        <f>IF($L90="Externally Funded",0,IF($M90="PA",VLOOKUP($N90,'[1]PA Projects'!$A$4:$DO$223,69,0),VLOOKUP($N90, '[1]NJ Projects'!$A$13:$DK$121,68,0)))</f>
        <v>11338</v>
      </c>
      <c r="T90">
        <f>IF($L90="Externally Funded",0,IF($M90="PA",VLOOKUP($N90,'[1]PA Projects'!$A$4:$DO$223,70,0),VLOOKUP($N90, '[1]NJ Projects'!$A$13:$DK$121,69,0)))</f>
        <v>0</v>
      </c>
      <c r="U90">
        <f>IF($L90="Externally Funded",0,IF($M90="PA",VLOOKUP($N90,'[1]PA Projects'!$A$4:$DO$223,71,0),VLOOKUP($N90, '[1]NJ Projects'!$A$13:$DK$121,70,0)))</f>
        <v>0</v>
      </c>
      <c r="V90">
        <f>IF($L90="Externally Funded",0,IF($M90="PA",VLOOKUP($N90,'[1]PA Projects'!$A$4:$DO$223,72,0),VLOOKUP($N90, '[1]NJ Projects'!$A$13:$DK$121,71,0)))</f>
        <v>0</v>
      </c>
      <c r="W90">
        <f>IF($L90="Externally Funded",0,IF($M90="PA",VLOOKUP($N90,'[1]PA Projects'!$A$4:$DO$223,73,0),VLOOKUP($N90, '[1]NJ Projects'!$A$13:$DK$121,72,0)))</f>
        <v>0</v>
      </c>
      <c r="X90">
        <f>IF($L90="Externally Funded",0,IF($M90="PA",VLOOKUP($N90,'[1]PA Projects'!$A$4:$DO$223,74,0),VLOOKUP($N90, '[1]NJ Projects'!$A$13:$DK$121,73,0)))</f>
        <v>0</v>
      </c>
      <c r="Y90">
        <f>IF($L90="Externally Funded",0,IF($M90="PA",VLOOKUP($N90,'[1]PA Projects'!$A$4:$DO$223,75,0),VLOOKUP($N90, '[1]NJ Projects'!$A$13:$DK$121,74,0)))</f>
        <v>0</v>
      </c>
      <c r="Z90">
        <f>IF($L90="Externally Funded",0,IF($M90="PA",VLOOKUP($N90,'[1]PA Projects'!$A$4:$DO$223,76,0),VLOOKUP($N90, '[1]NJ Projects'!$A$13:$DK$121,75,0)))</f>
        <v>0</v>
      </c>
      <c r="AA90">
        <f>IF($L90="Externally Funded",0,IF($M90="PA",VLOOKUP($N90,'[1]PA Projects'!$A$4:$DO$223,77,0),VLOOKUP($N90, '[1]NJ Projects'!$A$13:$DK$121,76,0)))</f>
        <v>0</v>
      </c>
      <c r="AB90">
        <f>IF($L90="Externally Funded",0,IF($M90="PA",VLOOKUP($N90,'[1]PA Projects'!$A$4:$DO$223,78,0),VLOOKUP($N90, '[1]NJ Projects'!$A$13:$DK$121,77,0)))</f>
        <v>0</v>
      </c>
      <c r="AC90">
        <f>IF($L90="Externally Funded",0,IF($M90="PA",VLOOKUP($N90,'[1]PA Projects'!$A$4:$DO$223,79,0),VLOOKUP($N90, '[1]NJ Projects'!$A$13:$DK$121,78,0)))</f>
        <v>0</v>
      </c>
      <c r="AD90">
        <f>IF($L90="Externally Funded",0,IF($M90="PA",VLOOKUP($N90,'[1]PA Projects'!$A$4:$DO$223,80,0),VLOOKUP($N90, '[1]NJ Projects'!$A$13:$DK$121,79,0)))</f>
        <v>0</v>
      </c>
      <c r="AE90">
        <f>IF($L90="Externally Funded",0,IF($M90="PA",VLOOKUP($N90,'[1]PA Projects'!$A$4:$DO$223,81,0),VLOOKUP($N90, '[1]NJ Projects'!$A$13:$DK$121,80,0)))</f>
        <v>0</v>
      </c>
      <c r="AF90">
        <f>IF($L90="Externally Funded",0,IF($M90="PA",VLOOKUP($N90,'[1]PA Projects'!$A$4:$DO$223,82,0),VLOOKUP($N90, '[1]NJ Projects'!$A$13:$DK$121,81,0)))</f>
        <v>0</v>
      </c>
      <c r="AG90">
        <f>IF($L90="Externally Funded",0,IF($M90="PA",VLOOKUP($N90,'[1]PA Projects'!$A$4:$DO$223,83,0),VLOOKUP($N90, '[1]NJ Projects'!$A$13:$DK$121,82,0)))</f>
        <v>0</v>
      </c>
      <c r="AH90">
        <f>IF($L90="Externally Funded",0,IF($M90="PA",VLOOKUP($N90,'[1]PA Projects'!$A$4:$DO$223,84,0),VLOOKUP($N90, '[1]NJ Projects'!$A$13:$DK$121,83,0)))</f>
        <v>0</v>
      </c>
      <c r="AI90">
        <f>IF($L90="Externally Funded",0,IF($M90="PA",VLOOKUP($N90,'[1]PA Projects'!$A$4:$DO$223,85,0),VLOOKUP($N90, '[1]NJ Projects'!$A$13:$DK$121,84,0)))</f>
        <v>0</v>
      </c>
      <c r="AJ90">
        <f>IF($L90="Externally Funded",0,IF($M90="PA",VLOOKUP($N90,'[1]PA Projects'!$A$4:$DO$223,86,0),VLOOKUP($N90, '[1]NJ Projects'!$A$13:$DK$121,85,0)))</f>
        <v>0</v>
      </c>
      <c r="AK90">
        <f>IF($L90="Externally Funded",0,IF($M90="PA",VLOOKUP($N90,'[1]PA Projects'!$A$4:$DO$223,87,0),VLOOKUP($N90, '[1]NJ Projects'!$A$13:$DK$121,86,0)))</f>
        <v>0</v>
      </c>
      <c r="AL90">
        <f>IF($L90="Externally Funded", VLOOKUP($N90, '[1]External Projects'!$A$5:$S$13,19,0), IF($M90="PA",VLOOKUP($N90,'[1]PA Projects'!$A$4:$DO$223,119,0),VLOOKUP($N90, '[1]NJ Projects'!$A$13:$DK$121,115,0)))</f>
        <v>0</v>
      </c>
    </row>
    <row r="91" spans="1:38" x14ac:dyDescent="0.25">
      <c r="A91" s="1" t="s">
        <v>181</v>
      </c>
      <c r="B91" s="1" t="s">
        <v>261</v>
      </c>
      <c r="C91" s="1" t="s">
        <v>286</v>
      </c>
      <c r="D91" s="1" t="s">
        <v>296</v>
      </c>
      <c r="E91" s="1" t="s">
        <v>136</v>
      </c>
      <c r="F91" s="1" t="s">
        <v>109</v>
      </c>
      <c r="G91" s="2">
        <v>47.5</v>
      </c>
      <c r="H91" s="2">
        <v>0</v>
      </c>
      <c r="I91" s="2">
        <v>0</v>
      </c>
      <c r="L91" s="3" t="s">
        <v>29</v>
      </c>
      <c r="M91" s="1" t="str">
        <f t="shared" si="0"/>
        <v>NJ</v>
      </c>
      <c r="N91" s="11">
        <v>141</v>
      </c>
      <c r="O91">
        <f>IF($L91="Externally Funded",0,IF($M91="PA",VLOOKUP($N91,'[1]PA Projects'!$A$4:$DO$223,65,0),VLOOKUP($N91, '[1]NJ Projects'!$A$13:$DK$121,64,0)))</f>
        <v>0</v>
      </c>
      <c r="P91">
        <f>IF($L91="Externally Funded",0,IF($M91="PA",VLOOKUP($N91,'[1]PA Projects'!$A$4:$DO$223,66,0),VLOOKUP($N91, '[1]NJ Projects'!$A$13:$DK$121,65,0)))</f>
        <v>0</v>
      </c>
      <c r="Q91">
        <f>IF($L91="Externally Funded",0,IF($M91="PA",VLOOKUP($N91,'[1]PA Projects'!$A$4:$DO$223,67,0),VLOOKUP($N91, '[1]NJ Projects'!$A$13:$DK$121,66,0)))</f>
        <v>0</v>
      </c>
      <c r="R91">
        <f>IF($L91="Externally Funded",0,IF($M91="PA",VLOOKUP($N91,'[1]PA Projects'!$A$4:$DO$223,68,0),VLOOKUP($N91, '[1]NJ Projects'!$A$13:$DK$121,67,0)))</f>
        <v>0</v>
      </c>
      <c r="S91">
        <f>IF($L91="Externally Funded",0,IF($M91="PA",VLOOKUP($N91,'[1]PA Projects'!$A$4:$DO$223,69,0),VLOOKUP($N91, '[1]NJ Projects'!$A$13:$DK$121,68,0)))</f>
        <v>0</v>
      </c>
      <c r="T91">
        <f>IF($L91="Externally Funded",0,IF($M91="PA",VLOOKUP($N91,'[1]PA Projects'!$A$4:$DO$223,70,0),VLOOKUP($N91, '[1]NJ Projects'!$A$13:$DK$121,69,0)))</f>
        <v>0</v>
      </c>
      <c r="U91">
        <f>IF($L91="Externally Funded",0,IF($M91="PA",VLOOKUP($N91,'[1]PA Projects'!$A$4:$DO$223,71,0),VLOOKUP($N91, '[1]NJ Projects'!$A$13:$DK$121,70,0)))</f>
        <v>0</v>
      </c>
      <c r="V91">
        <f>IF($L91="Externally Funded",0,IF($M91="PA",VLOOKUP($N91,'[1]PA Projects'!$A$4:$DO$223,72,0),VLOOKUP($N91, '[1]NJ Projects'!$A$13:$DK$121,71,0)))</f>
        <v>0</v>
      </c>
      <c r="W91">
        <f>IF($L91="Externally Funded",0,IF($M91="PA",VLOOKUP($N91,'[1]PA Projects'!$A$4:$DO$223,73,0),VLOOKUP($N91, '[1]NJ Projects'!$A$13:$DK$121,72,0)))</f>
        <v>0</v>
      </c>
      <c r="X91">
        <f>IF($L91="Externally Funded",0,IF($M91="PA",VLOOKUP($N91,'[1]PA Projects'!$A$4:$DO$223,74,0),VLOOKUP($N91, '[1]NJ Projects'!$A$13:$DK$121,73,0)))</f>
        <v>0</v>
      </c>
      <c r="Y91">
        <f>IF($L91="Externally Funded",0,IF($M91="PA",VLOOKUP($N91,'[1]PA Projects'!$A$4:$DO$223,75,0),VLOOKUP($N91, '[1]NJ Projects'!$A$13:$DK$121,74,0)))</f>
        <v>0</v>
      </c>
      <c r="Z91">
        <f>IF($L91="Externally Funded",0,IF($M91="PA",VLOOKUP($N91,'[1]PA Projects'!$A$4:$DO$223,76,0),VLOOKUP($N91, '[1]NJ Projects'!$A$13:$DK$121,75,0)))</f>
        <v>0</v>
      </c>
      <c r="AA91">
        <f>IF($L91="Externally Funded",0,IF($M91="PA",VLOOKUP($N91,'[1]PA Projects'!$A$4:$DO$223,77,0),VLOOKUP($N91, '[1]NJ Projects'!$A$13:$DK$121,76,0)))</f>
        <v>0</v>
      </c>
      <c r="AB91">
        <f>IF($L91="Externally Funded",0,IF($M91="PA",VLOOKUP($N91,'[1]PA Projects'!$A$4:$DO$223,78,0),VLOOKUP($N91, '[1]NJ Projects'!$A$13:$DK$121,77,0)))</f>
        <v>0</v>
      </c>
      <c r="AC91">
        <f>IF($L91="Externally Funded",0,IF($M91="PA",VLOOKUP($N91,'[1]PA Projects'!$A$4:$DO$223,79,0),VLOOKUP($N91, '[1]NJ Projects'!$A$13:$DK$121,78,0)))</f>
        <v>0</v>
      </c>
      <c r="AD91">
        <f>IF($L91="Externally Funded",0,IF($M91="PA",VLOOKUP($N91,'[1]PA Projects'!$A$4:$DO$223,80,0),VLOOKUP($N91, '[1]NJ Projects'!$A$13:$DK$121,79,0)))</f>
        <v>0</v>
      </c>
      <c r="AE91">
        <f>IF($L91="Externally Funded",0,IF($M91="PA",VLOOKUP($N91,'[1]PA Projects'!$A$4:$DO$223,81,0),VLOOKUP($N91, '[1]NJ Projects'!$A$13:$DK$121,80,0)))</f>
        <v>0</v>
      </c>
      <c r="AF91">
        <f>IF($L91="Externally Funded",0,IF($M91="PA",VLOOKUP($N91,'[1]PA Projects'!$A$4:$DO$223,82,0),VLOOKUP($N91, '[1]NJ Projects'!$A$13:$DK$121,81,0)))</f>
        <v>0</v>
      </c>
      <c r="AG91">
        <f>IF($L91="Externally Funded",0,IF($M91="PA",VLOOKUP($N91,'[1]PA Projects'!$A$4:$DO$223,83,0),VLOOKUP($N91, '[1]NJ Projects'!$A$13:$DK$121,82,0)))</f>
        <v>0</v>
      </c>
      <c r="AH91">
        <f>IF($L91="Externally Funded",0,IF($M91="PA",VLOOKUP($N91,'[1]PA Projects'!$A$4:$DO$223,84,0),VLOOKUP($N91, '[1]NJ Projects'!$A$13:$DK$121,83,0)))</f>
        <v>0</v>
      </c>
      <c r="AI91">
        <f>IF($L91="Externally Funded",0,IF($M91="PA",VLOOKUP($N91,'[1]PA Projects'!$A$4:$DO$223,85,0),VLOOKUP($N91, '[1]NJ Projects'!$A$13:$DK$121,84,0)))</f>
        <v>0</v>
      </c>
      <c r="AJ91">
        <f>IF($L91="Externally Funded",0,IF($M91="PA",VLOOKUP($N91,'[1]PA Projects'!$A$4:$DO$223,86,0),VLOOKUP($N91, '[1]NJ Projects'!$A$13:$DK$121,85,0)))</f>
        <v>0</v>
      </c>
      <c r="AK91">
        <f>IF($L91="Externally Funded",0,IF($M91="PA",VLOOKUP($N91,'[1]PA Projects'!$A$4:$DO$223,87,0),VLOOKUP($N91, '[1]NJ Projects'!$A$13:$DK$121,86,0)))</f>
        <v>0</v>
      </c>
      <c r="AL91">
        <f>IF($L91="Externally Funded", VLOOKUP($N91, '[1]External Projects'!$A$5:$S$13,19,0), IF($M91="PA",VLOOKUP($N91,'[1]PA Projects'!$A$4:$DO$223,119,0),VLOOKUP($N91, '[1]NJ Projects'!$A$13:$DK$121,115,0)))</f>
        <v>0</v>
      </c>
    </row>
    <row r="92" spans="1:38" x14ac:dyDescent="0.25">
      <c r="A92" s="1" t="s">
        <v>204</v>
      </c>
      <c r="B92" s="1" t="s">
        <v>261</v>
      </c>
      <c r="C92" s="1" t="s">
        <v>280</v>
      </c>
      <c r="D92" s="1" t="s">
        <v>297</v>
      </c>
      <c r="E92" s="1" t="s">
        <v>136</v>
      </c>
      <c r="F92" s="1" t="s">
        <v>109</v>
      </c>
      <c r="G92" s="2">
        <v>85.8</v>
      </c>
      <c r="H92" s="2">
        <v>0</v>
      </c>
      <c r="I92" s="2">
        <v>0</v>
      </c>
      <c r="L92" s="3" t="s">
        <v>29</v>
      </c>
      <c r="M92" s="1" t="str">
        <f t="shared" si="0"/>
        <v>NJ</v>
      </c>
      <c r="N92" s="11">
        <v>142</v>
      </c>
      <c r="O92">
        <f>IF($L92="Externally Funded",0,IF($M92="PA",VLOOKUP($N92,'[1]PA Projects'!$A$4:$DO$223,65,0),VLOOKUP($N92, '[1]NJ Projects'!$A$13:$DK$121,64,0)))</f>
        <v>0</v>
      </c>
      <c r="P92">
        <f>IF($L92="Externally Funded",0,IF($M92="PA",VLOOKUP($N92,'[1]PA Projects'!$A$4:$DO$223,66,0),VLOOKUP($N92, '[1]NJ Projects'!$A$13:$DK$121,65,0)))</f>
        <v>0</v>
      </c>
      <c r="Q92">
        <f>IF($L92="Externally Funded",0,IF($M92="PA",VLOOKUP($N92,'[1]PA Projects'!$A$4:$DO$223,67,0),VLOOKUP($N92, '[1]NJ Projects'!$A$13:$DK$121,66,0)))</f>
        <v>0</v>
      </c>
      <c r="R92">
        <f>IF($L92="Externally Funded",0,IF($M92="PA",VLOOKUP($N92,'[1]PA Projects'!$A$4:$DO$223,68,0),VLOOKUP($N92, '[1]NJ Projects'!$A$13:$DK$121,67,0)))</f>
        <v>0</v>
      </c>
      <c r="S92">
        <f>IF($L92="Externally Funded",0,IF($M92="PA",VLOOKUP($N92,'[1]PA Projects'!$A$4:$DO$223,69,0),VLOOKUP($N92, '[1]NJ Projects'!$A$13:$DK$121,68,0)))</f>
        <v>0</v>
      </c>
      <c r="T92">
        <f>IF($L92="Externally Funded",0,IF($M92="PA",VLOOKUP($N92,'[1]PA Projects'!$A$4:$DO$223,70,0),VLOOKUP($N92, '[1]NJ Projects'!$A$13:$DK$121,69,0)))</f>
        <v>0</v>
      </c>
      <c r="U92">
        <f>IF($L92="Externally Funded",0,IF($M92="PA",VLOOKUP($N92,'[1]PA Projects'!$A$4:$DO$223,71,0),VLOOKUP($N92, '[1]NJ Projects'!$A$13:$DK$121,70,0)))</f>
        <v>0</v>
      </c>
      <c r="V92">
        <f>IF($L92="Externally Funded",0,IF($M92="PA",VLOOKUP($N92,'[1]PA Projects'!$A$4:$DO$223,72,0),VLOOKUP($N92, '[1]NJ Projects'!$A$13:$DK$121,71,0)))</f>
        <v>0</v>
      </c>
      <c r="W92">
        <f>IF($L92="Externally Funded",0,IF($M92="PA",VLOOKUP($N92,'[1]PA Projects'!$A$4:$DO$223,73,0),VLOOKUP($N92, '[1]NJ Projects'!$A$13:$DK$121,72,0)))</f>
        <v>0</v>
      </c>
      <c r="X92">
        <f>IF($L92="Externally Funded",0,IF($M92="PA",VLOOKUP($N92,'[1]PA Projects'!$A$4:$DO$223,74,0),VLOOKUP($N92, '[1]NJ Projects'!$A$13:$DK$121,73,0)))</f>
        <v>0</v>
      </c>
      <c r="Y92">
        <f>IF($L92="Externally Funded",0,IF($M92="PA",VLOOKUP($N92,'[1]PA Projects'!$A$4:$DO$223,75,0),VLOOKUP($N92, '[1]NJ Projects'!$A$13:$DK$121,74,0)))</f>
        <v>0</v>
      </c>
      <c r="Z92">
        <f>IF($L92="Externally Funded",0,IF($M92="PA",VLOOKUP($N92,'[1]PA Projects'!$A$4:$DO$223,76,0),VLOOKUP($N92, '[1]NJ Projects'!$A$13:$DK$121,75,0)))</f>
        <v>0</v>
      </c>
      <c r="AA92">
        <f>IF($L92="Externally Funded",0,IF($M92="PA",VLOOKUP($N92,'[1]PA Projects'!$A$4:$DO$223,77,0),VLOOKUP($N92, '[1]NJ Projects'!$A$13:$DK$121,76,0)))</f>
        <v>0</v>
      </c>
      <c r="AB92">
        <f>IF($L92="Externally Funded",0,IF($M92="PA",VLOOKUP($N92,'[1]PA Projects'!$A$4:$DO$223,78,0),VLOOKUP($N92, '[1]NJ Projects'!$A$13:$DK$121,77,0)))</f>
        <v>0</v>
      </c>
      <c r="AC92">
        <f>IF($L92="Externally Funded",0,IF($M92="PA",VLOOKUP($N92,'[1]PA Projects'!$A$4:$DO$223,79,0),VLOOKUP($N92, '[1]NJ Projects'!$A$13:$DK$121,78,0)))</f>
        <v>0</v>
      </c>
      <c r="AD92">
        <f>IF($L92="Externally Funded",0,IF($M92="PA",VLOOKUP($N92,'[1]PA Projects'!$A$4:$DO$223,80,0),VLOOKUP($N92, '[1]NJ Projects'!$A$13:$DK$121,79,0)))</f>
        <v>0</v>
      </c>
      <c r="AE92">
        <f>IF($L92="Externally Funded",0,IF($M92="PA",VLOOKUP($N92,'[1]PA Projects'!$A$4:$DO$223,81,0),VLOOKUP($N92, '[1]NJ Projects'!$A$13:$DK$121,80,0)))</f>
        <v>0</v>
      </c>
      <c r="AF92">
        <f>IF($L92="Externally Funded",0,IF($M92="PA",VLOOKUP($N92,'[1]PA Projects'!$A$4:$DO$223,82,0),VLOOKUP($N92, '[1]NJ Projects'!$A$13:$DK$121,81,0)))</f>
        <v>0</v>
      </c>
      <c r="AG92">
        <f>IF($L92="Externally Funded",0,IF($M92="PA",VLOOKUP($N92,'[1]PA Projects'!$A$4:$DO$223,83,0),VLOOKUP($N92, '[1]NJ Projects'!$A$13:$DK$121,82,0)))</f>
        <v>0</v>
      </c>
      <c r="AH92">
        <f>IF($L92="Externally Funded",0,IF($M92="PA",VLOOKUP($N92,'[1]PA Projects'!$A$4:$DO$223,84,0),VLOOKUP($N92, '[1]NJ Projects'!$A$13:$DK$121,83,0)))</f>
        <v>0</v>
      </c>
      <c r="AI92">
        <f>IF($L92="Externally Funded",0,IF($M92="PA",VLOOKUP($N92,'[1]PA Projects'!$A$4:$DO$223,85,0),VLOOKUP($N92, '[1]NJ Projects'!$A$13:$DK$121,84,0)))</f>
        <v>0</v>
      </c>
      <c r="AJ92">
        <f>IF($L92="Externally Funded",0,IF($M92="PA",VLOOKUP($N92,'[1]PA Projects'!$A$4:$DO$223,86,0),VLOOKUP($N92, '[1]NJ Projects'!$A$13:$DK$121,85,0)))</f>
        <v>0</v>
      </c>
      <c r="AK92">
        <f>IF($L92="Externally Funded",0,IF($M92="PA",VLOOKUP($N92,'[1]PA Projects'!$A$4:$DO$223,87,0),VLOOKUP($N92, '[1]NJ Projects'!$A$13:$DK$121,86,0)))</f>
        <v>0</v>
      </c>
      <c r="AL92">
        <f>IF($L92="Externally Funded", VLOOKUP($N92, '[1]External Projects'!$A$5:$S$13,19,0), IF($M92="PA",VLOOKUP($N92,'[1]PA Projects'!$A$4:$DO$223,119,0),VLOOKUP($N92, '[1]NJ Projects'!$A$13:$DK$121,115,0)))</f>
        <v>0</v>
      </c>
    </row>
    <row r="93" spans="1:38" x14ac:dyDescent="0.25">
      <c r="A93" s="1" t="s">
        <v>75</v>
      </c>
      <c r="B93" s="1" t="s">
        <v>261</v>
      </c>
      <c r="C93" s="1" t="s">
        <v>286</v>
      </c>
      <c r="D93" s="1" t="s">
        <v>298</v>
      </c>
      <c r="E93" s="1" t="s">
        <v>136</v>
      </c>
      <c r="F93" s="1" t="s">
        <v>109</v>
      </c>
      <c r="G93" s="2">
        <v>103.5</v>
      </c>
      <c r="H93" s="2">
        <v>0</v>
      </c>
      <c r="I93" s="2">
        <v>0</v>
      </c>
      <c r="L93" s="3" t="s">
        <v>29</v>
      </c>
      <c r="M93" s="1" t="str">
        <f t="shared" si="0"/>
        <v>NJ</v>
      </c>
      <c r="N93" s="11">
        <v>144</v>
      </c>
      <c r="O93">
        <f>IF($L93="Externally Funded",0,IF($M93="PA",VLOOKUP($N93,'[1]PA Projects'!$A$4:$DO$223,65,0),VLOOKUP($N93, '[1]NJ Projects'!$A$13:$DK$121,64,0)))</f>
        <v>0</v>
      </c>
      <c r="P93">
        <f>IF($L93="Externally Funded",0,IF($M93="PA",VLOOKUP($N93,'[1]PA Projects'!$A$4:$DO$223,66,0),VLOOKUP($N93, '[1]NJ Projects'!$A$13:$DK$121,65,0)))</f>
        <v>0</v>
      </c>
      <c r="Q93">
        <f>IF($L93="Externally Funded",0,IF($M93="PA",VLOOKUP($N93,'[1]PA Projects'!$A$4:$DO$223,67,0),VLOOKUP($N93, '[1]NJ Projects'!$A$13:$DK$121,66,0)))</f>
        <v>0</v>
      </c>
      <c r="R93">
        <f>IF($L93="Externally Funded",0,IF($M93="PA",VLOOKUP($N93,'[1]PA Projects'!$A$4:$DO$223,68,0),VLOOKUP($N93, '[1]NJ Projects'!$A$13:$DK$121,67,0)))</f>
        <v>0</v>
      </c>
      <c r="S93">
        <f>IF($L93="Externally Funded",0,IF($M93="PA",VLOOKUP($N93,'[1]PA Projects'!$A$4:$DO$223,69,0),VLOOKUP($N93, '[1]NJ Projects'!$A$13:$DK$121,68,0)))</f>
        <v>0</v>
      </c>
      <c r="T93">
        <f>IF($L93="Externally Funded",0,IF($M93="PA",VLOOKUP($N93,'[1]PA Projects'!$A$4:$DO$223,70,0),VLOOKUP($N93, '[1]NJ Projects'!$A$13:$DK$121,69,0)))</f>
        <v>0</v>
      </c>
      <c r="U93">
        <f>IF($L93="Externally Funded",0,IF($M93="PA",VLOOKUP($N93,'[1]PA Projects'!$A$4:$DO$223,71,0),VLOOKUP($N93, '[1]NJ Projects'!$A$13:$DK$121,70,0)))</f>
        <v>0</v>
      </c>
      <c r="V93">
        <f>IF($L93="Externally Funded",0,IF($M93="PA",VLOOKUP($N93,'[1]PA Projects'!$A$4:$DO$223,72,0),VLOOKUP($N93, '[1]NJ Projects'!$A$13:$DK$121,71,0)))</f>
        <v>0</v>
      </c>
      <c r="W93">
        <f>IF($L93="Externally Funded",0,IF($M93="PA",VLOOKUP($N93,'[1]PA Projects'!$A$4:$DO$223,73,0),VLOOKUP($N93, '[1]NJ Projects'!$A$13:$DK$121,72,0)))</f>
        <v>0</v>
      </c>
      <c r="X93">
        <f>IF($L93="Externally Funded",0,IF($M93="PA",VLOOKUP($N93,'[1]PA Projects'!$A$4:$DO$223,74,0),VLOOKUP($N93, '[1]NJ Projects'!$A$13:$DK$121,73,0)))</f>
        <v>0</v>
      </c>
      <c r="Y93">
        <f>IF($L93="Externally Funded",0,IF($M93="PA",VLOOKUP($N93,'[1]PA Projects'!$A$4:$DO$223,75,0),VLOOKUP($N93, '[1]NJ Projects'!$A$13:$DK$121,74,0)))</f>
        <v>0</v>
      </c>
      <c r="Z93">
        <f>IF($L93="Externally Funded",0,IF($M93="PA",VLOOKUP($N93,'[1]PA Projects'!$A$4:$DO$223,76,0),VLOOKUP($N93, '[1]NJ Projects'!$A$13:$DK$121,75,0)))</f>
        <v>0</v>
      </c>
      <c r="AA93">
        <f>IF($L93="Externally Funded",0,IF($M93="PA",VLOOKUP($N93,'[1]PA Projects'!$A$4:$DO$223,77,0),VLOOKUP($N93, '[1]NJ Projects'!$A$13:$DK$121,76,0)))</f>
        <v>0</v>
      </c>
      <c r="AB93">
        <f>IF($L93="Externally Funded",0,IF($M93="PA",VLOOKUP($N93,'[1]PA Projects'!$A$4:$DO$223,78,0),VLOOKUP($N93, '[1]NJ Projects'!$A$13:$DK$121,77,0)))</f>
        <v>0</v>
      </c>
      <c r="AC93">
        <f>IF($L93="Externally Funded",0,IF($M93="PA",VLOOKUP($N93,'[1]PA Projects'!$A$4:$DO$223,79,0),VLOOKUP($N93, '[1]NJ Projects'!$A$13:$DK$121,78,0)))</f>
        <v>0</v>
      </c>
      <c r="AD93">
        <f>IF($L93="Externally Funded",0,IF($M93="PA",VLOOKUP($N93,'[1]PA Projects'!$A$4:$DO$223,80,0),VLOOKUP($N93, '[1]NJ Projects'!$A$13:$DK$121,79,0)))</f>
        <v>0</v>
      </c>
      <c r="AE93">
        <f>IF($L93="Externally Funded",0,IF($M93="PA",VLOOKUP($N93,'[1]PA Projects'!$A$4:$DO$223,81,0),VLOOKUP($N93, '[1]NJ Projects'!$A$13:$DK$121,80,0)))</f>
        <v>0</v>
      </c>
      <c r="AF93">
        <f>IF($L93="Externally Funded",0,IF($M93="PA",VLOOKUP($N93,'[1]PA Projects'!$A$4:$DO$223,82,0),VLOOKUP($N93, '[1]NJ Projects'!$A$13:$DK$121,81,0)))</f>
        <v>0</v>
      </c>
      <c r="AG93">
        <f>IF($L93="Externally Funded",0,IF($M93="PA",VLOOKUP($N93,'[1]PA Projects'!$A$4:$DO$223,83,0),VLOOKUP($N93, '[1]NJ Projects'!$A$13:$DK$121,82,0)))</f>
        <v>0</v>
      </c>
      <c r="AH93">
        <f>IF($L93="Externally Funded",0,IF($M93="PA",VLOOKUP($N93,'[1]PA Projects'!$A$4:$DO$223,84,0),VLOOKUP($N93, '[1]NJ Projects'!$A$13:$DK$121,83,0)))</f>
        <v>0</v>
      </c>
      <c r="AI93">
        <f>IF($L93="Externally Funded",0,IF($M93="PA",VLOOKUP($N93,'[1]PA Projects'!$A$4:$DO$223,85,0),VLOOKUP($N93, '[1]NJ Projects'!$A$13:$DK$121,84,0)))</f>
        <v>0</v>
      </c>
      <c r="AJ93">
        <f>IF($L93="Externally Funded",0,IF($M93="PA",VLOOKUP($N93,'[1]PA Projects'!$A$4:$DO$223,86,0),VLOOKUP($N93, '[1]NJ Projects'!$A$13:$DK$121,85,0)))</f>
        <v>0</v>
      </c>
      <c r="AK93">
        <f>IF($L93="Externally Funded",0,IF($M93="PA",VLOOKUP($N93,'[1]PA Projects'!$A$4:$DO$223,87,0),VLOOKUP($N93, '[1]NJ Projects'!$A$13:$DK$121,86,0)))</f>
        <v>0</v>
      </c>
      <c r="AL93">
        <f>IF($L93="Externally Funded", VLOOKUP($N93, '[1]External Projects'!$A$5:$S$13,19,0), IF($M93="PA",VLOOKUP($N93,'[1]PA Projects'!$A$4:$DO$223,119,0),VLOOKUP($N93, '[1]NJ Projects'!$A$13:$DK$121,115,0)))</f>
        <v>0</v>
      </c>
    </row>
    <row r="94" spans="1:38" x14ac:dyDescent="0.25">
      <c r="A94" s="1" t="s">
        <v>91</v>
      </c>
      <c r="B94" s="1" t="s">
        <v>261</v>
      </c>
      <c r="C94" s="1" t="s">
        <v>286</v>
      </c>
      <c r="D94" s="1" t="s">
        <v>299</v>
      </c>
      <c r="E94" s="1" t="s">
        <v>136</v>
      </c>
      <c r="F94" s="1" t="s">
        <v>109</v>
      </c>
      <c r="G94" s="2">
        <v>83.4</v>
      </c>
      <c r="H94" s="2">
        <v>0</v>
      </c>
      <c r="I94" s="2">
        <v>0</v>
      </c>
      <c r="L94" s="3" t="s">
        <v>29</v>
      </c>
      <c r="M94" s="1" t="str">
        <f t="shared" si="0"/>
        <v>NJ</v>
      </c>
      <c r="N94" s="11">
        <v>145</v>
      </c>
      <c r="O94">
        <f>IF($L94="Externally Funded",0,IF($M94="PA",VLOOKUP($N94,'[1]PA Projects'!$A$4:$DO$223,65,0),VLOOKUP($N94, '[1]NJ Projects'!$A$13:$DK$121,64,0)))</f>
        <v>0</v>
      </c>
      <c r="P94">
        <f>IF($L94="Externally Funded",0,IF($M94="PA",VLOOKUP($N94,'[1]PA Projects'!$A$4:$DO$223,66,0),VLOOKUP($N94, '[1]NJ Projects'!$A$13:$DK$121,65,0)))</f>
        <v>0</v>
      </c>
      <c r="Q94">
        <f>IF($L94="Externally Funded",0,IF($M94="PA",VLOOKUP($N94,'[1]PA Projects'!$A$4:$DO$223,67,0),VLOOKUP($N94, '[1]NJ Projects'!$A$13:$DK$121,66,0)))</f>
        <v>0</v>
      </c>
      <c r="R94">
        <f>IF($L94="Externally Funded",0,IF($M94="PA",VLOOKUP($N94,'[1]PA Projects'!$A$4:$DO$223,68,0),VLOOKUP($N94, '[1]NJ Projects'!$A$13:$DK$121,67,0)))</f>
        <v>0</v>
      </c>
      <c r="S94">
        <f>IF($L94="Externally Funded",0,IF($M94="PA",VLOOKUP($N94,'[1]PA Projects'!$A$4:$DO$223,69,0),VLOOKUP($N94, '[1]NJ Projects'!$A$13:$DK$121,68,0)))</f>
        <v>0</v>
      </c>
      <c r="T94">
        <f>IF($L94="Externally Funded",0,IF($M94="PA",VLOOKUP($N94,'[1]PA Projects'!$A$4:$DO$223,70,0),VLOOKUP($N94, '[1]NJ Projects'!$A$13:$DK$121,69,0)))</f>
        <v>0</v>
      </c>
      <c r="U94">
        <f>IF($L94="Externally Funded",0,IF($M94="PA",VLOOKUP($N94,'[1]PA Projects'!$A$4:$DO$223,71,0),VLOOKUP($N94, '[1]NJ Projects'!$A$13:$DK$121,70,0)))</f>
        <v>0</v>
      </c>
      <c r="V94">
        <f>IF($L94="Externally Funded",0,IF($M94="PA",VLOOKUP($N94,'[1]PA Projects'!$A$4:$DO$223,72,0),VLOOKUP($N94, '[1]NJ Projects'!$A$13:$DK$121,71,0)))</f>
        <v>0</v>
      </c>
      <c r="W94">
        <f>IF($L94="Externally Funded",0,IF($M94="PA",VLOOKUP($N94,'[1]PA Projects'!$A$4:$DO$223,73,0),VLOOKUP($N94, '[1]NJ Projects'!$A$13:$DK$121,72,0)))</f>
        <v>0</v>
      </c>
      <c r="X94">
        <f>IF($L94="Externally Funded",0,IF($M94="PA",VLOOKUP($N94,'[1]PA Projects'!$A$4:$DO$223,74,0),VLOOKUP($N94, '[1]NJ Projects'!$A$13:$DK$121,73,0)))</f>
        <v>0</v>
      </c>
      <c r="Y94">
        <f>IF($L94="Externally Funded",0,IF($M94="PA",VLOOKUP($N94,'[1]PA Projects'!$A$4:$DO$223,75,0),VLOOKUP($N94, '[1]NJ Projects'!$A$13:$DK$121,74,0)))</f>
        <v>0</v>
      </c>
      <c r="Z94">
        <f>IF($L94="Externally Funded",0,IF($M94="PA",VLOOKUP($N94,'[1]PA Projects'!$A$4:$DO$223,76,0),VLOOKUP($N94, '[1]NJ Projects'!$A$13:$DK$121,75,0)))</f>
        <v>0</v>
      </c>
      <c r="AA94">
        <f>IF($L94="Externally Funded",0,IF($M94="PA",VLOOKUP($N94,'[1]PA Projects'!$A$4:$DO$223,77,0),VLOOKUP($N94, '[1]NJ Projects'!$A$13:$DK$121,76,0)))</f>
        <v>0</v>
      </c>
      <c r="AB94">
        <f>IF($L94="Externally Funded",0,IF($M94="PA",VLOOKUP($N94,'[1]PA Projects'!$A$4:$DO$223,78,0),VLOOKUP($N94, '[1]NJ Projects'!$A$13:$DK$121,77,0)))</f>
        <v>0</v>
      </c>
      <c r="AC94">
        <f>IF($L94="Externally Funded",0,IF($M94="PA",VLOOKUP($N94,'[1]PA Projects'!$A$4:$DO$223,79,0),VLOOKUP($N94, '[1]NJ Projects'!$A$13:$DK$121,78,0)))</f>
        <v>0</v>
      </c>
      <c r="AD94">
        <f>IF($L94="Externally Funded",0,IF($M94="PA",VLOOKUP($N94,'[1]PA Projects'!$A$4:$DO$223,80,0),VLOOKUP($N94, '[1]NJ Projects'!$A$13:$DK$121,79,0)))</f>
        <v>0</v>
      </c>
      <c r="AE94">
        <f>IF($L94="Externally Funded",0,IF($M94="PA",VLOOKUP($N94,'[1]PA Projects'!$A$4:$DO$223,81,0),VLOOKUP($N94, '[1]NJ Projects'!$A$13:$DK$121,80,0)))</f>
        <v>0</v>
      </c>
      <c r="AF94">
        <f>IF($L94="Externally Funded",0,IF($M94="PA",VLOOKUP($N94,'[1]PA Projects'!$A$4:$DO$223,82,0),VLOOKUP($N94, '[1]NJ Projects'!$A$13:$DK$121,81,0)))</f>
        <v>0</v>
      </c>
      <c r="AG94">
        <f>IF($L94="Externally Funded",0,IF($M94="PA",VLOOKUP($N94,'[1]PA Projects'!$A$4:$DO$223,83,0),VLOOKUP($N94, '[1]NJ Projects'!$A$13:$DK$121,82,0)))</f>
        <v>0</v>
      </c>
      <c r="AH94">
        <f>IF($L94="Externally Funded",0,IF($M94="PA",VLOOKUP($N94,'[1]PA Projects'!$A$4:$DO$223,84,0),VLOOKUP($N94, '[1]NJ Projects'!$A$13:$DK$121,83,0)))</f>
        <v>0</v>
      </c>
      <c r="AI94">
        <f>IF($L94="Externally Funded",0,IF($M94="PA",VLOOKUP($N94,'[1]PA Projects'!$A$4:$DO$223,85,0),VLOOKUP($N94, '[1]NJ Projects'!$A$13:$DK$121,84,0)))</f>
        <v>0</v>
      </c>
      <c r="AJ94">
        <f>IF($L94="Externally Funded",0,IF($M94="PA",VLOOKUP($N94,'[1]PA Projects'!$A$4:$DO$223,86,0),VLOOKUP($N94, '[1]NJ Projects'!$A$13:$DK$121,85,0)))</f>
        <v>0</v>
      </c>
      <c r="AK94">
        <f>IF($L94="Externally Funded",0,IF($M94="PA",VLOOKUP($N94,'[1]PA Projects'!$A$4:$DO$223,87,0),VLOOKUP($N94, '[1]NJ Projects'!$A$13:$DK$121,86,0)))</f>
        <v>0</v>
      </c>
      <c r="AL94">
        <f>IF($L94="Externally Funded", VLOOKUP($N94, '[1]External Projects'!$A$5:$S$13,19,0), IF($M94="PA",VLOOKUP($N94,'[1]PA Projects'!$A$4:$DO$223,119,0),VLOOKUP($N94, '[1]NJ Projects'!$A$13:$DK$121,115,0)))</f>
        <v>0</v>
      </c>
    </row>
    <row r="95" spans="1:38" x14ac:dyDescent="0.25">
      <c r="A95" s="1" t="s">
        <v>170</v>
      </c>
      <c r="B95" s="1" t="s">
        <v>261</v>
      </c>
      <c r="C95" s="1" t="s">
        <v>68</v>
      </c>
      <c r="D95" s="1" t="s">
        <v>300</v>
      </c>
      <c r="E95" s="1" t="s">
        <v>79</v>
      </c>
      <c r="F95" s="1" t="s">
        <v>109</v>
      </c>
      <c r="G95" s="2">
        <v>74.5</v>
      </c>
      <c r="H95" s="2">
        <v>0</v>
      </c>
      <c r="I95" s="2">
        <v>0</v>
      </c>
      <c r="L95" s="3" t="s">
        <v>29</v>
      </c>
      <c r="M95" s="1" t="str">
        <f t="shared" si="0"/>
        <v>NJ</v>
      </c>
      <c r="N95" s="11">
        <v>146</v>
      </c>
      <c r="O95">
        <f>IF($L95="Externally Funded",0,IF($M95="PA",VLOOKUP($N95,'[1]PA Projects'!$A$4:$DO$223,65,0),VLOOKUP($N95, '[1]NJ Projects'!$A$13:$DK$121,64,0)))</f>
        <v>0</v>
      </c>
      <c r="P95">
        <f>IF($L95="Externally Funded",0,IF($M95="PA",VLOOKUP($N95,'[1]PA Projects'!$A$4:$DO$223,66,0),VLOOKUP($N95, '[1]NJ Projects'!$A$13:$DK$121,65,0)))</f>
        <v>0</v>
      </c>
      <c r="Q95">
        <f>IF($L95="Externally Funded",0,IF($M95="PA",VLOOKUP($N95,'[1]PA Projects'!$A$4:$DO$223,67,0),VLOOKUP($N95, '[1]NJ Projects'!$A$13:$DK$121,66,0)))</f>
        <v>0</v>
      </c>
      <c r="R95">
        <f>IF($L95="Externally Funded",0,IF($M95="PA",VLOOKUP($N95,'[1]PA Projects'!$A$4:$DO$223,68,0),VLOOKUP($N95, '[1]NJ Projects'!$A$13:$DK$121,67,0)))</f>
        <v>0</v>
      </c>
      <c r="S95">
        <f>IF($L95="Externally Funded",0,IF($M95="PA",VLOOKUP($N95,'[1]PA Projects'!$A$4:$DO$223,69,0),VLOOKUP($N95, '[1]NJ Projects'!$A$13:$DK$121,68,0)))</f>
        <v>0</v>
      </c>
      <c r="T95">
        <f>IF($L95="Externally Funded",0,IF($M95="PA",VLOOKUP($N95,'[1]PA Projects'!$A$4:$DO$223,70,0),VLOOKUP($N95, '[1]NJ Projects'!$A$13:$DK$121,69,0)))</f>
        <v>0</v>
      </c>
      <c r="U95">
        <f>IF($L95="Externally Funded",0,IF($M95="PA",VLOOKUP($N95,'[1]PA Projects'!$A$4:$DO$223,71,0),VLOOKUP($N95, '[1]NJ Projects'!$A$13:$DK$121,70,0)))</f>
        <v>0</v>
      </c>
      <c r="V95">
        <f>IF($L95="Externally Funded",0,IF($M95="PA",VLOOKUP($N95,'[1]PA Projects'!$A$4:$DO$223,72,0),VLOOKUP($N95, '[1]NJ Projects'!$A$13:$DK$121,71,0)))</f>
        <v>0</v>
      </c>
      <c r="W95">
        <f>IF($L95="Externally Funded",0,IF($M95="PA",VLOOKUP($N95,'[1]PA Projects'!$A$4:$DO$223,73,0),VLOOKUP($N95, '[1]NJ Projects'!$A$13:$DK$121,72,0)))</f>
        <v>0</v>
      </c>
      <c r="X95">
        <f>IF($L95="Externally Funded",0,IF($M95="PA",VLOOKUP($N95,'[1]PA Projects'!$A$4:$DO$223,74,0),VLOOKUP($N95, '[1]NJ Projects'!$A$13:$DK$121,73,0)))</f>
        <v>0</v>
      </c>
      <c r="Y95">
        <f>IF($L95="Externally Funded",0,IF($M95="PA",VLOOKUP($N95,'[1]PA Projects'!$A$4:$DO$223,75,0),VLOOKUP($N95, '[1]NJ Projects'!$A$13:$DK$121,74,0)))</f>
        <v>0</v>
      </c>
      <c r="Z95">
        <f>IF($L95="Externally Funded",0,IF($M95="PA",VLOOKUP($N95,'[1]PA Projects'!$A$4:$DO$223,76,0),VLOOKUP($N95, '[1]NJ Projects'!$A$13:$DK$121,75,0)))</f>
        <v>0</v>
      </c>
      <c r="AA95">
        <f>IF($L95="Externally Funded",0,IF($M95="PA",VLOOKUP($N95,'[1]PA Projects'!$A$4:$DO$223,77,0),VLOOKUP($N95, '[1]NJ Projects'!$A$13:$DK$121,76,0)))</f>
        <v>0</v>
      </c>
      <c r="AB95">
        <f>IF($L95="Externally Funded",0,IF($M95="PA",VLOOKUP($N95,'[1]PA Projects'!$A$4:$DO$223,78,0),VLOOKUP($N95, '[1]NJ Projects'!$A$13:$DK$121,77,0)))</f>
        <v>0</v>
      </c>
      <c r="AC95">
        <f>IF($L95="Externally Funded",0,IF($M95="PA",VLOOKUP($N95,'[1]PA Projects'!$A$4:$DO$223,79,0),VLOOKUP($N95, '[1]NJ Projects'!$A$13:$DK$121,78,0)))</f>
        <v>0</v>
      </c>
      <c r="AD95">
        <f>IF($L95="Externally Funded",0,IF($M95="PA",VLOOKUP($N95,'[1]PA Projects'!$A$4:$DO$223,80,0),VLOOKUP($N95, '[1]NJ Projects'!$A$13:$DK$121,79,0)))</f>
        <v>0</v>
      </c>
      <c r="AE95">
        <f>IF($L95="Externally Funded",0,IF($M95="PA",VLOOKUP($N95,'[1]PA Projects'!$A$4:$DO$223,81,0),VLOOKUP($N95, '[1]NJ Projects'!$A$13:$DK$121,80,0)))</f>
        <v>0</v>
      </c>
      <c r="AF95">
        <f>IF($L95="Externally Funded",0,IF($M95="PA",VLOOKUP($N95,'[1]PA Projects'!$A$4:$DO$223,82,0),VLOOKUP($N95, '[1]NJ Projects'!$A$13:$DK$121,81,0)))</f>
        <v>0</v>
      </c>
      <c r="AG95">
        <f>IF($L95="Externally Funded",0,IF($M95="PA",VLOOKUP($N95,'[1]PA Projects'!$A$4:$DO$223,83,0),VLOOKUP($N95, '[1]NJ Projects'!$A$13:$DK$121,82,0)))</f>
        <v>0</v>
      </c>
      <c r="AH95">
        <f>IF($L95="Externally Funded",0,IF($M95="PA",VLOOKUP($N95,'[1]PA Projects'!$A$4:$DO$223,84,0),VLOOKUP($N95, '[1]NJ Projects'!$A$13:$DK$121,83,0)))</f>
        <v>0</v>
      </c>
      <c r="AI95">
        <f>IF($L95="Externally Funded",0,IF($M95="PA",VLOOKUP($N95,'[1]PA Projects'!$A$4:$DO$223,85,0),VLOOKUP($N95, '[1]NJ Projects'!$A$13:$DK$121,84,0)))</f>
        <v>0</v>
      </c>
      <c r="AJ95">
        <f>IF($L95="Externally Funded",0,IF($M95="PA",VLOOKUP($N95,'[1]PA Projects'!$A$4:$DO$223,86,0),VLOOKUP($N95, '[1]NJ Projects'!$A$13:$DK$121,85,0)))</f>
        <v>0</v>
      </c>
      <c r="AK95">
        <f>IF($L95="Externally Funded",0,IF($M95="PA",VLOOKUP($N95,'[1]PA Projects'!$A$4:$DO$223,87,0),VLOOKUP($N95, '[1]NJ Projects'!$A$13:$DK$121,86,0)))</f>
        <v>0</v>
      </c>
      <c r="AL95">
        <f>IF($L95="Externally Funded", VLOOKUP($N95, '[1]External Projects'!$A$5:$S$13,19,0), IF($M95="PA",VLOOKUP($N95,'[1]PA Projects'!$A$4:$DO$223,119,0),VLOOKUP($N95, '[1]NJ Projects'!$A$13:$DK$121,115,0)))</f>
        <v>0</v>
      </c>
    </row>
    <row r="96" spans="1:38" x14ac:dyDescent="0.25">
      <c r="A96" s="1" t="s">
        <v>137</v>
      </c>
      <c r="B96" s="1" t="s">
        <v>301</v>
      </c>
      <c r="C96" s="1" t="s">
        <v>302</v>
      </c>
      <c r="D96" s="1" t="s">
        <v>303</v>
      </c>
      <c r="E96" s="1" t="s">
        <v>74</v>
      </c>
      <c r="F96" s="3" t="s">
        <v>362</v>
      </c>
      <c r="G96" s="4">
        <v>30</v>
      </c>
      <c r="H96" s="2">
        <v>0</v>
      </c>
      <c r="I96" s="2">
        <v>0</v>
      </c>
      <c r="L96" s="3" t="s">
        <v>39</v>
      </c>
      <c r="M96" s="1" t="str">
        <f t="shared" si="0"/>
        <v>PA</v>
      </c>
      <c r="N96" s="1" t="s">
        <v>519</v>
      </c>
      <c r="O96">
        <f>IF($L96="Externally Funded",0,IF($M96="PA",VLOOKUP($N96,'[1]PA Projects'!$A$4:$DO$223,65,0),VLOOKUP($N96, '[1]NJ Projects'!$A$13:$DK$121,64,0)))</f>
        <v>95402</v>
      </c>
      <c r="P96">
        <f>IF($L96="Externally Funded",0,IF($M96="PA",VLOOKUP($N96,'[1]PA Projects'!$A$4:$DO$223,66,0),VLOOKUP($N96, '[1]NJ Projects'!$A$13:$DK$121,65,0)))</f>
        <v>0</v>
      </c>
      <c r="Q96">
        <f>IF($L96="Externally Funded",0,IF($M96="PA",VLOOKUP($N96,'[1]PA Projects'!$A$4:$DO$223,67,0),VLOOKUP($N96, '[1]NJ Projects'!$A$13:$DK$121,66,0)))</f>
        <v>0</v>
      </c>
      <c r="R96">
        <f>IF($L96="Externally Funded",0,IF($M96="PA",VLOOKUP($N96,'[1]PA Projects'!$A$4:$DO$223,68,0),VLOOKUP($N96, '[1]NJ Projects'!$A$13:$DK$121,67,0)))</f>
        <v>0</v>
      </c>
      <c r="S96">
        <f>IF($L96="Externally Funded",0,IF($M96="PA",VLOOKUP($N96,'[1]PA Projects'!$A$4:$DO$223,69,0),VLOOKUP($N96, '[1]NJ Projects'!$A$13:$DK$121,68,0)))</f>
        <v>0</v>
      </c>
      <c r="T96">
        <f>IF($L96="Externally Funded",0,IF($M96="PA",VLOOKUP($N96,'[1]PA Projects'!$A$4:$DO$223,70,0),VLOOKUP($N96, '[1]NJ Projects'!$A$13:$DK$121,69,0)))</f>
        <v>0</v>
      </c>
      <c r="U96">
        <f>IF($L96="Externally Funded",0,IF($M96="PA",VLOOKUP($N96,'[1]PA Projects'!$A$4:$DO$223,71,0),VLOOKUP($N96, '[1]NJ Projects'!$A$13:$DK$121,70,0)))</f>
        <v>0</v>
      </c>
      <c r="V96">
        <f>IF($L96="Externally Funded",0,IF($M96="PA",VLOOKUP($N96,'[1]PA Projects'!$A$4:$DO$223,72,0),VLOOKUP($N96, '[1]NJ Projects'!$A$13:$DK$121,71,0)))</f>
        <v>0</v>
      </c>
      <c r="W96">
        <f>IF($L96="Externally Funded",0,IF($M96="PA",VLOOKUP($N96,'[1]PA Projects'!$A$4:$DO$223,73,0),VLOOKUP($N96, '[1]NJ Projects'!$A$13:$DK$121,72,0)))</f>
        <v>0</v>
      </c>
      <c r="X96">
        <f>IF($L96="Externally Funded",0,IF($M96="PA",VLOOKUP($N96,'[1]PA Projects'!$A$4:$DO$223,74,0),VLOOKUP($N96, '[1]NJ Projects'!$A$13:$DK$121,73,0)))</f>
        <v>0</v>
      </c>
      <c r="Y96">
        <f>IF($L96="Externally Funded",0,IF($M96="PA",VLOOKUP($N96,'[1]PA Projects'!$A$4:$DO$223,75,0),VLOOKUP($N96, '[1]NJ Projects'!$A$13:$DK$121,74,0)))</f>
        <v>0</v>
      </c>
      <c r="Z96">
        <f>IF($L96="Externally Funded",0,IF($M96="PA",VLOOKUP($N96,'[1]PA Projects'!$A$4:$DO$223,76,0),VLOOKUP($N96, '[1]NJ Projects'!$A$13:$DK$121,75,0)))</f>
        <v>0</v>
      </c>
      <c r="AA96">
        <f>IF($L96="Externally Funded",0,IF($M96="PA",VLOOKUP($N96,'[1]PA Projects'!$A$4:$DO$223,77,0),VLOOKUP($N96, '[1]NJ Projects'!$A$13:$DK$121,76,0)))</f>
        <v>0</v>
      </c>
      <c r="AB96">
        <f>IF($L96="Externally Funded",0,IF($M96="PA",VLOOKUP($N96,'[1]PA Projects'!$A$4:$DO$223,78,0),VLOOKUP($N96, '[1]NJ Projects'!$A$13:$DK$121,77,0)))</f>
        <v>0</v>
      </c>
      <c r="AC96">
        <f>IF($L96="Externally Funded",0,IF($M96="PA",VLOOKUP($N96,'[1]PA Projects'!$A$4:$DO$223,79,0),VLOOKUP($N96, '[1]NJ Projects'!$A$13:$DK$121,78,0)))</f>
        <v>0</v>
      </c>
      <c r="AD96">
        <f>IF($L96="Externally Funded",0,IF($M96="PA",VLOOKUP($N96,'[1]PA Projects'!$A$4:$DO$223,80,0),VLOOKUP($N96, '[1]NJ Projects'!$A$13:$DK$121,79,0)))</f>
        <v>0</v>
      </c>
      <c r="AE96">
        <f>IF($L96="Externally Funded",0,IF($M96="PA",VLOOKUP($N96,'[1]PA Projects'!$A$4:$DO$223,81,0),VLOOKUP($N96, '[1]NJ Projects'!$A$13:$DK$121,80,0)))</f>
        <v>0</v>
      </c>
      <c r="AF96">
        <f>IF($L96="Externally Funded",0,IF($M96="PA",VLOOKUP($N96,'[1]PA Projects'!$A$4:$DO$223,82,0),VLOOKUP($N96, '[1]NJ Projects'!$A$13:$DK$121,81,0)))</f>
        <v>0</v>
      </c>
      <c r="AG96">
        <f>IF($L96="Externally Funded",0,IF($M96="PA",VLOOKUP($N96,'[1]PA Projects'!$A$4:$DO$223,83,0),VLOOKUP($N96, '[1]NJ Projects'!$A$13:$DK$121,82,0)))</f>
        <v>0</v>
      </c>
      <c r="AH96">
        <f>IF($L96="Externally Funded",0,IF($M96="PA",VLOOKUP($N96,'[1]PA Projects'!$A$4:$DO$223,84,0),VLOOKUP($N96, '[1]NJ Projects'!$A$13:$DK$121,83,0)))</f>
        <v>0</v>
      </c>
      <c r="AI96">
        <f>IF($L96="Externally Funded",0,IF($M96="PA",VLOOKUP($N96,'[1]PA Projects'!$A$4:$DO$223,85,0),VLOOKUP($N96, '[1]NJ Projects'!$A$13:$DK$121,84,0)))</f>
        <v>0</v>
      </c>
      <c r="AJ96">
        <f>IF($L96="Externally Funded",0,IF($M96="PA",VLOOKUP($N96,'[1]PA Projects'!$A$4:$DO$223,86,0),VLOOKUP($N96, '[1]NJ Projects'!$A$13:$DK$121,85,0)))</f>
        <v>0</v>
      </c>
      <c r="AK96">
        <f>IF($L96="Externally Funded",0,IF($M96="PA",VLOOKUP($N96,'[1]PA Projects'!$A$4:$DO$223,87,0),VLOOKUP($N96, '[1]NJ Projects'!$A$13:$DK$121,86,0)))</f>
        <v>0</v>
      </c>
      <c r="AL96">
        <f>IF($L96="Externally Funded", VLOOKUP($N96, '[1]External Projects'!$A$5:$S$13,19,0), IF($M96="PA",VLOOKUP($N96,'[1]PA Projects'!$A$4:$DO$223,119,0),VLOOKUP($N96, '[1]NJ Projects'!$A$13:$DK$121,115,0)))</f>
        <v>0</v>
      </c>
    </row>
    <row r="97" spans="1:38" x14ac:dyDescent="0.25">
      <c r="A97" s="1" t="s">
        <v>66</v>
      </c>
      <c r="B97" s="1" t="s">
        <v>301</v>
      </c>
      <c r="C97" s="1" t="s">
        <v>304</v>
      </c>
      <c r="D97" s="1" t="s">
        <v>305</v>
      </c>
      <c r="E97" s="1" t="s">
        <v>74</v>
      </c>
      <c r="F97" s="3" t="s">
        <v>27</v>
      </c>
      <c r="G97" s="4">
        <v>7.6</v>
      </c>
      <c r="H97" s="2">
        <v>0</v>
      </c>
      <c r="I97" s="2">
        <v>0</v>
      </c>
      <c r="L97" s="3" t="s">
        <v>39</v>
      </c>
      <c r="M97" s="1" t="str">
        <f t="shared" si="0"/>
        <v>PA</v>
      </c>
      <c r="N97" s="1" t="s">
        <v>520</v>
      </c>
      <c r="O97">
        <f>IF($L97="Externally Funded",0,IF($M97="PA",VLOOKUP($N97,'[1]PA Projects'!$A$4:$DO$223,65,0),VLOOKUP($N97, '[1]NJ Projects'!$A$13:$DK$121,64,0)))</f>
        <v>95402</v>
      </c>
      <c r="P97">
        <f>IF($L97="Externally Funded",0,IF($M97="PA",VLOOKUP($N97,'[1]PA Projects'!$A$4:$DO$223,66,0),VLOOKUP($N97, '[1]NJ Projects'!$A$13:$DK$121,65,0)))</f>
        <v>0</v>
      </c>
      <c r="Q97">
        <f>IF($L97="Externally Funded",0,IF($M97="PA",VLOOKUP($N97,'[1]PA Projects'!$A$4:$DO$223,67,0),VLOOKUP($N97, '[1]NJ Projects'!$A$13:$DK$121,66,0)))</f>
        <v>0</v>
      </c>
      <c r="R97">
        <f>IF($L97="Externally Funded",0,IF($M97="PA",VLOOKUP($N97,'[1]PA Projects'!$A$4:$DO$223,68,0),VLOOKUP($N97, '[1]NJ Projects'!$A$13:$DK$121,67,0)))</f>
        <v>0</v>
      </c>
      <c r="S97">
        <f>IF($L97="Externally Funded",0,IF($M97="PA",VLOOKUP($N97,'[1]PA Projects'!$A$4:$DO$223,69,0),VLOOKUP($N97, '[1]NJ Projects'!$A$13:$DK$121,68,0)))</f>
        <v>0</v>
      </c>
      <c r="T97">
        <f>IF($L97="Externally Funded",0,IF($M97="PA",VLOOKUP($N97,'[1]PA Projects'!$A$4:$DO$223,70,0),VLOOKUP($N97, '[1]NJ Projects'!$A$13:$DK$121,69,0)))</f>
        <v>0</v>
      </c>
      <c r="U97">
        <f>IF($L97="Externally Funded",0,IF($M97="PA",VLOOKUP($N97,'[1]PA Projects'!$A$4:$DO$223,71,0),VLOOKUP($N97, '[1]NJ Projects'!$A$13:$DK$121,70,0)))</f>
        <v>0</v>
      </c>
      <c r="V97">
        <f>IF($L97="Externally Funded",0,IF($M97="PA",VLOOKUP($N97,'[1]PA Projects'!$A$4:$DO$223,72,0),VLOOKUP($N97, '[1]NJ Projects'!$A$13:$DK$121,71,0)))</f>
        <v>0</v>
      </c>
      <c r="W97">
        <f>IF($L97="Externally Funded",0,IF($M97="PA",VLOOKUP($N97,'[1]PA Projects'!$A$4:$DO$223,73,0),VLOOKUP($N97, '[1]NJ Projects'!$A$13:$DK$121,72,0)))</f>
        <v>0</v>
      </c>
      <c r="X97">
        <f>IF($L97="Externally Funded",0,IF($M97="PA",VLOOKUP($N97,'[1]PA Projects'!$A$4:$DO$223,74,0),VLOOKUP($N97, '[1]NJ Projects'!$A$13:$DK$121,73,0)))</f>
        <v>0</v>
      </c>
      <c r="Y97">
        <f>IF($L97="Externally Funded",0,IF($M97="PA",VLOOKUP($N97,'[1]PA Projects'!$A$4:$DO$223,75,0),VLOOKUP($N97, '[1]NJ Projects'!$A$13:$DK$121,74,0)))</f>
        <v>0</v>
      </c>
      <c r="Z97">
        <f>IF($L97="Externally Funded",0,IF($M97="PA",VLOOKUP($N97,'[1]PA Projects'!$A$4:$DO$223,76,0),VLOOKUP($N97, '[1]NJ Projects'!$A$13:$DK$121,75,0)))</f>
        <v>0</v>
      </c>
      <c r="AA97">
        <f>IF($L97="Externally Funded",0,IF($M97="PA",VLOOKUP($N97,'[1]PA Projects'!$A$4:$DO$223,77,0),VLOOKUP($N97, '[1]NJ Projects'!$A$13:$DK$121,76,0)))</f>
        <v>0</v>
      </c>
      <c r="AB97">
        <f>IF($L97="Externally Funded",0,IF($M97="PA",VLOOKUP($N97,'[1]PA Projects'!$A$4:$DO$223,78,0),VLOOKUP($N97, '[1]NJ Projects'!$A$13:$DK$121,77,0)))</f>
        <v>0</v>
      </c>
      <c r="AC97">
        <f>IF($L97="Externally Funded",0,IF($M97="PA",VLOOKUP($N97,'[1]PA Projects'!$A$4:$DO$223,79,0),VLOOKUP($N97, '[1]NJ Projects'!$A$13:$DK$121,78,0)))</f>
        <v>0</v>
      </c>
      <c r="AD97">
        <f>IF($L97="Externally Funded",0,IF($M97="PA",VLOOKUP($N97,'[1]PA Projects'!$A$4:$DO$223,80,0),VLOOKUP($N97, '[1]NJ Projects'!$A$13:$DK$121,79,0)))</f>
        <v>0</v>
      </c>
      <c r="AE97">
        <f>IF($L97="Externally Funded",0,IF($M97="PA",VLOOKUP($N97,'[1]PA Projects'!$A$4:$DO$223,81,0),VLOOKUP($N97, '[1]NJ Projects'!$A$13:$DK$121,80,0)))</f>
        <v>0</v>
      </c>
      <c r="AF97">
        <f>IF($L97="Externally Funded",0,IF($M97="PA",VLOOKUP($N97,'[1]PA Projects'!$A$4:$DO$223,82,0),VLOOKUP($N97, '[1]NJ Projects'!$A$13:$DK$121,81,0)))</f>
        <v>0</v>
      </c>
      <c r="AG97">
        <f>IF($L97="Externally Funded",0,IF($M97="PA",VLOOKUP($N97,'[1]PA Projects'!$A$4:$DO$223,83,0),VLOOKUP($N97, '[1]NJ Projects'!$A$13:$DK$121,82,0)))</f>
        <v>0</v>
      </c>
      <c r="AH97">
        <f>IF($L97="Externally Funded",0,IF($M97="PA",VLOOKUP($N97,'[1]PA Projects'!$A$4:$DO$223,84,0),VLOOKUP($N97, '[1]NJ Projects'!$A$13:$DK$121,83,0)))</f>
        <v>0</v>
      </c>
      <c r="AI97">
        <f>IF($L97="Externally Funded",0,IF($M97="PA",VLOOKUP($N97,'[1]PA Projects'!$A$4:$DO$223,85,0),VLOOKUP($N97, '[1]NJ Projects'!$A$13:$DK$121,84,0)))</f>
        <v>0</v>
      </c>
      <c r="AJ97">
        <f>IF($L97="Externally Funded",0,IF($M97="PA",VLOOKUP($N97,'[1]PA Projects'!$A$4:$DO$223,86,0),VLOOKUP($N97, '[1]NJ Projects'!$A$13:$DK$121,85,0)))</f>
        <v>0</v>
      </c>
      <c r="AK97">
        <f>IF($L97="Externally Funded",0,IF($M97="PA",VLOOKUP($N97,'[1]PA Projects'!$A$4:$DO$223,87,0),VLOOKUP($N97, '[1]NJ Projects'!$A$13:$DK$121,86,0)))</f>
        <v>0</v>
      </c>
      <c r="AL97">
        <f>IF($L97="Externally Funded", VLOOKUP($N97, '[1]External Projects'!$A$5:$S$13,19,0), IF($M97="PA",VLOOKUP($N97,'[1]PA Projects'!$A$4:$DO$223,119,0),VLOOKUP($N97, '[1]NJ Projects'!$A$13:$DK$121,115,0)))</f>
        <v>0</v>
      </c>
    </row>
    <row r="98" spans="1:38" x14ac:dyDescent="0.25">
      <c r="A98" s="1" t="s">
        <v>100</v>
      </c>
      <c r="B98" s="1" t="s">
        <v>301</v>
      </c>
      <c r="C98" s="1" t="s">
        <v>304</v>
      </c>
      <c r="D98" s="1" t="s">
        <v>303</v>
      </c>
      <c r="E98" s="1" t="s">
        <v>74</v>
      </c>
      <c r="F98" s="7" t="s">
        <v>362</v>
      </c>
      <c r="G98" s="4">
        <v>35</v>
      </c>
      <c r="H98" s="2">
        <v>0</v>
      </c>
      <c r="I98" s="2">
        <v>0</v>
      </c>
      <c r="L98" s="3" t="s">
        <v>39</v>
      </c>
      <c r="M98" s="1" t="str">
        <f t="shared" si="0"/>
        <v>PA</v>
      </c>
      <c r="N98" s="1" t="s">
        <v>521</v>
      </c>
      <c r="O98">
        <f>IF($L98="Externally Funded",0,IF($M98="PA",VLOOKUP($N98,'[1]PA Projects'!$A$4:$DO$223,65,0),VLOOKUP($N98, '[1]NJ Projects'!$A$13:$DK$121,64,0)))</f>
        <v>95402</v>
      </c>
      <c r="P98">
        <f>IF($L98="Externally Funded",0,IF($M98="PA",VLOOKUP($N98,'[1]PA Projects'!$A$4:$DO$223,66,0),VLOOKUP($N98, '[1]NJ Projects'!$A$13:$DK$121,65,0)))</f>
        <v>0</v>
      </c>
      <c r="Q98">
        <f>IF($L98="Externally Funded",0,IF($M98="PA",VLOOKUP($N98,'[1]PA Projects'!$A$4:$DO$223,67,0),VLOOKUP($N98, '[1]NJ Projects'!$A$13:$DK$121,66,0)))</f>
        <v>0</v>
      </c>
      <c r="R98">
        <f>IF($L98="Externally Funded",0,IF($M98="PA",VLOOKUP($N98,'[1]PA Projects'!$A$4:$DO$223,68,0),VLOOKUP($N98, '[1]NJ Projects'!$A$13:$DK$121,67,0)))</f>
        <v>0</v>
      </c>
      <c r="S98">
        <f>IF($L98="Externally Funded",0,IF($M98="PA",VLOOKUP($N98,'[1]PA Projects'!$A$4:$DO$223,69,0),VLOOKUP($N98, '[1]NJ Projects'!$A$13:$DK$121,68,0)))</f>
        <v>0</v>
      </c>
      <c r="T98">
        <f>IF($L98="Externally Funded",0,IF($M98="PA",VLOOKUP($N98,'[1]PA Projects'!$A$4:$DO$223,70,0),VLOOKUP($N98, '[1]NJ Projects'!$A$13:$DK$121,69,0)))</f>
        <v>0</v>
      </c>
      <c r="U98">
        <f>IF($L98="Externally Funded",0,IF($M98="PA",VLOOKUP($N98,'[1]PA Projects'!$A$4:$DO$223,71,0),VLOOKUP($N98, '[1]NJ Projects'!$A$13:$DK$121,70,0)))</f>
        <v>0</v>
      </c>
      <c r="V98">
        <f>IF($L98="Externally Funded",0,IF($M98="PA",VLOOKUP($N98,'[1]PA Projects'!$A$4:$DO$223,72,0),VLOOKUP($N98, '[1]NJ Projects'!$A$13:$DK$121,71,0)))</f>
        <v>0</v>
      </c>
      <c r="W98">
        <f>IF($L98="Externally Funded",0,IF($M98="PA",VLOOKUP($N98,'[1]PA Projects'!$A$4:$DO$223,73,0),VLOOKUP($N98, '[1]NJ Projects'!$A$13:$DK$121,72,0)))</f>
        <v>0</v>
      </c>
      <c r="X98">
        <f>IF($L98="Externally Funded",0,IF($M98="PA",VLOOKUP($N98,'[1]PA Projects'!$A$4:$DO$223,74,0),VLOOKUP($N98, '[1]NJ Projects'!$A$13:$DK$121,73,0)))</f>
        <v>0</v>
      </c>
      <c r="Y98">
        <f>IF($L98="Externally Funded",0,IF($M98="PA",VLOOKUP($N98,'[1]PA Projects'!$A$4:$DO$223,75,0),VLOOKUP($N98, '[1]NJ Projects'!$A$13:$DK$121,74,0)))</f>
        <v>0</v>
      </c>
      <c r="Z98">
        <f>IF($L98="Externally Funded",0,IF($M98="PA",VLOOKUP($N98,'[1]PA Projects'!$A$4:$DO$223,76,0),VLOOKUP($N98, '[1]NJ Projects'!$A$13:$DK$121,75,0)))</f>
        <v>0</v>
      </c>
      <c r="AA98">
        <f>IF($L98="Externally Funded",0,IF($M98="PA",VLOOKUP($N98,'[1]PA Projects'!$A$4:$DO$223,77,0),VLOOKUP($N98, '[1]NJ Projects'!$A$13:$DK$121,76,0)))</f>
        <v>0</v>
      </c>
      <c r="AB98">
        <f>IF($L98="Externally Funded",0,IF($M98="PA",VLOOKUP($N98,'[1]PA Projects'!$A$4:$DO$223,78,0),VLOOKUP($N98, '[1]NJ Projects'!$A$13:$DK$121,77,0)))</f>
        <v>0</v>
      </c>
      <c r="AC98">
        <f>IF($L98="Externally Funded",0,IF($M98="PA",VLOOKUP($N98,'[1]PA Projects'!$A$4:$DO$223,79,0),VLOOKUP($N98, '[1]NJ Projects'!$A$13:$DK$121,78,0)))</f>
        <v>0</v>
      </c>
      <c r="AD98">
        <f>IF($L98="Externally Funded",0,IF($M98="PA",VLOOKUP($N98,'[1]PA Projects'!$A$4:$DO$223,80,0),VLOOKUP($N98, '[1]NJ Projects'!$A$13:$DK$121,79,0)))</f>
        <v>0</v>
      </c>
      <c r="AE98">
        <f>IF($L98="Externally Funded",0,IF($M98="PA",VLOOKUP($N98,'[1]PA Projects'!$A$4:$DO$223,81,0),VLOOKUP($N98, '[1]NJ Projects'!$A$13:$DK$121,80,0)))</f>
        <v>0</v>
      </c>
      <c r="AF98">
        <f>IF($L98="Externally Funded",0,IF($M98="PA",VLOOKUP($N98,'[1]PA Projects'!$A$4:$DO$223,82,0),VLOOKUP($N98, '[1]NJ Projects'!$A$13:$DK$121,81,0)))</f>
        <v>0</v>
      </c>
      <c r="AG98">
        <f>IF($L98="Externally Funded",0,IF($M98="PA",VLOOKUP($N98,'[1]PA Projects'!$A$4:$DO$223,83,0),VLOOKUP($N98, '[1]NJ Projects'!$A$13:$DK$121,82,0)))</f>
        <v>0</v>
      </c>
      <c r="AH98">
        <f>IF($L98="Externally Funded",0,IF($M98="PA",VLOOKUP($N98,'[1]PA Projects'!$A$4:$DO$223,84,0),VLOOKUP($N98, '[1]NJ Projects'!$A$13:$DK$121,83,0)))</f>
        <v>0</v>
      </c>
      <c r="AI98">
        <f>IF($L98="Externally Funded",0,IF($M98="PA",VLOOKUP($N98,'[1]PA Projects'!$A$4:$DO$223,85,0),VLOOKUP($N98, '[1]NJ Projects'!$A$13:$DK$121,84,0)))</f>
        <v>0</v>
      </c>
      <c r="AJ98">
        <f>IF($L98="Externally Funded",0,IF($M98="PA",VLOOKUP($N98,'[1]PA Projects'!$A$4:$DO$223,86,0),VLOOKUP($N98, '[1]NJ Projects'!$A$13:$DK$121,85,0)))</f>
        <v>0</v>
      </c>
      <c r="AK98">
        <f>IF($L98="Externally Funded",0,IF($M98="PA",VLOOKUP($N98,'[1]PA Projects'!$A$4:$DO$223,87,0),VLOOKUP($N98, '[1]NJ Projects'!$A$13:$DK$121,86,0)))</f>
        <v>0</v>
      </c>
      <c r="AL98">
        <f>IF($L98="Externally Funded", VLOOKUP($N98, '[1]External Projects'!$A$5:$S$13,19,0), IF($M98="PA",VLOOKUP($N98,'[1]PA Projects'!$A$4:$DO$223,119,0),VLOOKUP($N98, '[1]NJ Projects'!$A$13:$DK$121,115,0)))</f>
        <v>0</v>
      </c>
    </row>
    <row r="99" spans="1:38" x14ac:dyDescent="0.25">
      <c r="A99" s="1" t="s">
        <v>80</v>
      </c>
      <c r="B99" s="1" t="s">
        <v>301</v>
      </c>
      <c r="C99" s="1" t="s">
        <v>306</v>
      </c>
      <c r="D99" s="1" t="s">
        <v>307</v>
      </c>
      <c r="E99" s="1" t="s">
        <v>104</v>
      </c>
      <c r="F99" s="3" t="s">
        <v>27</v>
      </c>
      <c r="G99" s="4">
        <v>43.3</v>
      </c>
      <c r="H99" s="2">
        <v>0</v>
      </c>
      <c r="I99" s="2">
        <v>0</v>
      </c>
      <c r="L99" s="3" t="s">
        <v>39</v>
      </c>
      <c r="M99" s="1" t="str">
        <f t="shared" si="0"/>
        <v>PA</v>
      </c>
      <c r="N99" s="1" t="s">
        <v>522</v>
      </c>
      <c r="O99">
        <f>IF($L99="Externally Funded",0,IF($M99="PA",VLOOKUP($N99,'[1]PA Projects'!$A$4:$DO$223,65,0),VLOOKUP($N99, '[1]NJ Projects'!$A$13:$DK$121,64,0)))</f>
        <v>95402</v>
      </c>
      <c r="P99">
        <f>IF($L99="Externally Funded",0,IF($M99="PA",VLOOKUP($N99,'[1]PA Projects'!$A$4:$DO$223,66,0),VLOOKUP($N99, '[1]NJ Projects'!$A$13:$DK$121,65,0)))</f>
        <v>0</v>
      </c>
      <c r="Q99">
        <f>IF($L99="Externally Funded",0,IF($M99="PA",VLOOKUP($N99,'[1]PA Projects'!$A$4:$DO$223,67,0),VLOOKUP($N99, '[1]NJ Projects'!$A$13:$DK$121,66,0)))</f>
        <v>0</v>
      </c>
      <c r="R99">
        <f>IF($L99="Externally Funded",0,IF($M99="PA",VLOOKUP($N99,'[1]PA Projects'!$A$4:$DO$223,68,0),VLOOKUP($N99, '[1]NJ Projects'!$A$13:$DK$121,67,0)))</f>
        <v>0</v>
      </c>
      <c r="S99">
        <f>IF($L99="Externally Funded",0,IF($M99="PA",VLOOKUP($N99,'[1]PA Projects'!$A$4:$DO$223,69,0),VLOOKUP($N99, '[1]NJ Projects'!$A$13:$DK$121,68,0)))</f>
        <v>0</v>
      </c>
      <c r="T99">
        <f>IF($L99="Externally Funded",0,IF($M99="PA",VLOOKUP($N99,'[1]PA Projects'!$A$4:$DO$223,70,0),VLOOKUP($N99, '[1]NJ Projects'!$A$13:$DK$121,69,0)))</f>
        <v>0</v>
      </c>
      <c r="U99">
        <f>IF($L99="Externally Funded",0,IF($M99="PA",VLOOKUP($N99,'[1]PA Projects'!$A$4:$DO$223,71,0),VLOOKUP($N99, '[1]NJ Projects'!$A$13:$DK$121,70,0)))</f>
        <v>0</v>
      </c>
      <c r="V99">
        <f>IF($L99="Externally Funded",0,IF($M99="PA",VLOOKUP($N99,'[1]PA Projects'!$A$4:$DO$223,72,0),VLOOKUP($N99, '[1]NJ Projects'!$A$13:$DK$121,71,0)))</f>
        <v>0</v>
      </c>
      <c r="W99">
        <f>IF($L99="Externally Funded",0,IF($M99="PA",VLOOKUP($N99,'[1]PA Projects'!$A$4:$DO$223,73,0),VLOOKUP($N99, '[1]NJ Projects'!$A$13:$DK$121,72,0)))</f>
        <v>0</v>
      </c>
      <c r="X99">
        <f>IF($L99="Externally Funded",0,IF($M99="PA",VLOOKUP($N99,'[1]PA Projects'!$A$4:$DO$223,74,0),VLOOKUP($N99, '[1]NJ Projects'!$A$13:$DK$121,73,0)))</f>
        <v>0</v>
      </c>
      <c r="Y99">
        <f>IF($L99="Externally Funded",0,IF($M99="PA",VLOOKUP($N99,'[1]PA Projects'!$A$4:$DO$223,75,0),VLOOKUP($N99, '[1]NJ Projects'!$A$13:$DK$121,74,0)))</f>
        <v>0</v>
      </c>
      <c r="Z99">
        <f>IF($L99="Externally Funded",0,IF($M99="PA",VLOOKUP($N99,'[1]PA Projects'!$A$4:$DO$223,76,0),VLOOKUP($N99, '[1]NJ Projects'!$A$13:$DK$121,75,0)))</f>
        <v>0</v>
      </c>
      <c r="AA99">
        <f>IF($L99="Externally Funded",0,IF($M99="PA",VLOOKUP($N99,'[1]PA Projects'!$A$4:$DO$223,77,0),VLOOKUP($N99, '[1]NJ Projects'!$A$13:$DK$121,76,0)))</f>
        <v>0</v>
      </c>
      <c r="AB99">
        <f>IF($L99="Externally Funded",0,IF($M99="PA",VLOOKUP($N99,'[1]PA Projects'!$A$4:$DO$223,78,0),VLOOKUP($N99, '[1]NJ Projects'!$A$13:$DK$121,77,0)))</f>
        <v>0</v>
      </c>
      <c r="AC99">
        <f>IF($L99="Externally Funded",0,IF($M99="PA",VLOOKUP($N99,'[1]PA Projects'!$A$4:$DO$223,79,0),VLOOKUP($N99, '[1]NJ Projects'!$A$13:$DK$121,78,0)))</f>
        <v>0</v>
      </c>
      <c r="AD99">
        <f>IF($L99="Externally Funded",0,IF($M99="PA",VLOOKUP($N99,'[1]PA Projects'!$A$4:$DO$223,80,0),VLOOKUP($N99, '[1]NJ Projects'!$A$13:$DK$121,79,0)))</f>
        <v>0</v>
      </c>
      <c r="AE99">
        <f>IF($L99="Externally Funded",0,IF($M99="PA",VLOOKUP($N99,'[1]PA Projects'!$A$4:$DO$223,81,0),VLOOKUP($N99, '[1]NJ Projects'!$A$13:$DK$121,80,0)))</f>
        <v>0</v>
      </c>
      <c r="AF99">
        <f>IF($L99="Externally Funded",0,IF($M99="PA",VLOOKUP($N99,'[1]PA Projects'!$A$4:$DO$223,82,0),VLOOKUP($N99, '[1]NJ Projects'!$A$13:$DK$121,81,0)))</f>
        <v>0</v>
      </c>
      <c r="AG99">
        <f>IF($L99="Externally Funded",0,IF($M99="PA",VLOOKUP($N99,'[1]PA Projects'!$A$4:$DO$223,83,0),VLOOKUP($N99, '[1]NJ Projects'!$A$13:$DK$121,82,0)))</f>
        <v>0</v>
      </c>
      <c r="AH99">
        <f>IF($L99="Externally Funded",0,IF($M99="PA",VLOOKUP($N99,'[1]PA Projects'!$A$4:$DO$223,84,0),VLOOKUP($N99, '[1]NJ Projects'!$A$13:$DK$121,83,0)))</f>
        <v>0</v>
      </c>
      <c r="AI99">
        <f>IF($L99="Externally Funded",0,IF($M99="PA",VLOOKUP($N99,'[1]PA Projects'!$A$4:$DO$223,85,0),VLOOKUP($N99, '[1]NJ Projects'!$A$13:$DK$121,84,0)))</f>
        <v>0</v>
      </c>
      <c r="AJ99">
        <f>IF($L99="Externally Funded",0,IF($M99="PA",VLOOKUP($N99,'[1]PA Projects'!$A$4:$DO$223,86,0),VLOOKUP($N99, '[1]NJ Projects'!$A$13:$DK$121,85,0)))</f>
        <v>0</v>
      </c>
      <c r="AK99">
        <f>IF($L99="Externally Funded",0,IF($M99="PA",VLOOKUP($N99,'[1]PA Projects'!$A$4:$DO$223,87,0),VLOOKUP($N99, '[1]NJ Projects'!$A$13:$DK$121,86,0)))</f>
        <v>0</v>
      </c>
      <c r="AL99">
        <f>IF($L99="Externally Funded", VLOOKUP($N99, '[1]External Projects'!$A$5:$S$13,19,0), IF($M99="PA",VLOOKUP($N99,'[1]PA Projects'!$A$4:$DO$223,119,0),VLOOKUP($N99, '[1]NJ Projects'!$A$13:$DK$121,115,0)))</f>
        <v>0</v>
      </c>
    </row>
    <row r="100" spans="1:38" x14ac:dyDescent="0.25">
      <c r="A100" s="1" t="s">
        <v>194</v>
      </c>
      <c r="B100" s="1" t="s">
        <v>301</v>
      </c>
      <c r="C100" s="1" t="s">
        <v>306</v>
      </c>
      <c r="D100" s="1" t="s">
        <v>308</v>
      </c>
      <c r="E100" s="1" t="s">
        <v>104</v>
      </c>
      <c r="F100" s="3" t="s">
        <v>27</v>
      </c>
      <c r="G100" s="4">
        <v>80</v>
      </c>
      <c r="H100" s="2">
        <v>0</v>
      </c>
      <c r="I100" s="2">
        <v>0</v>
      </c>
      <c r="L100" s="3" t="s">
        <v>39</v>
      </c>
      <c r="M100" s="1" t="str">
        <f t="shared" si="0"/>
        <v>PA</v>
      </c>
      <c r="N100" s="1" t="s">
        <v>523</v>
      </c>
      <c r="O100">
        <f>IF($L100="Externally Funded",0,IF($M100="PA",VLOOKUP($N100,'[1]PA Projects'!$A$4:$DO$223,65,0),VLOOKUP($N100, '[1]NJ Projects'!$A$13:$DK$121,64,0)))</f>
        <v>95402</v>
      </c>
      <c r="P100">
        <f>IF($L100="Externally Funded",0,IF($M100="PA",VLOOKUP($N100,'[1]PA Projects'!$A$4:$DO$223,66,0),VLOOKUP($N100, '[1]NJ Projects'!$A$13:$DK$121,65,0)))</f>
        <v>0</v>
      </c>
      <c r="Q100">
        <f>IF($L100="Externally Funded",0,IF($M100="PA",VLOOKUP($N100,'[1]PA Projects'!$A$4:$DO$223,67,0),VLOOKUP($N100, '[1]NJ Projects'!$A$13:$DK$121,66,0)))</f>
        <v>0</v>
      </c>
      <c r="R100">
        <f>IF($L100="Externally Funded",0,IF($M100="PA",VLOOKUP($N100,'[1]PA Projects'!$A$4:$DO$223,68,0),VLOOKUP($N100, '[1]NJ Projects'!$A$13:$DK$121,67,0)))</f>
        <v>0</v>
      </c>
      <c r="S100">
        <f>IF($L100="Externally Funded",0,IF($M100="PA",VLOOKUP($N100,'[1]PA Projects'!$A$4:$DO$223,69,0),VLOOKUP($N100, '[1]NJ Projects'!$A$13:$DK$121,68,0)))</f>
        <v>0</v>
      </c>
      <c r="T100">
        <f>IF($L100="Externally Funded",0,IF($M100="PA",VLOOKUP($N100,'[1]PA Projects'!$A$4:$DO$223,70,0),VLOOKUP($N100, '[1]NJ Projects'!$A$13:$DK$121,69,0)))</f>
        <v>0</v>
      </c>
      <c r="U100">
        <f>IF($L100="Externally Funded",0,IF($M100="PA",VLOOKUP($N100,'[1]PA Projects'!$A$4:$DO$223,71,0),VLOOKUP($N100, '[1]NJ Projects'!$A$13:$DK$121,70,0)))</f>
        <v>0</v>
      </c>
      <c r="V100">
        <f>IF($L100="Externally Funded",0,IF($M100="PA",VLOOKUP($N100,'[1]PA Projects'!$A$4:$DO$223,72,0),VLOOKUP($N100, '[1]NJ Projects'!$A$13:$DK$121,71,0)))</f>
        <v>0</v>
      </c>
      <c r="W100">
        <f>IF($L100="Externally Funded",0,IF($M100="PA",VLOOKUP($N100,'[1]PA Projects'!$A$4:$DO$223,73,0),VLOOKUP($N100, '[1]NJ Projects'!$A$13:$DK$121,72,0)))</f>
        <v>0</v>
      </c>
      <c r="X100">
        <f>IF($L100="Externally Funded",0,IF($M100="PA",VLOOKUP($N100,'[1]PA Projects'!$A$4:$DO$223,74,0),VLOOKUP($N100, '[1]NJ Projects'!$A$13:$DK$121,73,0)))</f>
        <v>0</v>
      </c>
      <c r="Y100">
        <f>IF($L100="Externally Funded",0,IF($M100="PA",VLOOKUP($N100,'[1]PA Projects'!$A$4:$DO$223,75,0),VLOOKUP($N100, '[1]NJ Projects'!$A$13:$DK$121,74,0)))</f>
        <v>0</v>
      </c>
      <c r="Z100">
        <f>IF($L100="Externally Funded",0,IF($M100="PA",VLOOKUP($N100,'[1]PA Projects'!$A$4:$DO$223,76,0),VLOOKUP($N100, '[1]NJ Projects'!$A$13:$DK$121,75,0)))</f>
        <v>0</v>
      </c>
      <c r="AA100">
        <f>IF($L100="Externally Funded",0,IF($M100="PA",VLOOKUP($N100,'[1]PA Projects'!$A$4:$DO$223,77,0),VLOOKUP($N100, '[1]NJ Projects'!$A$13:$DK$121,76,0)))</f>
        <v>0</v>
      </c>
      <c r="AB100">
        <f>IF($L100="Externally Funded",0,IF($M100="PA",VLOOKUP($N100,'[1]PA Projects'!$A$4:$DO$223,78,0),VLOOKUP($N100, '[1]NJ Projects'!$A$13:$DK$121,77,0)))</f>
        <v>0</v>
      </c>
      <c r="AC100">
        <f>IF($L100="Externally Funded",0,IF($M100="PA",VLOOKUP($N100,'[1]PA Projects'!$A$4:$DO$223,79,0),VLOOKUP($N100, '[1]NJ Projects'!$A$13:$DK$121,78,0)))</f>
        <v>0</v>
      </c>
      <c r="AD100">
        <f>IF($L100="Externally Funded",0,IF($M100="PA",VLOOKUP($N100,'[1]PA Projects'!$A$4:$DO$223,80,0),VLOOKUP($N100, '[1]NJ Projects'!$A$13:$DK$121,79,0)))</f>
        <v>0</v>
      </c>
      <c r="AE100">
        <f>IF($L100="Externally Funded",0,IF($M100="PA",VLOOKUP($N100,'[1]PA Projects'!$A$4:$DO$223,81,0),VLOOKUP($N100, '[1]NJ Projects'!$A$13:$DK$121,80,0)))</f>
        <v>0</v>
      </c>
      <c r="AF100">
        <f>IF($L100="Externally Funded",0,IF($M100="PA",VLOOKUP($N100,'[1]PA Projects'!$A$4:$DO$223,82,0),VLOOKUP($N100, '[1]NJ Projects'!$A$13:$DK$121,81,0)))</f>
        <v>0</v>
      </c>
      <c r="AG100">
        <f>IF($L100="Externally Funded",0,IF($M100="PA",VLOOKUP($N100,'[1]PA Projects'!$A$4:$DO$223,83,0),VLOOKUP($N100, '[1]NJ Projects'!$A$13:$DK$121,82,0)))</f>
        <v>0</v>
      </c>
      <c r="AH100">
        <f>IF($L100="Externally Funded",0,IF($M100="PA",VLOOKUP($N100,'[1]PA Projects'!$A$4:$DO$223,84,0),VLOOKUP($N100, '[1]NJ Projects'!$A$13:$DK$121,83,0)))</f>
        <v>0</v>
      </c>
      <c r="AI100">
        <f>IF($L100="Externally Funded",0,IF($M100="PA",VLOOKUP($N100,'[1]PA Projects'!$A$4:$DO$223,85,0),VLOOKUP($N100, '[1]NJ Projects'!$A$13:$DK$121,84,0)))</f>
        <v>0</v>
      </c>
      <c r="AJ100">
        <f>IF($L100="Externally Funded",0,IF($M100="PA",VLOOKUP($N100,'[1]PA Projects'!$A$4:$DO$223,86,0),VLOOKUP($N100, '[1]NJ Projects'!$A$13:$DK$121,85,0)))</f>
        <v>0</v>
      </c>
      <c r="AK100">
        <f>IF($L100="Externally Funded",0,IF($M100="PA",VLOOKUP($N100,'[1]PA Projects'!$A$4:$DO$223,87,0),VLOOKUP($N100, '[1]NJ Projects'!$A$13:$DK$121,86,0)))</f>
        <v>0</v>
      </c>
      <c r="AL100">
        <f>IF($L100="Externally Funded", VLOOKUP($N100, '[1]External Projects'!$A$5:$S$13,19,0), IF($M100="PA",VLOOKUP($N100,'[1]PA Projects'!$A$4:$DO$223,119,0),VLOOKUP($N100, '[1]NJ Projects'!$A$13:$DK$121,115,0)))</f>
        <v>0</v>
      </c>
    </row>
    <row r="101" spans="1:38" x14ac:dyDescent="0.25">
      <c r="A101" s="1" t="s">
        <v>22</v>
      </c>
      <c r="B101" s="1" t="s">
        <v>301</v>
      </c>
      <c r="C101" s="1" t="s">
        <v>36</v>
      </c>
      <c r="D101" s="1" t="s">
        <v>309</v>
      </c>
      <c r="E101" s="1" t="s">
        <v>38</v>
      </c>
      <c r="F101" s="3" t="s">
        <v>90</v>
      </c>
      <c r="G101" s="4">
        <v>30.5</v>
      </c>
      <c r="H101" s="2">
        <v>0</v>
      </c>
      <c r="I101" s="2">
        <v>0</v>
      </c>
      <c r="L101" s="3" t="s">
        <v>39</v>
      </c>
      <c r="M101" s="1" t="str">
        <f t="shared" si="0"/>
        <v>PA</v>
      </c>
      <c r="N101" s="1" t="s">
        <v>524</v>
      </c>
      <c r="O101">
        <f>IF($L101="Externally Funded",0,IF($M101="PA",VLOOKUP($N101,'[1]PA Projects'!$A$4:$DO$223,65,0),VLOOKUP($N101, '[1]NJ Projects'!$A$13:$DK$121,64,0)))</f>
        <v>95402</v>
      </c>
      <c r="P101">
        <f>IF($L101="Externally Funded",0,IF($M101="PA",VLOOKUP($N101,'[1]PA Projects'!$A$4:$DO$223,66,0),VLOOKUP($N101, '[1]NJ Projects'!$A$13:$DK$121,65,0)))</f>
        <v>0</v>
      </c>
      <c r="Q101">
        <f>IF($L101="Externally Funded",0,IF($M101="PA",VLOOKUP($N101,'[1]PA Projects'!$A$4:$DO$223,67,0),VLOOKUP($N101, '[1]NJ Projects'!$A$13:$DK$121,66,0)))</f>
        <v>0</v>
      </c>
      <c r="R101">
        <f>IF($L101="Externally Funded",0,IF($M101="PA",VLOOKUP($N101,'[1]PA Projects'!$A$4:$DO$223,68,0),VLOOKUP($N101, '[1]NJ Projects'!$A$13:$DK$121,67,0)))</f>
        <v>0</v>
      </c>
      <c r="S101">
        <f>IF($L101="Externally Funded",0,IF($M101="PA",VLOOKUP($N101,'[1]PA Projects'!$A$4:$DO$223,69,0),VLOOKUP($N101, '[1]NJ Projects'!$A$13:$DK$121,68,0)))</f>
        <v>0</v>
      </c>
      <c r="T101">
        <f>IF($L101="Externally Funded",0,IF($M101="PA",VLOOKUP($N101,'[1]PA Projects'!$A$4:$DO$223,70,0),VLOOKUP($N101, '[1]NJ Projects'!$A$13:$DK$121,69,0)))</f>
        <v>0</v>
      </c>
      <c r="U101">
        <f>IF($L101="Externally Funded",0,IF($M101="PA",VLOOKUP($N101,'[1]PA Projects'!$A$4:$DO$223,71,0),VLOOKUP($N101, '[1]NJ Projects'!$A$13:$DK$121,70,0)))</f>
        <v>0</v>
      </c>
      <c r="V101">
        <f>IF($L101="Externally Funded",0,IF($M101="PA",VLOOKUP($N101,'[1]PA Projects'!$A$4:$DO$223,72,0),VLOOKUP($N101, '[1]NJ Projects'!$A$13:$DK$121,71,0)))</f>
        <v>0</v>
      </c>
      <c r="W101">
        <f>IF($L101="Externally Funded",0,IF($M101="PA",VLOOKUP($N101,'[1]PA Projects'!$A$4:$DO$223,73,0),VLOOKUP($N101, '[1]NJ Projects'!$A$13:$DK$121,72,0)))</f>
        <v>0</v>
      </c>
      <c r="X101">
        <f>IF($L101="Externally Funded",0,IF($M101="PA",VLOOKUP($N101,'[1]PA Projects'!$A$4:$DO$223,74,0),VLOOKUP($N101, '[1]NJ Projects'!$A$13:$DK$121,73,0)))</f>
        <v>0</v>
      </c>
      <c r="Y101">
        <f>IF($L101="Externally Funded",0,IF($M101="PA",VLOOKUP($N101,'[1]PA Projects'!$A$4:$DO$223,75,0),VLOOKUP($N101, '[1]NJ Projects'!$A$13:$DK$121,74,0)))</f>
        <v>0</v>
      </c>
      <c r="Z101">
        <f>IF($L101="Externally Funded",0,IF($M101="PA",VLOOKUP($N101,'[1]PA Projects'!$A$4:$DO$223,76,0),VLOOKUP($N101, '[1]NJ Projects'!$A$13:$DK$121,75,0)))</f>
        <v>0</v>
      </c>
      <c r="AA101">
        <f>IF($L101="Externally Funded",0,IF($M101="PA",VLOOKUP($N101,'[1]PA Projects'!$A$4:$DO$223,77,0),VLOOKUP($N101, '[1]NJ Projects'!$A$13:$DK$121,76,0)))</f>
        <v>0</v>
      </c>
      <c r="AB101">
        <f>IF($L101="Externally Funded",0,IF($M101="PA",VLOOKUP($N101,'[1]PA Projects'!$A$4:$DO$223,78,0),VLOOKUP($N101, '[1]NJ Projects'!$A$13:$DK$121,77,0)))</f>
        <v>0</v>
      </c>
      <c r="AC101">
        <f>IF($L101="Externally Funded",0,IF($M101="PA",VLOOKUP($N101,'[1]PA Projects'!$A$4:$DO$223,79,0),VLOOKUP($N101, '[1]NJ Projects'!$A$13:$DK$121,78,0)))</f>
        <v>0</v>
      </c>
      <c r="AD101">
        <f>IF($L101="Externally Funded",0,IF($M101="PA",VLOOKUP($N101,'[1]PA Projects'!$A$4:$DO$223,80,0),VLOOKUP($N101, '[1]NJ Projects'!$A$13:$DK$121,79,0)))</f>
        <v>0</v>
      </c>
      <c r="AE101">
        <f>IF($L101="Externally Funded",0,IF($M101="PA",VLOOKUP($N101,'[1]PA Projects'!$A$4:$DO$223,81,0),VLOOKUP($N101, '[1]NJ Projects'!$A$13:$DK$121,80,0)))</f>
        <v>0</v>
      </c>
      <c r="AF101">
        <f>IF($L101="Externally Funded",0,IF($M101="PA",VLOOKUP($N101,'[1]PA Projects'!$A$4:$DO$223,82,0),VLOOKUP($N101, '[1]NJ Projects'!$A$13:$DK$121,81,0)))</f>
        <v>0</v>
      </c>
      <c r="AG101">
        <f>IF($L101="Externally Funded",0,IF($M101="PA",VLOOKUP($N101,'[1]PA Projects'!$A$4:$DO$223,83,0),VLOOKUP($N101, '[1]NJ Projects'!$A$13:$DK$121,82,0)))</f>
        <v>0</v>
      </c>
      <c r="AH101">
        <f>IF($L101="Externally Funded",0,IF($M101="PA",VLOOKUP($N101,'[1]PA Projects'!$A$4:$DO$223,84,0),VLOOKUP($N101, '[1]NJ Projects'!$A$13:$DK$121,83,0)))</f>
        <v>0</v>
      </c>
      <c r="AI101">
        <f>IF($L101="Externally Funded",0,IF($M101="PA",VLOOKUP($N101,'[1]PA Projects'!$A$4:$DO$223,85,0),VLOOKUP($N101, '[1]NJ Projects'!$A$13:$DK$121,84,0)))</f>
        <v>0</v>
      </c>
      <c r="AJ101">
        <f>IF($L101="Externally Funded",0,IF($M101="PA",VLOOKUP($N101,'[1]PA Projects'!$A$4:$DO$223,86,0),VLOOKUP($N101, '[1]NJ Projects'!$A$13:$DK$121,85,0)))</f>
        <v>0</v>
      </c>
      <c r="AK101">
        <f>IF($L101="Externally Funded",0,IF($M101="PA",VLOOKUP($N101,'[1]PA Projects'!$A$4:$DO$223,87,0),VLOOKUP($N101, '[1]NJ Projects'!$A$13:$DK$121,86,0)))</f>
        <v>0</v>
      </c>
      <c r="AL101">
        <f>IF($L101="Externally Funded", VLOOKUP($N101, '[1]External Projects'!$A$5:$S$13,19,0), IF($M101="PA",VLOOKUP($N101,'[1]PA Projects'!$A$4:$DO$223,119,0),VLOOKUP($N101, '[1]NJ Projects'!$A$13:$DK$121,115,0)))</f>
        <v>0</v>
      </c>
    </row>
    <row r="102" spans="1:38" x14ac:dyDescent="0.25">
      <c r="A102" s="1" t="s">
        <v>131</v>
      </c>
      <c r="B102" s="1" t="s">
        <v>301</v>
      </c>
      <c r="C102" s="1" t="s">
        <v>36</v>
      </c>
      <c r="D102" s="1" t="s">
        <v>310</v>
      </c>
      <c r="E102" s="1" t="s">
        <v>104</v>
      </c>
      <c r="F102" s="3" t="s">
        <v>90</v>
      </c>
      <c r="G102" s="4">
        <v>15.5</v>
      </c>
      <c r="H102" s="2">
        <v>0</v>
      </c>
      <c r="I102" s="2">
        <v>0</v>
      </c>
      <c r="L102" s="3" t="s">
        <v>39</v>
      </c>
      <c r="M102" s="1" t="str">
        <f t="shared" si="0"/>
        <v>PA</v>
      </c>
      <c r="N102" s="1" t="s">
        <v>526</v>
      </c>
      <c r="O102">
        <f>IF($L102="Externally Funded",0,IF($M102="PA",VLOOKUP($N102,'[1]PA Projects'!$A$4:$DO$223,65,0),VLOOKUP($N102, '[1]NJ Projects'!$A$13:$DK$121,64,0)))</f>
        <v>95402</v>
      </c>
      <c r="P102">
        <f>IF($L102="Externally Funded",0,IF($M102="PA",VLOOKUP($N102,'[1]PA Projects'!$A$4:$DO$223,66,0),VLOOKUP($N102, '[1]NJ Projects'!$A$13:$DK$121,65,0)))</f>
        <v>0</v>
      </c>
      <c r="Q102">
        <f>IF($L102="Externally Funded",0,IF($M102="PA",VLOOKUP($N102,'[1]PA Projects'!$A$4:$DO$223,67,0),VLOOKUP($N102, '[1]NJ Projects'!$A$13:$DK$121,66,0)))</f>
        <v>0</v>
      </c>
      <c r="R102">
        <f>IF($L102="Externally Funded",0,IF($M102="PA",VLOOKUP($N102,'[1]PA Projects'!$A$4:$DO$223,68,0),VLOOKUP($N102, '[1]NJ Projects'!$A$13:$DK$121,67,0)))</f>
        <v>0</v>
      </c>
      <c r="S102">
        <f>IF($L102="Externally Funded",0,IF($M102="PA",VLOOKUP($N102,'[1]PA Projects'!$A$4:$DO$223,69,0),VLOOKUP($N102, '[1]NJ Projects'!$A$13:$DK$121,68,0)))</f>
        <v>0</v>
      </c>
      <c r="T102">
        <f>IF($L102="Externally Funded",0,IF($M102="PA",VLOOKUP($N102,'[1]PA Projects'!$A$4:$DO$223,70,0),VLOOKUP($N102, '[1]NJ Projects'!$A$13:$DK$121,69,0)))</f>
        <v>0</v>
      </c>
      <c r="U102">
        <f>IF($L102="Externally Funded",0,IF($M102="PA",VLOOKUP($N102,'[1]PA Projects'!$A$4:$DO$223,71,0),VLOOKUP($N102, '[1]NJ Projects'!$A$13:$DK$121,70,0)))</f>
        <v>0</v>
      </c>
      <c r="V102">
        <f>IF($L102="Externally Funded",0,IF($M102="PA",VLOOKUP($N102,'[1]PA Projects'!$A$4:$DO$223,72,0),VLOOKUP($N102, '[1]NJ Projects'!$A$13:$DK$121,71,0)))</f>
        <v>0</v>
      </c>
      <c r="W102">
        <f>IF($L102="Externally Funded",0,IF($M102="PA",VLOOKUP($N102,'[1]PA Projects'!$A$4:$DO$223,73,0),VLOOKUP($N102, '[1]NJ Projects'!$A$13:$DK$121,72,0)))</f>
        <v>0</v>
      </c>
      <c r="X102">
        <f>IF($L102="Externally Funded",0,IF($M102="PA",VLOOKUP($N102,'[1]PA Projects'!$A$4:$DO$223,74,0),VLOOKUP($N102, '[1]NJ Projects'!$A$13:$DK$121,73,0)))</f>
        <v>0</v>
      </c>
      <c r="Y102">
        <f>IF($L102="Externally Funded",0,IF($M102="PA",VLOOKUP($N102,'[1]PA Projects'!$A$4:$DO$223,75,0),VLOOKUP($N102, '[1]NJ Projects'!$A$13:$DK$121,74,0)))</f>
        <v>0</v>
      </c>
      <c r="Z102">
        <f>IF($L102="Externally Funded",0,IF($M102="PA",VLOOKUP($N102,'[1]PA Projects'!$A$4:$DO$223,76,0),VLOOKUP($N102, '[1]NJ Projects'!$A$13:$DK$121,75,0)))</f>
        <v>0</v>
      </c>
      <c r="AA102">
        <f>IF($L102="Externally Funded",0,IF($M102="PA",VLOOKUP($N102,'[1]PA Projects'!$A$4:$DO$223,77,0),VLOOKUP($N102, '[1]NJ Projects'!$A$13:$DK$121,76,0)))</f>
        <v>0</v>
      </c>
      <c r="AB102">
        <f>IF($L102="Externally Funded",0,IF($M102="PA",VLOOKUP($N102,'[1]PA Projects'!$A$4:$DO$223,78,0),VLOOKUP($N102, '[1]NJ Projects'!$A$13:$DK$121,77,0)))</f>
        <v>0</v>
      </c>
      <c r="AC102">
        <f>IF($L102="Externally Funded",0,IF($M102="PA",VLOOKUP($N102,'[1]PA Projects'!$A$4:$DO$223,79,0),VLOOKUP($N102, '[1]NJ Projects'!$A$13:$DK$121,78,0)))</f>
        <v>0</v>
      </c>
      <c r="AD102">
        <f>IF($L102="Externally Funded",0,IF($M102="PA",VLOOKUP($N102,'[1]PA Projects'!$A$4:$DO$223,80,0),VLOOKUP($N102, '[1]NJ Projects'!$A$13:$DK$121,79,0)))</f>
        <v>0</v>
      </c>
      <c r="AE102">
        <f>IF($L102="Externally Funded",0,IF($M102="PA",VLOOKUP($N102,'[1]PA Projects'!$A$4:$DO$223,81,0),VLOOKUP($N102, '[1]NJ Projects'!$A$13:$DK$121,80,0)))</f>
        <v>0</v>
      </c>
      <c r="AF102">
        <f>IF($L102="Externally Funded",0,IF($M102="PA",VLOOKUP($N102,'[1]PA Projects'!$A$4:$DO$223,82,0),VLOOKUP($N102, '[1]NJ Projects'!$A$13:$DK$121,81,0)))</f>
        <v>0</v>
      </c>
      <c r="AG102">
        <f>IF($L102="Externally Funded",0,IF($M102="PA",VLOOKUP($N102,'[1]PA Projects'!$A$4:$DO$223,83,0),VLOOKUP($N102, '[1]NJ Projects'!$A$13:$DK$121,82,0)))</f>
        <v>0</v>
      </c>
      <c r="AH102">
        <f>IF($L102="Externally Funded",0,IF($M102="PA",VLOOKUP($N102,'[1]PA Projects'!$A$4:$DO$223,84,0),VLOOKUP($N102, '[1]NJ Projects'!$A$13:$DK$121,83,0)))</f>
        <v>0</v>
      </c>
      <c r="AI102">
        <f>IF($L102="Externally Funded",0,IF($M102="PA",VLOOKUP($N102,'[1]PA Projects'!$A$4:$DO$223,85,0),VLOOKUP($N102, '[1]NJ Projects'!$A$13:$DK$121,84,0)))</f>
        <v>0</v>
      </c>
      <c r="AJ102">
        <f>IF($L102="Externally Funded",0,IF($M102="PA",VLOOKUP($N102,'[1]PA Projects'!$A$4:$DO$223,86,0),VLOOKUP($N102, '[1]NJ Projects'!$A$13:$DK$121,85,0)))</f>
        <v>0</v>
      </c>
      <c r="AK102">
        <f>IF($L102="Externally Funded",0,IF($M102="PA",VLOOKUP($N102,'[1]PA Projects'!$A$4:$DO$223,87,0),VLOOKUP($N102, '[1]NJ Projects'!$A$13:$DK$121,86,0)))</f>
        <v>0</v>
      </c>
      <c r="AL102">
        <f>IF($L102="Externally Funded", VLOOKUP($N102, '[1]External Projects'!$A$5:$S$13,19,0), IF($M102="PA",VLOOKUP($N102,'[1]PA Projects'!$A$4:$DO$223,119,0),VLOOKUP($N102, '[1]NJ Projects'!$A$13:$DK$121,115,0)))</f>
        <v>0</v>
      </c>
    </row>
    <row r="103" spans="1:38" x14ac:dyDescent="0.25">
      <c r="A103" s="1" t="s">
        <v>95</v>
      </c>
      <c r="B103" s="1" t="s">
        <v>301</v>
      </c>
      <c r="C103" s="1" t="s">
        <v>36</v>
      </c>
      <c r="D103" s="3" t="s">
        <v>370</v>
      </c>
      <c r="E103" s="1" t="s">
        <v>277</v>
      </c>
      <c r="F103" s="3" t="s">
        <v>50</v>
      </c>
      <c r="G103" s="4">
        <v>44</v>
      </c>
      <c r="H103" s="2">
        <v>0</v>
      </c>
      <c r="I103" s="2">
        <v>0</v>
      </c>
      <c r="L103" s="3" t="s">
        <v>39</v>
      </c>
      <c r="M103" s="1" t="str">
        <f t="shared" si="0"/>
        <v>PA</v>
      </c>
      <c r="N103" s="1" t="s">
        <v>527</v>
      </c>
      <c r="O103">
        <f>IF($L103="Externally Funded",0,IF($M103="PA",VLOOKUP($N103,'[1]PA Projects'!$A$4:$DO$223,65,0),VLOOKUP($N103, '[1]NJ Projects'!$A$13:$DK$121,64,0)))</f>
        <v>102565</v>
      </c>
      <c r="P103">
        <f>IF($L103="Externally Funded",0,IF($M103="PA",VLOOKUP($N103,'[1]PA Projects'!$A$4:$DO$223,66,0),VLOOKUP($N103, '[1]NJ Projects'!$A$13:$DK$121,65,0)))</f>
        <v>0</v>
      </c>
      <c r="Q103">
        <f>IF($L103="Externally Funded",0,IF($M103="PA",VLOOKUP($N103,'[1]PA Projects'!$A$4:$DO$223,67,0),VLOOKUP($N103, '[1]NJ Projects'!$A$13:$DK$121,66,0)))</f>
        <v>0</v>
      </c>
      <c r="R103">
        <f>IF($L103="Externally Funded",0,IF($M103="PA",VLOOKUP($N103,'[1]PA Projects'!$A$4:$DO$223,68,0),VLOOKUP($N103, '[1]NJ Projects'!$A$13:$DK$121,67,0)))</f>
        <v>0</v>
      </c>
      <c r="S103">
        <f>IF($L103="Externally Funded",0,IF($M103="PA",VLOOKUP($N103,'[1]PA Projects'!$A$4:$DO$223,69,0),VLOOKUP($N103, '[1]NJ Projects'!$A$13:$DK$121,68,0)))</f>
        <v>0</v>
      </c>
      <c r="T103">
        <f>IF($L103="Externally Funded",0,IF($M103="PA",VLOOKUP($N103,'[1]PA Projects'!$A$4:$DO$223,70,0),VLOOKUP($N103, '[1]NJ Projects'!$A$13:$DK$121,69,0)))</f>
        <v>0</v>
      </c>
      <c r="U103">
        <f>IF($L103="Externally Funded",0,IF($M103="PA",VLOOKUP($N103,'[1]PA Projects'!$A$4:$DO$223,71,0),VLOOKUP($N103, '[1]NJ Projects'!$A$13:$DK$121,70,0)))</f>
        <v>0</v>
      </c>
      <c r="V103">
        <f>IF($L103="Externally Funded",0,IF($M103="PA",VLOOKUP($N103,'[1]PA Projects'!$A$4:$DO$223,72,0),VLOOKUP($N103, '[1]NJ Projects'!$A$13:$DK$121,71,0)))</f>
        <v>0</v>
      </c>
      <c r="W103">
        <f>IF($L103="Externally Funded",0,IF($M103="PA",VLOOKUP($N103,'[1]PA Projects'!$A$4:$DO$223,73,0),VLOOKUP($N103, '[1]NJ Projects'!$A$13:$DK$121,72,0)))</f>
        <v>0</v>
      </c>
      <c r="X103">
        <f>IF($L103="Externally Funded",0,IF($M103="PA",VLOOKUP($N103,'[1]PA Projects'!$A$4:$DO$223,74,0),VLOOKUP($N103, '[1]NJ Projects'!$A$13:$DK$121,73,0)))</f>
        <v>0</v>
      </c>
      <c r="Y103">
        <f>IF($L103="Externally Funded",0,IF($M103="PA",VLOOKUP($N103,'[1]PA Projects'!$A$4:$DO$223,75,0),VLOOKUP($N103, '[1]NJ Projects'!$A$13:$DK$121,74,0)))</f>
        <v>0</v>
      </c>
      <c r="Z103">
        <f>IF($L103="Externally Funded",0,IF($M103="PA",VLOOKUP($N103,'[1]PA Projects'!$A$4:$DO$223,76,0),VLOOKUP($N103, '[1]NJ Projects'!$A$13:$DK$121,75,0)))</f>
        <v>0</v>
      </c>
      <c r="AA103">
        <f>IF($L103="Externally Funded",0,IF($M103="PA",VLOOKUP($N103,'[1]PA Projects'!$A$4:$DO$223,77,0),VLOOKUP($N103, '[1]NJ Projects'!$A$13:$DK$121,76,0)))</f>
        <v>0</v>
      </c>
      <c r="AB103">
        <f>IF($L103="Externally Funded",0,IF($M103="PA",VLOOKUP($N103,'[1]PA Projects'!$A$4:$DO$223,78,0),VLOOKUP($N103, '[1]NJ Projects'!$A$13:$DK$121,77,0)))</f>
        <v>0</v>
      </c>
      <c r="AC103">
        <f>IF($L103="Externally Funded",0,IF($M103="PA",VLOOKUP($N103,'[1]PA Projects'!$A$4:$DO$223,79,0),VLOOKUP($N103, '[1]NJ Projects'!$A$13:$DK$121,78,0)))</f>
        <v>0</v>
      </c>
      <c r="AD103">
        <f>IF($L103="Externally Funded",0,IF($M103="PA",VLOOKUP($N103,'[1]PA Projects'!$A$4:$DO$223,80,0),VLOOKUP($N103, '[1]NJ Projects'!$A$13:$DK$121,79,0)))</f>
        <v>0</v>
      </c>
      <c r="AE103">
        <f>IF($L103="Externally Funded",0,IF($M103="PA",VLOOKUP($N103,'[1]PA Projects'!$A$4:$DO$223,81,0),VLOOKUP($N103, '[1]NJ Projects'!$A$13:$DK$121,80,0)))</f>
        <v>0</v>
      </c>
      <c r="AF103">
        <f>IF($L103="Externally Funded",0,IF($M103="PA",VLOOKUP($N103,'[1]PA Projects'!$A$4:$DO$223,82,0),VLOOKUP($N103, '[1]NJ Projects'!$A$13:$DK$121,81,0)))</f>
        <v>0</v>
      </c>
      <c r="AG103">
        <f>IF($L103="Externally Funded",0,IF($M103="PA",VLOOKUP($N103,'[1]PA Projects'!$A$4:$DO$223,83,0),VLOOKUP($N103, '[1]NJ Projects'!$A$13:$DK$121,82,0)))</f>
        <v>0</v>
      </c>
      <c r="AH103">
        <f>IF($L103="Externally Funded",0,IF($M103="PA",VLOOKUP($N103,'[1]PA Projects'!$A$4:$DO$223,84,0),VLOOKUP($N103, '[1]NJ Projects'!$A$13:$DK$121,83,0)))</f>
        <v>0</v>
      </c>
      <c r="AI103">
        <f>IF($L103="Externally Funded",0,IF($M103="PA",VLOOKUP($N103,'[1]PA Projects'!$A$4:$DO$223,85,0),VLOOKUP($N103, '[1]NJ Projects'!$A$13:$DK$121,84,0)))</f>
        <v>0</v>
      </c>
      <c r="AJ103">
        <f>IF($L103="Externally Funded",0,IF($M103="PA",VLOOKUP($N103,'[1]PA Projects'!$A$4:$DO$223,86,0),VLOOKUP($N103, '[1]NJ Projects'!$A$13:$DK$121,85,0)))</f>
        <v>0</v>
      </c>
      <c r="AK103">
        <f>IF($L103="Externally Funded",0,IF($M103="PA",VLOOKUP($N103,'[1]PA Projects'!$A$4:$DO$223,87,0),VLOOKUP($N103, '[1]NJ Projects'!$A$13:$DK$121,86,0)))</f>
        <v>0</v>
      </c>
      <c r="AL103">
        <f>IF($L103="Externally Funded", VLOOKUP($N103, '[1]External Projects'!$A$5:$S$13,19,0), IF($M103="PA",VLOOKUP($N103,'[1]PA Projects'!$A$4:$DO$223,119,0),VLOOKUP($N103, '[1]NJ Projects'!$A$13:$DK$121,115,0)))</f>
        <v>0</v>
      </c>
    </row>
    <row r="104" spans="1:38" x14ac:dyDescent="0.25">
      <c r="A104" s="1" t="s">
        <v>221</v>
      </c>
      <c r="B104" s="1" t="s">
        <v>301</v>
      </c>
      <c r="C104" s="3" t="s">
        <v>371</v>
      </c>
      <c r="D104" s="3" t="s">
        <v>372</v>
      </c>
      <c r="E104" s="3" t="s">
        <v>74</v>
      </c>
      <c r="F104" s="3" t="s">
        <v>362</v>
      </c>
      <c r="G104" s="4">
        <v>56</v>
      </c>
      <c r="H104" s="2">
        <v>0</v>
      </c>
      <c r="I104" s="2">
        <v>0</v>
      </c>
      <c r="L104" s="3" t="s">
        <v>39</v>
      </c>
      <c r="M104" s="1" t="str">
        <f t="shared" si="0"/>
        <v>PA</v>
      </c>
      <c r="N104" s="1" t="s">
        <v>528</v>
      </c>
      <c r="O104">
        <f>IF($L104="Externally Funded",0,IF($M104="PA",VLOOKUP($N104,'[1]PA Projects'!$A$4:$DO$223,65,0),VLOOKUP($N104, '[1]NJ Projects'!$A$13:$DK$121,64,0)))</f>
        <v>95402</v>
      </c>
      <c r="P104">
        <f>IF($L104="Externally Funded",0,IF($M104="PA",VLOOKUP($N104,'[1]PA Projects'!$A$4:$DO$223,66,0),VLOOKUP($N104, '[1]NJ Projects'!$A$13:$DK$121,65,0)))</f>
        <v>0</v>
      </c>
      <c r="Q104">
        <f>IF($L104="Externally Funded",0,IF($M104="PA",VLOOKUP($N104,'[1]PA Projects'!$A$4:$DO$223,67,0),VLOOKUP($N104, '[1]NJ Projects'!$A$13:$DK$121,66,0)))</f>
        <v>0</v>
      </c>
      <c r="R104">
        <f>IF($L104="Externally Funded",0,IF($M104="PA",VLOOKUP($N104,'[1]PA Projects'!$A$4:$DO$223,68,0),VLOOKUP($N104, '[1]NJ Projects'!$A$13:$DK$121,67,0)))</f>
        <v>0</v>
      </c>
      <c r="S104">
        <f>IF($L104="Externally Funded",0,IF($M104="PA",VLOOKUP($N104,'[1]PA Projects'!$A$4:$DO$223,69,0),VLOOKUP($N104, '[1]NJ Projects'!$A$13:$DK$121,68,0)))</f>
        <v>0</v>
      </c>
      <c r="T104">
        <f>IF($L104="Externally Funded",0,IF($M104="PA",VLOOKUP($N104,'[1]PA Projects'!$A$4:$DO$223,70,0),VLOOKUP($N104, '[1]NJ Projects'!$A$13:$DK$121,69,0)))</f>
        <v>0</v>
      </c>
      <c r="U104">
        <f>IF($L104="Externally Funded",0,IF($M104="PA",VLOOKUP($N104,'[1]PA Projects'!$A$4:$DO$223,71,0),VLOOKUP($N104, '[1]NJ Projects'!$A$13:$DK$121,70,0)))</f>
        <v>0</v>
      </c>
      <c r="V104">
        <f>IF($L104="Externally Funded",0,IF($M104="PA",VLOOKUP($N104,'[1]PA Projects'!$A$4:$DO$223,72,0),VLOOKUP($N104, '[1]NJ Projects'!$A$13:$DK$121,71,0)))</f>
        <v>0</v>
      </c>
      <c r="W104">
        <f>IF($L104="Externally Funded",0,IF($M104="PA",VLOOKUP($N104,'[1]PA Projects'!$A$4:$DO$223,73,0),VLOOKUP($N104, '[1]NJ Projects'!$A$13:$DK$121,72,0)))</f>
        <v>0</v>
      </c>
      <c r="X104">
        <f>IF($L104="Externally Funded",0,IF($M104="PA",VLOOKUP($N104,'[1]PA Projects'!$A$4:$DO$223,74,0),VLOOKUP($N104, '[1]NJ Projects'!$A$13:$DK$121,73,0)))</f>
        <v>0</v>
      </c>
      <c r="Y104">
        <f>IF($L104="Externally Funded",0,IF($M104="PA",VLOOKUP($N104,'[1]PA Projects'!$A$4:$DO$223,75,0),VLOOKUP($N104, '[1]NJ Projects'!$A$13:$DK$121,74,0)))</f>
        <v>0</v>
      </c>
      <c r="Z104">
        <f>IF($L104="Externally Funded",0,IF($M104="PA",VLOOKUP($N104,'[1]PA Projects'!$A$4:$DO$223,76,0),VLOOKUP($N104, '[1]NJ Projects'!$A$13:$DK$121,75,0)))</f>
        <v>0</v>
      </c>
      <c r="AA104">
        <f>IF($L104="Externally Funded",0,IF($M104="PA",VLOOKUP($N104,'[1]PA Projects'!$A$4:$DO$223,77,0),VLOOKUP($N104, '[1]NJ Projects'!$A$13:$DK$121,76,0)))</f>
        <v>0</v>
      </c>
      <c r="AB104">
        <f>IF($L104="Externally Funded",0,IF($M104="PA",VLOOKUP($N104,'[1]PA Projects'!$A$4:$DO$223,78,0),VLOOKUP($N104, '[1]NJ Projects'!$A$13:$DK$121,77,0)))</f>
        <v>0</v>
      </c>
      <c r="AC104">
        <f>IF($L104="Externally Funded",0,IF($M104="PA",VLOOKUP($N104,'[1]PA Projects'!$A$4:$DO$223,79,0),VLOOKUP($N104, '[1]NJ Projects'!$A$13:$DK$121,78,0)))</f>
        <v>0</v>
      </c>
      <c r="AD104">
        <f>IF($L104="Externally Funded",0,IF($M104="PA",VLOOKUP($N104,'[1]PA Projects'!$A$4:$DO$223,80,0),VLOOKUP($N104, '[1]NJ Projects'!$A$13:$DK$121,79,0)))</f>
        <v>0</v>
      </c>
      <c r="AE104">
        <f>IF($L104="Externally Funded",0,IF($M104="PA",VLOOKUP($N104,'[1]PA Projects'!$A$4:$DO$223,81,0),VLOOKUP($N104, '[1]NJ Projects'!$A$13:$DK$121,80,0)))</f>
        <v>0</v>
      </c>
      <c r="AF104">
        <f>IF($L104="Externally Funded",0,IF($M104="PA",VLOOKUP($N104,'[1]PA Projects'!$A$4:$DO$223,82,0),VLOOKUP($N104, '[1]NJ Projects'!$A$13:$DK$121,81,0)))</f>
        <v>0</v>
      </c>
      <c r="AG104">
        <f>IF($L104="Externally Funded",0,IF($M104="PA",VLOOKUP($N104,'[1]PA Projects'!$A$4:$DO$223,83,0),VLOOKUP($N104, '[1]NJ Projects'!$A$13:$DK$121,82,0)))</f>
        <v>0</v>
      </c>
      <c r="AH104">
        <f>IF($L104="Externally Funded",0,IF($M104="PA",VLOOKUP($N104,'[1]PA Projects'!$A$4:$DO$223,84,0),VLOOKUP($N104, '[1]NJ Projects'!$A$13:$DK$121,83,0)))</f>
        <v>0</v>
      </c>
      <c r="AI104">
        <f>IF($L104="Externally Funded",0,IF($M104="PA",VLOOKUP($N104,'[1]PA Projects'!$A$4:$DO$223,85,0),VLOOKUP($N104, '[1]NJ Projects'!$A$13:$DK$121,84,0)))</f>
        <v>0</v>
      </c>
      <c r="AJ104">
        <f>IF($L104="Externally Funded",0,IF($M104="PA",VLOOKUP($N104,'[1]PA Projects'!$A$4:$DO$223,86,0),VLOOKUP($N104, '[1]NJ Projects'!$A$13:$DK$121,85,0)))</f>
        <v>0</v>
      </c>
      <c r="AK104">
        <f>IF($L104="Externally Funded",0,IF($M104="PA",VLOOKUP($N104,'[1]PA Projects'!$A$4:$DO$223,87,0),VLOOKUP($N104, '[1]NJ Projects'!$A$13:$DK$121,86,0)))</f>
        <v>0</v>
      </c>
      <c r="AL104">
        <f>IF($L104="Externally Funded", VLOOKUP($N104, '[1]External Projects'!$A$5:$S$13,19,0), IF($M104="PA",VLOOKUP($N104,'[1]PA Projects'!$A$4:$DO$223,119,0),VLOOKUP($N104, '[1]NJ Projects'!$A$13:$DK$121,115,0)))</f>
        <v>0</v>
      </c>
    </row>
    <row r="105" spans="1:38" x14ac:dyDescent="0.25">
      <c r="A105" s="1" t="s">
        <v>311</v>
      </c>
      <c r="B105" s="1" t="s">
        <v>301</v>
      </c>
      <c r="C105" s="1" t="s">
        <v>312</v>
      </c>
      <c r="D105" s="1" t="s">
        <v>313</v>
      </c>
      <c r="E105" s="1" t="s">
        <v>104</v>
      </c>
      <c r="F105" s="3" t="s">
        <v>50</v>
      </c>
      <c r="G105" s="4">
        <v>38.6</v>
      </c>
      <c r="H105" s="2">
        <v>0</v>
      </c>
      <c r="I105" s="2">
        <v>0</v>
      </c>
      <c r="L105" s="3" t="s">
        <v>39</v>
      </c>
      <c r="M105" s="1" t="str">
        <f t="shared" si="0"/>
        <v>PA</v>
      </c>
      <c r="N105" s="1" t="s">
        <v>531</v>
      </c>
      <c r="O105">
        <f>IF($L105="Externally Funded",0,IF($M105="PA",VLOOKUP($N105,'[1]PA Projects'!$A$4:$DO$223,65,0),VLOOKUP($N105, '[1]NJ Projects'!$A$13:$DK$121,64,0)))</f>
        <v>60557</v>
      </c>
      <c r="P105">
        <f>IF($L105="Externally Funded",0,IF($M105="PA",VLOOKUP($N105,'[1]PA Projects'!$A$4:$DO$223,66,0),VLOOKUP($N105, '[1]NJ Projects'!$A$13:$DK$121,65,0)))</f>
        <v>102571</v>
      </c>
      <c r="Q105">
        <f>IF($L105="Externally Funded",0,IF($M105="PA",VLOOKUP($N105,'[1]PA Projects'!$A$4:$DO$223,67,0),VLOOKUP($N105, '[1]NJ Projects'!$A$13:$DK$121,66,0)))</f>
        <v>0</v>
      </c>
      <c r="R105">
        <f>IF($L105="Externally Funded",0,IF($M105="PA",VLOOKUP($N105,'[1]PA Projects'!$A$4:$DO$223,68,0),VLOOKUP($N105, '[1]NJ Projects'!$A$13:$DK$121,67,0)))</f>
        <v>0</v>
      </c>
      <c r="S105">
        <f>IF($L105="Externally Funded",0,IF($M105="PA",VLOOKUP($N105,'[1]PA Projects'!$A$4:$DO$223,69,0),VLOOKUP($N105, '[1]NJ Projects'!$A$13:$DK$121,68,0)))</f>
        <v>0</v>
      </c>
      <c r="T105">
        <f>IF($L105="Externally Funded",0,IF($M105="PA",VLOOKUP($N105,'[1]PA Projects'!$A$4:$DO$223,70,0),VLOOKUP($N105, '[1]NJ Projects'!$A$13:$DK$121,69,0)))</f>
        <v>0</v>
      </c>
      <c r="U105">
        <f>IF($L105="Externally Funded",0,IF($M105="PA",VLOOKUP($N105,'[1]PA Projects'!$A$4:$DO$223,71,0),VLOOKUP($N105, '[1]NJ Projects'!$A$13:$DK$121,70,0)))</f>
        <v>0</v>
      </c>
      <c r="V105">
        <f>IF($L105="Externally Funded",0,IF($M105="PA",VLOOKUP($N105,'[1]PA Projects'!$A$4:$DO$223,72,0),VLOOKUP($N105, '[1]NJ Projects'!$A$13:$DK$121,71,0)))</f>
        <v>0</v>
      </c>
      <c r="W105">
        <f>IF($L105="Externally Funded",0,IF($M105="PA",VLOOKUP($N105,'[1]PA Projects'!$A$4:$DO$223,73,0),VLOOKUP($N105, '[1]NJ Projects'!$A$13:$DK$121,72,0)))</f>
        <v>0</v>
      </c>
      <c r="X105">
        <f>IF($L105="Externally Funded",0,IF($M105="PA",VLOOKUP($N105,'[1]PA Projects'!$A$4:$DO$223,74,0),VLOOKUP($N105, '[1]NJ Projects'!$A$13:$DK$121,73,0)))</f>
        <v>0</v>
      </c>
      <c r="Y105">
        <f>IF($L105="Externally Funded",0,IF($M105="PA",VLOOKUP($N105,'[1]PA Projects'!$A$4:$DO$223,75,0),VLOOKUP($N105, '[1]NJ Projects'!$A$13:$DK$121,74,0)))</f>
        <v>0</v>
      </c>
      <c r="Z105">
        <f>IF($L105="Externally Funded",0,IF($M105="PA",VLOOKUP($N105,'[1]PA Projects'!$A$4:$DO$223,76,0),VLOOKUP($N105, '[1]NJ Projects'!$A$13:$DK$121,75,0)))</f>
        <v>0</v>
      </c>
      <c r="AA105">
        <f>IF($L105="Externally Funded",0,IF($M105="PA",VLOOKUP($N105,'[1]PA Projects'!$A$4:$DO$223,77,0),VLOOKUP($N105, '[1]NJ Projects'!$A$13:$DK$121,76,0)))</f>
        <v>0</v>
      </c>
      <c r="AB105">
        <f>IF($L105="Externally Funded",0,IF($M105="PA",VLOOKUP($N105,'[1]PA Projects'!$A$4:$DO$223,78,0),VLOOKUP($N105, '[1]NJ Projects'!$A$13:$DK$121,77,0)))</f>
        <v>0</v>
      </c>
      <c r="AC105">
        <f>IF($L105="Externally Funded",0,IF($M105="PA",VLOOKUP($N105,'[1]PA Projects'!$A$4:$DO$223,79,0),VLOOKUP($N105, '[1]NJ Projects'!$A$13:$DK$121,78,0)))</f>
        <v>0</v>
      </c>
      <c r="AD105">
        <f>IF($L105="Externally Funded",0,IF($M105="PA",VLOOKUP($N105,'[1]PA Projects'!$A$4:$DO$223,80,0),VLOOKUP($N105, '[1]NJ Projects'!$A$13:$DK$121,79,0)))</f>
        <v>0</v>
      </c>
      <c r="AE105">
        <f>IF($L105="Externally Funded",0,IF($M105="PA",VLOOKUP($N105,'[1]PA Projects'!$A$4:$DO$223,81,0),VLOOKUP($N105, '[1]NJ Projects'!$A$13:$DK$121,80,0)))</f>
        <v>0</v>
      </c>
      <c r="AF105">
        <f>IF($L105="Externally Funded",0,IF($M105="PA",VLOOKUP($N105,'[1]PA Projects'!$A$4:$DO$223,82,0),VLOOKUP($N105, '[1]NJ Projects'!$A$13:$DK$121,81,0)))</f>
        <v>0</v>
      </c>
      <c r="AG105">
        <f>IF($L105="Externally Funded",0,IF($M105="PA",VLOOKUP($N105,'[1]PA Projects'!$A$4:$DO$223,83,0),VLOOKUP($N105, '[1]NJ Projects'!$A$13:$DK$121,82,0)))</f>
        <v>0</v>
      </c>
      <c r="AH105">
        <f>IF($L105="Externally Funded",0,IF($M105="PA",VLOOKUP($N105,'[1]PA Projects'!$A$4:$DO$223,84,0),VLOOKUP($N105, '[1]NJ Projects'!$A$13:$DK$121,83,0)))</f>
        <v>0</v>
      </c>
      <c r="AI105">
        <f>IF($L105="Externally Funded",0,IF($M105="PA",VLOOKUP($N105,'[1]PA Projects'!$A$4:$DO$223,85,0),VLOOKUP($N105, '[1]NJ Projects'!$A$13:$DK$121,84,0)))</f>
        <v>0</v>
      </c>
      <c r="AJ105">
        <f>IF($L105="Externally Funded",0,IF($M105="PA",VLOOKUP($N105,'[1]PA Projects'!$A$4:$DO$223,86,0),VLOOKUP($N105, '[1]NJ Projects'!$A$13:$DK$121,85,0)))</f>
        <v>0</v>
      </c>
      <c r="AK105">
        <f>IF($L105="Externally Funded",0,IF($M105="PA",VLOOKUP($N105,'[1]PA Projects'!$A$4:$DO$223,87,0),VLOOKUP($N105, '[1]NJ Projects'!$A$13:$DK$121,86,0)))</f>
        <v>0</v>
      </c>
      <c r="AL105">
        <f>IF($L105="Externally Funded", VLOOKUP($N105, '[1]External Projects'!$A$5:$S$13,19,0), IF($M105="PA",VLOOKUP($N105,'[1]PA Projects'!$A$4:$DO$223,119,0),VLOOKUP($N105, '[1]NJ Projects'!$A$13:$DK$121,115,0)))</f>
        <v>0</v>
      </c>
    </row>
    <row r="106" spans="1:38" x14ac:dyDescent="0.25">
      <c r="A106" s="1" t="s">
        <v>110</v>
      </c>
      <c r="B106" s="1" t="s">
        <v>301</v>
      </c>
      <c r="C106" s="1" t="s">
        <v>314</v>
      </c>
      <c r="D106" s="1" t="s">
        <v>315</v>
      </c>
      <c r="E106" s="1" t="s">
        <v>316</v>
      </c>
      <c r="F106" s="3" t="s">
        <v>90</v>
      </c>
      <c r="G106" s="4">
        <v>26.6</v>
      </c>
      <c r="H106" s="2">
        <v>0</v>
      </c>
      <c r="I106" s="2">
        <v>0</v>
      </c>
      <c r="L106" s="3" t="s">
        <v>39</v>
      </c>
      <c r="M106" s="1" t="str">
        <f t="shared" si="0"/>
        <v>PA</v>
      </c>
      <c r="N106" s="1" t="s">
        <v>529</v>
      </c>
      <c r="O106">
        <f>IF($L106="Externally Funded",0,IF($M106="PA",VLOOKUP($N106,'[1]PA Projects'!$A$4:$DO$223,65,0),VLOOKUP($N106, '[1]NJ Projects'!$A$13:$DK$121,64,0)))</f>
        <v>0</v>
      </c>
      <c r="P106">
        <f>IF($L106="Externally Funded",0,IF($M106="PA",VLOOKUP($N106,'[1]PA Projects'!$A$4:$DO$223,66,0),VLOOKUP($N106, '[1]NJ Projects'!$A$13:$DK$121,65,0)))</f>
        <v>0</v>
      </c>
      <c r="Q106">
        <f>IF($L106="Externally Funded",0,IF($M106="PA",VLOOKUP($N106,'[1]PA Projects'!$A$4:$DO$223,67,0),VLOOKUP($N106, '[1]NJ Projects'!$A$13:$DK$121,66,0)))</f>
        <v>0</v>
      </c>
      <c r="R106">
        <f>IF($L106="Externally Funded",0,IF($M106="PA",VLOOKUP($N106,'[1]PA Projects'!$A$4:$DO$223,68,0),VLOOKUP($N106, '[1]NJ Projects'!$A$13:$DK$121,67,0)))</f>
        <v>0</v>
      </c>
      <c r="S106">
        <f>IF($L106="Externally Funded",0,IF($M106="PA",VLOOKUP($N106,'[1]PA Projects'!$A$4:$DO$223,69,0),VLOOKUP($N106, '[1]NJ Projects'!$A$13:$DK$121,68,0)))</f>
        <v>0</v>
      </c>
      <c r="T106">
        <f>IF($L106="Externally Funded",0,IF($M106="PA",VLOOKUP($N106,'[1]PA Projects'!$A$4:$DO$223,70,0),VLOOKUP($N106, '[1]NJ Projects'!$A$13:$DK$121,69,0)))</f>
        <v>0</v>
      </c>
      <c r="U106">
        <f>IF($L106="Externally Funded",0,IF($M106="PA",VLOOKUP($N106,'[1]PA Projects'!$A$4:$DO$223,71,0),VLOOKUP($N106, '[1]NJ Projects'!$A$13:$DK$121,70,0)))</f>
        <v>0</v>
      </c>
      <c r="V106">
        <f>IF($L106="Externally Funded",0,IF($M106="PA",VLOOKUP($N106,'[1]PA Projects'!$A$4:$DO$223,72,0),VLOOKUP($N106, '[1]NJ Projects'!$A$13:$DK$121,71,0)))</f>
        <v>0</v>
      </c>
      <c r="W106">
        <f>IF($L106="Externally Funded",0,IF($M106="PA",VLOOKUP($N106,'[1]PA Projects'!$A$4:$DO$223,73,0),VLOOKUP($N106, '[1]NJ Projects'!$A$13:$DK$121,72,0)))</f>
        <v>0</v>
      </c>
      <c r="X106">
        <f>IF($L106="Externally Funded",0,IF($M106="PA",VLOOKUP($N106,'[1]PA Projects'!$A$4:$DO$223,74,0),VLOOKUP($N106, '[1]NJ Projects'!$A$13:$DK$121,73,0)))</f>
        <v>0</v>
      </c>
      <c r="Y106">
        <f>IF($L106="Externally Funded",0,IF($M106="PA",VLOOKUP($N106,'[1]PA Projects'!$A$4:$DO$223,75,0),VLOOKUP($N106, '[1]NJ Projects'!$A$13:$DK$121,74,0)))</f>
        <v>0</v>
      </c>
      <c r="Z106">
        <f>IF($L106="Externally Funded",0,IF($M106="PA",VLOOKUP($N106,'[1]PA Projects'!$A$4:$DO$223,76,0),VLOOKUP($N106, '[1]NJ Projects'!$A$13:$DK$121,75,0)))</f>
        <v>0</v>
      </c>
      <c r="AA106">
        <f>IF($L106="Externally Funded",0,IF($M106="PA",VLOOKUP($N106,'[1]PA Projects'!$A$4:$DO$223,77,0),VLOOKUP($N106, '[1]NJ Projects'!$A$13:$DK$121,76,0)))</f>
        <v>0</v>
      </c>
      <c r="AB106">
        <f>IF($L106="Externally Funded",0,IF($M106="PA",VLOOKUP($N106,'[1]PA Projects'!$A$4:$DO$223,78,0),VLOOKUP($N106, '[1]NJ Projects'!$A$13:$DK$121,77,0)))</f>
        <v>0</v>
      </c>
      <c r="AC106">
        <f>IF($L106="Externally Funded",0,IF($M106="PA",VLOOKUP($N106,'[1]PA Projects'!$A$4:$DO$223,79,0),VLOOKUP($N106, '[1]NJ Projects'!$A$13:$DK$121,78,0)))</f>
        <v>0</v>
      </c>
      <c r="AD106">
        <f>IF($L106="Externally Funded",0,IF($M106="PA",VLOOKUP($N106,'[1]PA Projects'!$A$4:$DO$223,80,0),VLOOKUP($N106, '[1]NJ Projects'!$A$13:$DK$121,79,0)))</f>
        <v>0</v>
      </c>
      <c r="AE106">
        <f>IF($L106="Externally Funded",0,IF($M106="PA",VLOOKUP($N106,'[1]PA Projects'!$A$4:$DO$223,81,0),VLOOKUP($N106, '[1]NJ Projects'!$A$13:$DK$121,80,0)))</f>
        <v>0</v>
      </c>
      <c r="AF106">
        <f>IF($L106="Externally Funded",0,IF($M106="PA",VLOOKUP($N106,'[1]PA Projects'!$A$4:$DO$223,82,0),VLOOKUP($N106, '[1]NJ Projects'!$A$13:$DK$121,81,0)))</f>
        <v>0</v>
      </c>
      <c r="AG106">
        <f>IF($L106="Externally Funded",0,IF($M106="PA",VLOOKUP($N106,'[1]PA Projects'!$A$4:$DO$223,83,0),VLOOKUP($N106, '[1]NJ Projects'!$A$13:$DK$121,82,0)))</f>
        <v>0</v>
      </c>
      <c r="AH106">
        <f>IF($L106="Externally Funded",0,IF($M106="PA",VLOOKUP($N106,'[1]PA Projects'!$A$4:$DO$223,84,0),VLOOKUP($N106, '[1]NJ Projects'!$A$13:$DK$121,83,0)))</f>
        <v>0</v>
      </c>
      <c r="AI106">
        <f>IF($L106="Externally Funded",0,IF($M106="PA",VLOOKUP($N106,'[1]PA Projects'!$A$4:$DO$223,85,0),VLOOKUP($N106, '[1]NJ Projects'!$A$13:$DK$121,84,0)))</f>
        <v>0</v>
      </c>
      <c r="AJ106">
        <f>IF($L106="Externally Funded",0,IF($M106="PA",VLOOKUP($N106,'[1]PA Projects'!$A$4:$DO$223,86,0),VLOOKUP($N106, '[1]NJ Projects'!$A$13:$DK$121,85,0)))</f>
        <v>0</v>
      </c>
      <c r="AK106">
        <f>IF($L106="Externally Funded",0,IF($M106="PA",VLOOKUP($N106,'[1]PA Projects'!$A$4:$DO$223,87,0),VLOOKUP($N106, '[1]NJ Projects'!$A$13:$DK$121,86,0)))</f>
        <v>0</v>
      </c>
      <c r="AL106">
        <f>IF($L106="Externally Funded", VLOOKUP($N106, '[1]External Projects'!$A$5:$S$13,19,0), IF($M106="PA",VLOOKUP($N106,'[1]PA Projects'!$A$4:$DO$223,119,0),VLOOKUP($N106, '[1]NJ Projects'!$A$13:$DK$121,115,0)))</f>
        <v>0</v>
      </c>
    </row>
    <row r="107" spans="1:38" x14ac:dyDescent="0.25">
      <c r="A107" s="1" t="s">
        <v>317</v>
      </c>
      <c r="B107" s="1" t="s">
        <v>301</v>
      </c>
      <c r="C107" s="1" t="s">
        <v>318</v>
      </c>
      <c r="D107" s="1" t="s">
        <v>319</v>
      </c>
      <c r="E107" s="1" t="s">
        <v>74</v>
      </c>
      <c r="F107" s="3" t="s">
        <v>27</v>
      </c>
      <c r="G107" s="4">
        <v>6.5</v>
      </c>
      <c r="H107" s="2">
        <v>0</v>
      </c>
      <c r="I107" s="2">
        <v>0</v>
      </c>
      <c r="L107" s="3" t="s">
        <v>39</v>
      </c>
      <c r="M107" s="1" t="str">
        <f t="shared" si="0"/>
        <v>PA</v>
      </c>
      <c r="N107" s="1" t="s">
        <v>530</v>
      </c>
      <c r="O107">
        <f>IF($L107="Externally Funded",0,IF($M107="PA",VLOOKUP($N107,'[1]PA Projects'!$A$4:$DO$223,65,0),VLOOKUP($N107, '[1]NJ Projects'!$A$13:$DK$121,64,0)))</f>
        <v>0</v>
      </c>
      <c r="P107">
        <f>IF($L107="Externally Funded",0,IF($M107="PA",VLOOKUP($N107,'[1]PA Projects'!$A$4:$DO$223,66,0),VLOOKUP($N107, '[1]NJ Projects'!$A$13:$DK$121,65,0)))</f>
        <v>0</v>
      </c>
      <c r="Q107">
        <f>IF($L107="Externally Funded",0,IF($M107="PA",VLOOKUP($N107,'[1]PA Projects'!$A$4:$DO$223,67,0),VLOOKUP($N107, '[1]NJ Projects'!$A$13:$DK$121,66,0)))</f>
        <v>0</v>
      </c>
      <c r="R107">
        <f>IF($L107="Externally Funded",0,IF($M107="PA",VLOOKUP($N107,'[1]PA Projects'!$A$4:$DO$223,68,0),VLOOKUP($N107, '[1]NJ Projects'!$A$13:$DK$121,67,0)))</f>
        <v>0</v>
      </c>
      <c r="S107">
        <f>IF($L107="Externally Funded",0,IF($M107="PA",VLOOKUP($N107,'[1]PA Projects'!$A$4:$DO$223,69,0),VLOOKUP($N107, '[1]NJ Projects'!$A$13:$DK$121,68,0)))</f>
        <v>0</v>
      </c>
      <c r="T107">
        <f>IF($L107="Externally Funded",0,IF($M107="PA",VLOOKUP($N107,'[1]PA Projects'!$A$4:$DO$223,70,0),VLOOKUP($N107, '[1]NJ Projects'!$A$13:$DK$121,69,0)))</f>
        <v>0</v>
      </c>
      <c r="U107">
        <f>IF($L107="Externally Funded",0,IF($M107="PA",VLOOKUP($N107,'[1]PA Projects'!$A$4:$DO$223,71,0),VLOOKUP($N107, '[1]NJ Projects'!$A$13:$DK$121,70,0)))</f>
        <v>0</v>
      </c>
      <c r="V107">
        <f>IF($L107="Externally Funded",0,IF($M107="PA",VLOOKUP($N107,'[1]PA Projects'!$A$4:$DO$223,72,0),VLOOKUP($N107, '[1]NJ Projects'!$A$13:$DK$121,71,0)))</f>
        <v>0</v>
      </c>
      <c r="W107">
        <f>IF($L107="Externally Funded",0,IF($M107="PA",VLOOKUP($N107,'[1]PA Projects'!$A$4:$DO$223,73,0),VLOOKUP($N107, '[1]NJ Projects'!$A$13:$DK$121,72,0)))</f>
        <v>0</v>
      </c>
      <c r="X107">
        <f>IF($L107="Externally Funded",0,IF($M107="PA",VLOOKUP($N107,'[1]PA Projects'!$A$4:$DO$223,74,0),VLOOKUP($N107, '[1]NJ Projects'!$A$13:$DK$121,73,0)))</f>
        <v>0</v>
      </c>
      <c r="Y107">
        <f>IF($L107="Externally Funded",0,IF($M107="PA",VLOOKUP($N107,'[1]PA Projects'!$A$4:$DO$223,75,0),VLOOKUP($N107, '[1]NJ Projects'!$A$13:$DK$121,74,0)))</f>
        <v>0</v>
      </c>
      <c r="Z107">
        <f>IF($L107="Externally Funded",0,IF($M107="PA",VLOOKUP($N107,'[1]PA Projects'!$A$4:$DO$223,76,0),VLOOKUP($N107, '[1]NJ Projects'!$A$13:$DK$121,75,0)))</f>
        <v>0</v>
      </c>
      <c r="AA107">
        <f>IF($L107="Externally Funded",0,IF($M107="PA",VLOOKUP($N107,'[1]PA Projects'!$A$4:$DO$223,77,0),VLOOKUP($N107, '[1]NJ Projects'!$A$13:$DK$121,76,0)))</f>
        <v>0</v>
      </c>
      <c r="AB107">
        <f>IF($L107="Externally Funded",0,IF($M107="PA",VLOOKUP($N107,'[1]PA Projects'!$A$4:$DO$223,78,0),VLOOKUP($N107, '[1]NJ Projects'!$A$13:$DK$121,77,0)))</f>
        <v>0</v>
      </c>
      <c r="AC107">
        <f>IF($L107="Externally Funded",0,IF($M107="PA",VLOOKUP($N107,'[1]PA Projects'!$A$4:$DO$223,79,0),VLOOKUP($N107, '[1]NJ Projects'!$A$13:$DK$121,78,0)))</f>
        <v>0</v>
      </c>
      <c r="AD107">
        <f>IF($L107="Externally Funded",0,IF($M107="PA",VLOOKUP($N107,'[1]PA Projects'!$A$4:$DO$223,80,0),VLOOKUP($N107, '[1]NJ Projects'!$A$13:$DK$121,79,0)))</f>
        <v>0</v>
      </c>
      <c r="AE107">
        <f>IF($L107="Externally Funded",0,IF($M107="PA",VLOOKUP($N107,'[1]PA Projects'!$A$4:$DO$223,81,0),VLOOKUP($N107, '[1]NJ Projects'!$A$13:$DK$121,80,0)))</f>
        <v>0</v>
      </c>
      <c r="AF107">
        <f>IF($L107="Externally Funded",0,IF($M107="PA",VLOOKUP($N107,'[1]PA Projects'!$A$4:$DO$223,82,0),VLOOKUP($N107, '[1]NJ Projects'!$A$13:$DK$121,81,0)))</f>
        <v>0</v>
      </c>
      <c r="AG107">
        <f>IF($L107="Externally Funded",0,IF($M107="PA",VLOOKUP($N107,'[1]PA Projects'!$A$4:$DO$223,83,0),VLOOKUP($N107, '[1]NJ Projects'!$A$13:$DK$121,82,0)))</f>
        <v>0</v>
      </c>
      <c r="AH107">
        <f>IF($L107="Externally Funded",0,IF($M107="PA",VLOOKUP($N107,'[1]PA Projects'!$A$4:$DO$223,84,0),VLOOKUP($N107, '[1]NJ Projects'!$A$13:$DK$121,83,0)))</f>
        <v>0</v>
      </c>
      <c r="AI107">
        <f>IF($L107="Externally Funded",0,IF($M107="PA",VLOOKUP($N107,'[1]PA Projects'!$A$4:$DO$223,85,0),VLOOKUP($N107, '[1]NJ Projects'!$A$13:$DK$121,84,0)))</f>
        <v>0</v>
      </c>
      <c r="AJ107">
        <f>IF($L107="Externally Funded",0,IF($M107="PA",VLOOKUP($N107,'[1]PA Projects'!$A$4:$DO$223,86,0),VLOOKUP($N107, '[1]NJ Projects'!$A$13:$DK$121,85,0)))</f>
        <v>0</v>
      </c>
      <c r="AK107">
        <f>IF($L107="Externally Funded",0,IF($M107="PA",VLOOKUP($N107,'[1]PA Projects'!$A$4:$DO$223,87,0),VLOOKUP($N107, '[1]NJ Projects'!$A$13:$DK$121,86,0)))</f>
        <v>0</v>
      </c>
      <c r="AL107">
        <f>IF($L107="Externally Funded", VLOOKUP($N107, '[1]External Projects'!$A$5:$S$13,19,0), IF($M107="PA",VLOOKUP($N107,'[1]PA Projects'!$A$4:$DO$223,119,0),VLOOKUP($N107, '[1]NJ Projects'!$A$13:$DK$121,115,0)))</f>
        <v>0</v>
      </c>
    </row>
    <row r="108" spans="1:38" x14ac:dyDescent="0.25">
      <c r="A108" s="1" t="s">
        <v>320</v>
      </c>
      <c r="B108" s="1" t="s">
        <v>206</v>
      </c>
      <c r="C108" s="1" t="s">
        <v>321</v>
      </c>
      <c r="D108" s="1" t="s">
        <v>322</v>
      </c>
      <c r="E108" s="1" t="s">
        <v>104</v>
      </c>
      <c r="F108" s="1" t="s">
        <v>45</v>
      </c>
      <c r="G108" s="2">
        <v>214.3</v>
      </c>
      <c r="H108" s="2">
        <v>0</v>
      </c>
      <c r="I108" s="2">
        <v>0</v>
      </c>
      <c r="L108" s="3" t="s">
        <v>29</v>
      </c>
      <c r="M108" s="1" t="str">
        <f t="shared" si="0"/>
        <v>PA</v>
      </c>
      <c r="N108" s="11">
        <v>20</v>
      </c>
      <c r="O108">
        <f>IF($L108="Externally Funded",0,IF($M108="PA",VLOOKUP($N108,'[1]PA Projects'!$A$4:$DO$223,65,0),VLOOKUP($N108, '[1]NJ Projects'!$A$13:$DK$121,64,0)))</f>
        <v>0</v>
      </c>
      <c r="P108">
        <f>IF($L108="Externally Funded",0,IF($M108="PA",VLOOKUP($N108,'[1]PA Projects'!$A$4:$DO$223,66,0),VLOOKUP($N108, '[1]NJ Projects'!$A$13:$DK$121,65,0)))</f>
        <v>0</v>
      </c>
      <c r="Q108">
        <f>IF($L108="Externally Funded",0,IF($M108="PA",VLOOKUP($N108,'[1]PA Projects'!$A$4:$DO$223,67,0),VLOOKUP($N108, '[1]NJ Projects'!$A$13:$DK$121,66,0)))</f>
        <v>0</v>
      </c>
      <c r="R108">
        <f>IF($L108="Externally Funded",0,IF($M108="PA",VLOOKUP($N108,'[1]PA Projects'!$A$4:$DO$223,68,0),VLOOKUP($N108, '[1]NJ Projects'!$A$13:$DK$121,67,0)))</f>
        <v>0</v>
      </c>
      <c r="S108">
        <f>IF($L108="Externally Funded",0,IF($M108="PA",VLOOKUP($N108,'[1]PA Projects'!$A$4:$DO$223,69,0),VLOOKUP($N108, '[1]NJ Projects'!$A$13:$DK$121,68,0)))</f>
        <v>0</v>
      </c>
      <c r="T108">
        <f>IF($L108="Externally Funded",0,IF($M108="PA",VLOOKUP($N108,'[1]PA Projects'!$A$4:$DO$223,70,0),VLOOKUP($N108, '[1]NJ Projects'!$A$13:$DK$121,69,0)))</f>
        <v>0</v>
      </c>
      <c r="U108">
        <f>IF($L108="Externally Funded",0,IF($M108="PA",VLOOKUP($N108,'[1]PA Projects'!$A$4:$DO$223,71,0),VLOOKUP($N108, '[1]NJ Projects'!$A$13:$DK$121,70,0)))</f>
        <v>0</v>
      </c>
      <c r="V108">
        <f>IF($L108="Externally Funded",0,IF($M108="PA",VLOOKUP($N108,'[1]PA Projects'!$A$4:$DO$223,72,0),VLOOKUP($N108, '[1]NJ Projects'!$A$13:$DK$121,71,0)))</f>
        <v>0</v>
      </c>
      <c r="W108">
        <f>IF($L108="Externally Funded",0,IF($M108="PA",VLOOKUP($N108,'[1]PA Projects'!$A$4:$DO$223,73,0),VLOOKUP($N108, '[1]NJ Projects'!$A$13:$DK$121,72,0)))</f>
        <v>0</v>
      </c>
      <c r="X108">
        <f>IF($L108="Externally Funded",0,IF($M108="PA",VLOOKUP($N108,'[1]PA Projects'!$A$4:$DO$223,74,0),VLOOKUP($N108, '[1]NJ Projects'!$A$13:$DK$121,73,0)))</f>
        <v>0</v>
      </c>
      <c r="Y108">
        <f>IF($L108="Externally Funded",0,IF($M108="PA",VLOOKUP($N108,'[1]PA Projects'!$A$4:$DO$223,75,0),VLOOKUP($N108, '[1]NJ Projects'!$A$13:$DK$121,74,0)))</f>
        <v>0</v>
      </c>
      <c r="Z108">
        <f>IF($L108="Externally Funded",0,IF($M108="PA",VLOOKUP($N108,'[1]PA Projects'!$A$4:$DO$223,76,0),VLOOKUP($N108, '[1]NJ Projects'!$A$13:$DK$121,75,0)))</f>
        <v>0</v>
      </c>
      <c r="AA108">
        <f>IF($L108="Externally Funded",0,IF($M108="PA",VLOOKUP($N108,'[1]PA Projects'!$A$4:$DO$223,77,0),VLOOKUP($N108, '[1]NJ Projects'!$A$13:$DK$121,76,0)))</f>
        <v>0</v>
      </c>
      <c r="AB108">
        <f>IF($L108="Externally Funded",0,IF($M108="PA",VLOOKUP($N108,'[1]PA Projects'!$A$4:$DO$223,78,0),VLOOKUP($N108, '[1]NJ Projects'!$A$13:$DK$121,77,0)))</f>
        <v>0</v>
      </c>
      <c r="AC108">
        <f>IF($L108="Externally Funded",0,IF($M108="PA",VLOOKUP($N108,'[1]PA Projects'!$A$4:$DO$223,79,0),VLOOKUP($N108, '[1]NJ Projects'!$A$13:$DK$121,78,0)))</f>
        <v>0</v>
      </c>
      <c r="AD108">
        <f>IF($L108="Externally Funded",0,IF($M108="PA",VLOOKUP($N108,'[1]PA Projects'!$A$4:$DO$223,80,0),VLOOKUP($N108, '[1]NJ Projects'!$A$13:$DK$121,79,0)))</f>
        <v>0</v>
      </c>
      <c r="AE108">
        <f>IF($L108="Externally Funded",0,IF($M108="PA",VLOOKUP($N108,'[1]PA Projects'!$A$4:$DO$223,81,0),VLOOKUP($N108, '[1]NJ Projects'!$A$13:$DK$121,80,0)))</f>
        <v>0</v>
      </c>
      <c r="AF108">
        <f>IF($L108="Externally Funded",0,IF($M108="PA",VLOOKUP($N108,'[1]PA Projects'!$A$4:$DO$223,82,0),VLOOKUP($N108, '[1]NJ Projects'!$A$13:$DK$121,81,0)))</f>
        <v>0</v>
      </c>
      <c r="AG108">
        <f>IF($L108="Externally Funded",0,IF($M108="PA",VLOOKUP($N108,'[1]PA Projects'!$A$4:$DO$223,83,0),VLOOKUP($N108, '[1]NJ Projects'!$A$13:$DK$121,82,0)))</f>
        <v>0</v>
      </c>
      <c r="AH108">
        <f>IF($L108="Externally Funded",0,IF($M108="PA",VLOOKUP($N108,'[1]PA Projects'!$A$4:$DO$223,84,0),VLOOKUP($N108, '[1]NJ Projects'!$A$13:$DK$121,83,0)))</f>
        <v>0</v>
      </c>
      <c r="AI108">
        <f>IF($L108="Externally Funded",0,IF($M108="PA",VLOOKUP($N108,'[1]PA Projects'!$A$4:$DO$223,85,0),VLOOKUP($N108, '[1]NJ Projects'!$A$13:$DK$121,84,0)))</f>
        <v>0</v>
      </c>
      <c r="AJ108">
        <f>IF($L108="Externally Funded",0,IF($M108="PA",VLOOKUP($N108,'[1]PA Projects'!$A$4:$DO$223,86,0),VLOOKUP($N108, '[1]NJ Projects'!$A$13:$DK$121,85,0)))</f>
        <v>0</v>
      </c>
      <c r="AK108">
        <f>IF($L108="Externally Funded",0,IF($M108="PA",VLOOKUP($N108,'[1]PA Projects'!$A$4:$DO$223,87,0),VLOOKUP($N108, '[1]NJ Projects'!$A$13:$DK$121,86,0)))</f>
        <v>0</v>
      </c>
      <c r="AL108">
        <f>IF($L108="Externally Funded", VLOOKUP($N108, '[1]External Projects'!$A$5:$S$13,19,0), IF($M108="PA",VLOOKUP($N108,'[1]PA Projects'!$A$4:$DO$223,119,0),VLOOKUP($N108, '[1]NJ Projects'!$A$13:$DK$121,115,0)))</f>
        <v>0</v>
      </c>
    </row>
    <row r="109" spans="1:38" x14ac:dyDescent="0.25">
      <c r="A109" s="1" t="s">
        <v>82</v>
      </c>
      <c r="B109" s="1" t="s">
        <v>206</v>
      </c>
      <c r="C109" s="1" t="s">
        <v>323</v>
      </c>
      <c r="D109" s="1" t="s">
        <v>324</v>
      </c>
      <c r="E109" s="1" t="s">
        <v>104</v>
      </c>
      <c r="F109" s="3" t="s">
        <v>50</v>
      </c>
      <c r="G109" s="4">
        <v>168.1</v>
      </c>
      <c r="H109" s="2">
        <v>0</v>
      </c>
      <c r="I109" s="2">
        <v>0</v>
      </c>
      <c r="L109" s="3" t="s">
        <v>29</v>
      </c>
      <c r="M109" s="1" t="str">
        <f t="shared" si="0"/>
        <v>PA</v>
      </c>
      <c r="N109" s="11">
        <v>5</v>
      </c>
      <c r="O109">
        <f>IF($L109="Externally Funded",0,IF($M109="PA",VLOOKUP($N109,'[1]PA Projects'!$A$4:$DO$223,65,0),VLOOKUP($N109, '[1]NJ Projects'!$A$13:$DK$121,64,0)))</f>
        <v>15251</v>
      </c>
      <c r="P109">
        <f>IF($L109="Externally Funded",0,IF($M109="PA",VLOOKUP($N109,'[1]PA Projects'!$A$4:$DO$223,66,0),VLOOKUP($N109, '[1]NJ Projects'!$A$13:$DK$121,65,0)))</f>
        <v>0</v>
      </c>
      <c r="Q109">
        <f>IF($L109="Externally Funded",0,IF($M109="PA",VLOOKUP($N109,'[1]PA Projects'!$A$4:$DO$223,67,0),VLOOKUP($N109, '[1]NJ Projects'!$A$13:$DK$121,66,0)))</f>
        <v>0</v>
      </c>
      <c r="R109">
        <f>IF($L109="Externally Funded",0,IF($M109="PA",VLOOKUP($N109,'[1]PA Projects'!$A$4:$DO$223,68,0),VLOOKUP($N109, '[1]NJ Projects'!$A$13:$DK$121,67,0)))</f>
        <v>0</v>
      </c>
      <c r="S109">
        <f>IF($L109="Externally Funded",0,IF($M109="PA",VLOOKUP($N109,'[1]PA Projects'!$A$4:$DO$223,69,0),VLOOKUP($N109, '[1]NJ Projects'!$A$13:$DK$121,68,0)))</f>
        <v>0</v>
      </c>
      <c r="T109">
        <f>IF($L109="Externally Funded",0,IF($M109="PA",VLOOKUP($N109,'[1]PA Projects'!$A$4:$DO$223,70,0),VLOOKUP($N109, '[1]NJ Projects'!$A$13:$DK$121,69,0)))</f>
        <v>0</v>
      </c>
      <c r="U109">
        <f>IF($L109="Externally Funded",0,IF($M109="PA",VLOOKUP($N109,'[1]PA Projects'!$A$4:$DO$223,71,0),VLOOKUP($N109, '[1]NJ Projects'!$A$13:$DK$121,70,0)))</f>
        <v>0</v>
      </c>
      <c r="V109">
        <f>IF($L109="Externally Funded",0,IF($M109="PA",VLOOKUP($N109,'[1]PA Projects'!$A$4:$DO$223,72,0),VLOOKUP($N109, '[1]NJ Projects'!$A$13:$DK$121,71,0)))</f>
        <v>0</v>
      </c>
      <c r="W109">
        <f>IF($L109="Externally Funded",0,IF($M109="PA",VLOOKUP($N109,'[1]PA Projects'!$A$4:$DO$223,73,0),VLOOKUP($N109, '[1]NJ Projects'!$A$13:$DK$121,72,0)))</f>
        <v>0</v>
      </c>
      <c r="X109">
        <f>IF($L109="Externally Funded",0,IF($M109="PA",VLOOKUP($N109,'[1]PA Projects'!$A$4:$DO$223,74,0),VLOOKUP($N109, '[1]NJ Projects'!$A$13:$DK$121,73,0)))</f>
        <v>0</v>
      </c>
      <c r="Y109">
        <f>IF($L109="Externally Funded",0,IF($M109="PA",VLOOKUP($N109,'[1]PA Projects'!$A$4:$DO$223,75,0),VLOOKUP($N109, '[1]NJ Projects'!$A$13:$DK$121,74,0)))</f>
        <v>0</v>
      </c>
      <c r="Z109">
        <f>IF($L109="Externally Funded",0,IF($M109="PA",VLOOKUP($N109,'[1]PA Projects'!$A$4:$DO$223,76,0),VLOOKUP($N109, '[1]NJ Projects'!$A$13:$DK$121,75,0)))</f>
        <v>0</v>
      </c>
      <c r="AA109">
        <f>IF($L109="Externally Funded",0,IF($M109="PA",VLOOKUP($N109,'[1]PA Projects'!$A$4:$DO$223,77,0),VLOOKUP($N109, '[1]NJ Projects'!$A$13:$DK$121,76,0)))</f>
        <v>0</v>
      </c>
      <c r="AB109">
        <f>IF($L109="Externally Funded",0,IF($M109="PA",VLOOKUP($N109,'[1]PA Projects'!$A$4:$DO$223,78,0),VLOOKUP($N109, '[1]NJ Projects'!$A$13:$DK$121,77,0)))</f>
        <v>0</v>
      </c>
      <c r="AC109">
        <f>IF($L109="Externally Funded",0,IF($M109="PA",VLOOKUP($N109,'[1]PA Projects'!$A$4:$DO$223,79,0),VLOOKUP($N109, '[1]NJ Projects'!$A$13:$DK$121,78,0)))</f>
        <v>0</v>
      </c>
      <c r="AD109">
        <f>IF($L109="Externally Funded",0,IF($M109="PA",VLOOKUP($N109,'[1]PA Projects'!$A$4:$DO$223,80,0),VLOOKUP($N109, '[1]NJ Projects'!$A$13:$DK$121,79,0)))</f>
        <v>0</v>
      </c>
      <c r="AE109">
        <f>IF($L109="Externally Funded",0,IF($M109="PA",VLOOKUP($N109,'[1]PA Projects'!$A$4:$DO$223,81,0),VLOOKUP($N109, '[1]NJ Projects'!$A$13:$DK$121,80,0)))</f>
        <v>0</v>
      </c>
      <c r="AF109">
        <f>IF($L109="Externally Funded",0,IF($M109="PA",VLOOKUP($N109,'[1]PA Projects'!$A$4:$DO$223,82,0),VLOOKUP($N109, '[1]NJ Projects'!$A$13:$DK$121,81,0)))</f>
        <v>0</v>
      </c>
      <c r="AG109">
        <f>IF($L109="Externally Funded",0,IF($M109="PA",VLOOKUP($N109,'[1]PA Projects'!$A$4:$DO$223,83,0),VLOOKUP($N109, '[1]NJ Projects'!$A$13:$DK$121,82,0)))</f>
        <v>0</v>
      </c>
      <c r="AH109">
        <f>IF($L109="Externally Funded",0,IF($M109="PA",VLOOKUP($N109,'[1]PA Projects'!$A$4:$DO$223,84,0),VLOOKUP($N109, '[1]NJ Projects'!$A$13:$DK$121,83,0)))</f>
        <v>0</v>
      </c>
      <c r="AI109">
        <f>IF($L109="Externally Funded",0,IF($M109="PA",VLOOKUP($N109,'[1]PA Projects'!$A$4:$DO$223,85,0),VLOOKUP($N109, '[1]NJ Projects'!$A$13:$DK$121,84,0)))</f>
        <v>0</v>
      </c>
      <c r="AJ109">
        <f>IF($L109="Externally Funded",0,IF($M109="PA",VLOOKUP($N109,'[1]PA Projects'!$A$4:$DO$223,86,0),VLOOKUP($N109, '[1]NJ Projects'!$A$13:$DK$121,85,0)))</f>
        <v>0</v>
      </c>
      <c r="AK109">
        <f>IF($L109="Externally Funded",0,IF($M109="PA",VLOOKUP($N109,'[1]PA Projects'!$A$4:$DO$223,87,0),VLOOKUP($N109, '[1]NJ Projects'!$A$13:$DK$121,86,0)))</f>
        <v>0</v>
      </c>
      <c r="AL109">
        <f>IF($L109="Externally Funded", VLOOKUP($N109, '[1]External Projects'!$A$5:$S$13,19,0), IF($M109="PA",VLOOKUP($N109,'[1]PA Projects'!$A$4:$DO$223,119,0),VLOOKUP($N109, '[1]NJ Projects'!$A$13:$DK$121,115,0)))</f>
        <v>0</v>
      </c>
    </row>
    <row r="110" spans="1:38" x14ac:dyDescent="0.25">
      <c r="A110" s="1" t="s">
        <v>325</v>
      </c>
      <c r="B110" s="1" t="s">
        <v>206</v>
      </c>
      <c r="C110" s="1" t="s">
        <v>326</v>
      </c>
      <c r="D110" s="1" t="s">
        <v>327</v>
      </c>
      <c r="E110" s="1" t="s">
        <v>38</v>
      </c>
      <c r="F110" s="3" t="s">
        <v>27</v>
      </c>
      <c r="G110" s="4">
        <v>40</v>
      </c>
      <c r="H110" s="2">
        <v>0</v>
      </c>
      <c r="I110" s="2">
        <v>0</v>
      </c>
      <c r="L110" s="3" t="s">
        <v>29</v>
      </c>
      <c r="M110" s="1" t="str">
        <f t="shared" si="0"/>
        <v>PA</v>
      </c>
      <c r="N110" s="11">
        <v>21</v>
      </c>
      <c r="O110">
        <f>IF($L110="Externally Funded",0,IF($M110="PA",VLOOKUP($N110,'[1]PA Projects'!$A$4:$DO$223,65,0),VLOOKUP($N110, '[1]NJ Projects'!$A$13:$DK$121,64,0)))</f>
        <v>80021</v>
      </c>
      <c r="P110">
        <f>IF($L110="Externally Funded",0,IF($M110="PA",VLOOKUP($N110,'[1]PA Projects'!$A$4:$DO$223,66,0),VLOOKUP($N110, '[1]NJ Projects'!$A$13:$DK$121,65,0)))</f>
        <v>16665</v>
      </c>
      <c r="Q110">
        <f>IF($L110="Externally Funded",0,IF($M110="PA",VLOOKUP($N110,'[1]PA Projects'!$A$4:$DO$223,67,0),VLOOKUP($N110, '[1]NJ Projects'!$A$13:$DK$121,66,0)))</f>
        <v>80022</v>
      </c>
      <c r="R110">
        <f>IF($L110="Externally Funded",0,IF($M110="PA",VLOOKUP($N110,'[1]PA Projects'!$A$4:$DO$223,68,0),VLOOKUP($N110, '[1]NJ Projects'!$A$13:$DK$121,67,0)))</f>
        <v>0</v>
      </c>
      <c r="S110">
        <f>IF($L110="Externally Funded",0,IF($M110="PA",VLOOKUP($N110,'[1]PA Projects'!$A$4:$DO$223,69,0),VLOOKUP($N110, '[1]NJ Projects'!$A$13:$DK$121,68,0)))</f>
        <v>0</v>
      </c>
      <c r="T110">
        <f>IF($L110="Externally Funded",0,IF($M110="PA",VLOOKUP($N110,'[1]PA Projects'!$A$4:$DO$223,70,0),VLOOKUP($N110, '[1]NJ Projects'!$A$13:$DK$121,69,0)))</f>
        <v>0</v>
      </c>
      <c r="U110">
        <f>IF($L110="Externally Funded",0,IF($M110="PA",VLOOKUP($N110,'[1]PA Projects'!$A$4:$DO$223,71,0),VLOOKUP($N110, '[1]NJ Projects'!$A$13:$DK$121,70,0)))</f>
        <v>0</v>
      </c>
      <c r="V110">
        <f>IF($L110="Externally Funded",0,IF($M110="PA",VLOOKUP($N110,'[1]PA Projects'!$A$4:$DO$223,72,0),VLOOKUP($N110, '[1]NJ Projects'!$A$13:$DK$121,71,0)))</f>
        <v>0</v>
      </c>
      <c r="W110">
        <f>IF($L110="Externally Funded",0,IF($M110="PA",VLOOKUP($N110,'[1]PA Projects'!$A$4:$DO$223,73,0),VLOOKUP($N110, '[1]NJ Projects'!$A$13:$DK$121,72,0)))</f>
        <v>0</v>
      </c>
      <c r="X110">
        <f>IF($L110="Externally Funded",0,IF($M110="PA",VLOOKUP($N110,'[1]PA Projects'!$A$4:$DO$223,74,0),VLOOKUP($N110, '[1]NJ Projects'!$A$13:$DK$121,73,0)))</f>
        <v>0</v>
      </c>
      <c r="Y110">
        <f>IF($L110="Externally Funded",0,IF($M110="PA",VLOOKUP($N110,'[1]PA Projects'!$A$4:$DO$223,75,0),VLOOKUP($N110, '[1]NJ Projects'!$A$13:$DK$121,74,0)))</f>
        <v>0</v>
      </c>
      <c r="Z110">
        <f>IF($L110="Externally Funded",0,IF($M110="PA",VLOOKUP($N110,'[1]PA Projects'!$A$4:$DO$223,76,0),VLOOKUP($N110, '[1]NJ Projects'!$A$13:$DK$121,75,0)))</f>
        <v>0</v>
      </c>
      <c r="AA110">
        <f>IF($L110="Externally Funded",0,IF($M110="PA",VLOOKUP($N110,'[1]PA Projects'!$A$4:$DO$223,77,0),VLOOKUP($N110, '[1]NJ Projects'!$A$13:$DK$121,76,0)))</f>
        <v>0</v>
      </c>
      <c r="AB110">
        <f>IF($L110="Externally Funded",0,IF($M110="PA",VLOOKUP($N110,'[1]PA Projects'!$A$4:$DO$223,78,0),VLOOKUP($N110, '[1]NJ Projects'!$A$13:$DK$121,77,0)))</f>
        <v>0</v>
      </c>
      <c r="AC110">
        <f>IF($L110="Externally Funded",0,IF($M110="PA",VLOOKUP($N110,'[1]PA Projects'!$A$4:$DO$223,79,0),VLOOKUP($N110, '[1]NJ Projects'!$A$13:$DK$121,78,0)))</f>
        <v>0</v>
      </c>
      <c r="AD110">
        <f>IF($L110="Externally Funded",0,IF($M110="PA",VLOOKUP($N110,'[1]PA Projects'!$A$4:$DO$223,80,0),VLOOKUP($N110, '[1]NJ Projects'!$A$13:$DK$121,79,0)))</f>
        <v>0</v>
      </c>
      <c r="AE110">
        <f>IF($L110="Externally Funded",0,IF($M110="PA",VLOOKUP($N110,'[1]PA Projects'!$A$4:$DO$223,81,0),VLOOKUP($N110, '[1]NJ Projects'!$A$13:$DK$121,80,0)))</f>
        <v>0</v>
      </c>
      <c r="AF110">
        <f>IF($L110="Externally Funded",0,IF($M110="PA",VLOOKUP($N110,'[1]PA Projects'!$A$4:$DO$223,82,0),VLOOKUP($N110, '[1]NJ Projects'!$A$13:$DK$121,81,0)))</f>
        <v>0</v>
      </c>
      <c r="AG110">
        <f>IF($L110="Externally Funded",0,IF($M110="PA",VLOOKUP($N110,'[1]PA Projects'!$A$4:$DO$223,83,0),VLOOKUP($N110, '[1]NJ Projects'!$A$13:$DK$121,82,0)))</f>
        <v>0</v>
      </c>
      <c r="AH110">
        <f>IF($L110="Externally Funded",0,IF($M110="PA",VLOOKUP($N110,'[1]PA Projects'!$A$4:$DO$223,84,0),VLOOKUP($N110, '[1]NJ Projects'!$A$13:$DK$121,83,0)))</f>
        <v>0</v>
      </c>
      <c r="AI110">
        <f>IF($L110="Externally Funded",0,IF($M110="PA",VLOOKUP($N110,'[1]PA Projects'!$A$4:$DO$223,85,0),VLOOKUP($N110, '[1]NJ Projects'!$A$13:$DK$121,84,0)))</f>
        <v>0</v>
      </c>
      <c r="AJ110">
        <f>IF($L110="Externally Funded",0,IF($M110="PA",VLOOKUP($N110,'[1]PA Projects'!$A$4:$DO$223,86,0),VLOOKUP($N110, '[1]NJ Projects'!$A$13:$DK$121,85,0)))</f>
        <v>0</v>
      </c>
      <c r="AK110">
        <f>IF($L110="Externally Funded",0,IF($M110="PA",VLOOKUP($N110,'[1]PA Projects'!$A$4:$DO$223,87,0),VLOOKUP($N110, '[1]NJ Projects'!$A$13:$DK$121,86,0)))</f>
        <v>0</v>
      </c>
      <c r="AL110" t="str">
        <f>IF($L110="Externally Funded", VLOOKUP($N110, '[1]External Projects'!$A$5:$S$13,19,0), IF($M110="PA",VLOOKUP($N110,'[1]PA Projects'!$A$4:$DO$223,119,0),VLOOKUP($N110, '[1]NJ Projects'!$A$13:$DK$121,115,0)))</f>
        <v>http://www.us202.com/</v>
      </c>
    </row>
    <row r="111" spans="1:38" x14ac:dyDescent="0.25">
      <c r="A111" s="1" t="s">
        <v>328</v>
      </c>
      <c r="B111" s="1" t="s">
        <v>206</v>
      </c>
      <c r="C111" s="1" t="s">
        <v>329</v>
      </c>
      <c r="D111" s="1" t="s">
        <v>330</v>
      </c>
      <c r="E111" s="1" t="s">
        <v>38</v>
      </c>
      <c r="F111" s="3" t="s">
        <v>265</v>
      </c>
      <c r="G111" s="4">
        <v>60.8</v>
      </c>
      <c r="H111" s="2">
        <v>0</v>
      </c>
      <c r="I111" s="2">
        <v>0</v>
      </c>
      <c r="L111" s="3" t="s">
        <v>29</v>
      </c>
      <c r="M111" s="1" t="str">
        <f t="shared" si="0"/>
        <v>PA</v>
      </c>
      <c r="N111" s="11">
        <v>64</v>
      </c>
      <c r="O111">
        <f>IF($L111="Externally Funded",0,IF($M111="PA",VLOOKUP($N111,'[1]PA Projects'!$A$4:$DO$223,65,0),VLOOKUP($N111, '[1]NJ Projects'!$A$13:$DK$121,64,0)))</f>
        <v>48175</v>
      </c>
      <c r="P111">
        <f>IF($L111="Externally Funded",0,IF($M111="PA",VLOOKUP($N111,'[1]PA Projects'!$A$4:$DO$223,66,0),VLOOKUP($N111, '[1]NJ Projects'!$A$13:$DK$121,65,0)))</f>
        <v>92839</v>
      </c>
      <c r="Q111">
        <f>IF($L111="Externally Funded",0,IF($M111="PA",VLOOKUP($N111,'[1]PA Projects'!$A$4:$DO$223,67,0),VLOOKUP($N111, '[1]NJ Projects'!$A$13:$DK$121,66,0)))</f>
        <v>0</v>
      </c>
      <c r="R111">
        <f>IF($L111="Externally Funded",0,IF($M111="PA",VLOOKUP($N111,'[1]PA Projects'!$A$4:$DO$223,68,0),VLOOKUP($N111, '[1]NJ Projects'!$A$13:$DK$121,67,0)))</f>
        <v>0</v>
      </c>
      <c r="S111">
        <f>IF($L111="Externally Funded",0,IF($M111="PA",VLOOKUP($N111,'[1]PA Projects'!$A$4:$DO$223,69,0),VLOOKUP($N111, '[1]NJ Projects'!$A$13:$DK$121,68,0)))</f>
        <v>0</v>
      </c>
      <c r="T111">
        <f>IF($L111="Externally Funded",0,IF($M111="PA",VLOOKUP($N111,'[1]PA Projects'!$A$4:$DO$223,70,0),VLOOKUP($N111, '[1]NJ Projects'!$A$13:$DK$121,69,0)))</f>
        <v>0</v>
      </c>
      <c r="U111">
        <f>IF($L111="Externally Funded",0,IF($M111="PA",VLOOKUP($N111,'[1]PA Projects'!$A$4:$DO$223,71,0),VLOOKUP($N111, '[1]NJ Projects'!$A$13:$DK$121,70,0)))</f>
        <v>0</v>
      </c>
      <c r="V111">
        <f>IF($L111="Externally Funded",0,IF($M111="PA",VLOOKUP($N111,'[1]PA Projects'!$A$4:$DO$223,72,0),VLOOKUP($N111, '[1]NJ Projects'!$A$13:$DK$121,71,0)))</f>
        <v>0</v>
      </c>
      <c r="W111">
        <f>IF($L111="Externally Funded",0,IF($M111="PA",VLOOKUP($N111,'[1]PA Projects'!$A$4:$DO$223,73,0),VLOOKUP($N111, '[1]NJ Projects'!$A$13:$DK$121,72,0)))</f>
        <v>0</v>
      </c>
      <c r="X111">
        <f>IF($L111="Externally Funded",0,IF($M111="PA",VLOOKUP($N111,'[1]PA Projects'!$A$4:$DO$223,74,0),VLOOKUP($N111, '[1]NJ Projects'!$A$13:$DK$121,73,0)))</f>
        <v>0</v>
      </c>
      <c r="Y111">
        <f>IF($L111="Externally Funded",0,IF($M111="PA",VLOOKUP($N111,'[1]PA Projects'!$A$4:$DO$223,75,0),VLOOKUP($N111, '[1]NJ Projects'!$A$13:$DK$121,74,0)))</f>
        <v>0</v>
      </c>
      <c r="Z111">
        <f>IF($L111="Externally Funded",0,IF($M111="PA",VLOOKUP($N111,'[1]PA Projects'!$A$4:$DO$223,76,0),VLOOKUP($N111, '[1]NJ Projects'!$A$13:$DK$121,75,0)))</f>
        <v>0</v>
      </c>
      <c r="AA111">
        <f>IF($L111="Externally Funded",0,IF($M111="PA",VLOOKUP($N111,'[1]PA Projects'!$A$4:$DO$223,77,0),VLOOKUP($N111, '[1]NJ Projects'!$A$13:$DK$121,76,0)))</f>
        <v>0</v>
      </c>
      <c r="AB111">
        <f>IF($L111="Externally Funded",0,IF($M111="PA",VLOOKUP($N111,'[1]PA Projects'!$A$4:$DO$223,78,0),VLOOKUP($N111, '[1]NJ Projects'!$A$13:$DK$121,77,0)))</f>
        <v>0</v>
      </c>
      <c r="AC111">
        <f>IF($L111="Externally Funded",0,IF($M111="PA",VLOOKUP($N111,'[1]PA Projects'!$A$4:$DO$223,79,0),VLOOKUP($N111, '[1]NJ Projects'!$A$13:$DK$121,78,0)))</f>
        <v>0</v>
      </c>
      <c r="AD111">
        <f>IF($L111="Externally Funded",0,IF($M111="PA",VLOOKUP($N111,'[1]PA Projects'!$A$4:$DO$223,80,0),VLOOKUP($N111, '[1]NJ Projects'!$A$13:$DK$121,79,0)))</f>
        <v>0</v>
      </c>
      <c r="AE111">
        <f>IF($L111="Externally Funded",0,IF($M111="PA",VLOOKUP($N111,'[1]PA Projects'!$A$4:$DO$223,81,0),VLOOKUP($N111, '[1]NJ Projects'!$A$13:$DK$121,80,0)))</f>
        <v>0</v>
      </c>
      <c r="AF111">
        <f>IF($L111="Externally Funded",0,IF($M111="PA",VLOOKUP($N111,'[1]PA Projects'!$A$4:$DO$223,82,0),VLOOKUP($N111, '[1]NJ Projects'!$A$13:$DK$121,81,0)))</f>
        <v>0</v>
      </c>
      <c r="AG111">
        <f>IF($L111="Externally Funded",0,IF($M111="PA",VLOOKUP($N111,'[1]PA Projects'!$A$4:$DO$223,83,0),VLOOKUP($N111, '[1]NJ Projects'!$A$13:$DK$121,82,0)))</f>
        <v>0</v>
      </c>
      <c r="AH111">
        <f>IF($L111="Externally Funded",0,IF($M111="PA",VLOOKUP($N111,'[1]PA Projects'!$A$4:$DO$223,84,0),VLOOKUP($N111, '[1]NJ Projects'!$A$13:$DK$121,83,0)))</f>
        <v>0</v>
      </c>
      <c r="AI111">
        <f>IF($L111="Externally Funded",0,IF($M111="PA",VLOOKUP($N111,'[1]PA Projects'!$A$4:$DO$223,85,0),VLOOKUP($N111, '[1]NJ Projects'!$A$13:$DK$121,84,0)))</f>
        <v>0</v>
      </c>
      <c r="AJ111">
        <f>IF($L111="Externally Funded",0,IF($M111="PA",VLOOKUP($N111,'[1]PA Projects'!$A$4:$DO$223,86,0),VLOOKUP($N111, '[1]NJ Projects'!$A$13:$DK$121,85,0)))</f>
        <v>0</v>
      </c>
      <c r="AK111">
        <f>IF($L111="Externally Funded",0,IF($M111="PA",VLOOKUP($N111,'[1]PA Projects'!$A$4:$DO$223,87,0),VLOOKUP($N111, '[1]NJ Projects'!$A$13:$DK$121,86,0)))</f>
        <v>0</v>
      </c>
      <c r="AL111">
        <f>IF($L111="Externally Funded", VLOOKUP($N111, '[1]External Projects'!$A$5:$S$13,19,0), IF($M111="PA",VLOOKUP($N111,'[1]PA Projects'!$A$4:$DO$223,119,0),VLOOKUP($N111, '[1]NJ Projects'!$A$13:$DK$121,115,0)))</f>
        <v>0</v>
      </c>
    </row>
    <row r="112" spans="1:38" x14ac:dyDescent="0.25">
      <c r="A112" s="1" t="s">
        <v>331</v>
      </c>
      <c r="B112" s="1" t="s">
        <v>206</v>
      </c>
      <c r="C112" s="1" t="s">
        <v>332</v>
      </c>
      <c r="D112" s="1" t="s">
        <v>198</v>
      </c>
      <c r="E112" s="1" t="s">
        <v>38</v>
      </c>
      <c r="F112" s="1" t="s">
        <v>45</v>
      </c>
      <c r="G112" s="2">
        <v>20</v>
      </c>
      <c r="H112" s="2">
        <v>0</v>
      </c>
      <c r="I112" s="2">
        <v>0</v>
      </c>
      <c r="L112" s="3" t="s">
        <v>29</v>
      </c>
      <c r="M112" s="1" t="str">
        <f t="shared" si="0"/>
        <v>PA</v>
      </c>
      <c r="N112" s="11">
        <v>106</v>
      </c>
      <c r="O112">
        <f>IF($L112="Externally Funded",0,IF($M112="PA",VLOOKUP($N112,'[1]PA Projects'!$A$4:$DO$223,65,0),VLOOKUP($N112, '[1]NJ Projects'!$A$13:$DK$121,64,0)))</f>
        <v>0</v>
      </c>
      <c r="P112">
        <f>IF($L112="Externally Funded",0,IF($M112="PA",VLOOKUP($N112,'[1]PA Projects'!$A$4:$DO$223,66,0),VLOOKUP($N112, '[1]NJ Projects'!$A$13:$DK$121,65,0)))</f>
        <v>0</v>
      </c>
      <c r="Q112">
        <f>IF($L112="Externally Funded",0,IF($M112="PA",VLOOKUP($N112,'[1]PA Projects'!$A$4:$DO$223,67,0),VLOOKUP($N112, '[1]NJ Projects'!$A$13:$DK$121,66,0)))</f>
        <v>0</v>
      </c>
      <c r="R112">
        <f>IF($L112="Externally Funded",0,IF($M112="PA",VLOOKUP($N112,'[1]PA Projects'!$A$4:$DO$223,68,0),VLOOKUP($N112, '[1]NJ Projects'!$A$13:$DK$121,67,0)))</f>
        <v>0</v>
      </c>
      <c r="S112">
        <f>IF($L112="Externally Funded",0,IF($M112="PA",VLOOKUP($N112,'[1]PA Projects'!$A$4:$DO$223,69,0),VLOOKUP($N112, '[1]NJ Projects'!$A$13:$DK$121,68,0)))</f>
        <v>0</v>
      </c>
      <c r="T112">
        <f>IF($L112="Externally Funded",0,IF($M112="PA",VLOOKUP($N112,'[1]PA Projects'!$A$4:$DO$223,70,0),VLOOKUP($N112, '[1]NJ Projects'!$A$13:$DK$121,69,0)))</f>
        <v>0</v>
      </c>
      <c r="U112">
        <f>IF($L112="Externally Funded",0,IF($M112="PA",VLOOKUP($N112,'[1]PA Projects'!$A$4:$DO$223,71,0),VLOOKUP($N112, '[1]NJ Projects'!$A$13:$DK$121,70,0)))</f>
        <v>0</v>
      </c>
      <c r="V112">
        <f>IF($L112="Externally Funded",0,IF($M112="PA",VLOOKUP($N112,'[1]PA Projects'!$A$4:$DO$223,72,0),VLOOKUP($N112, '[1]NJ Projects'!$A$13:$DK$121,71,0)))</f>
        <v>0</v>
      </c>
      <c r="W112">
        <f>IF($L112="Externally Funded",0,IF($M112="PA",VLOOKUP($N112,'[1]PA Projects'!$A$4:$DO$223,73,0),VLOOKUP($N112, '[1]NJ Projects'!$A$13:$DK$121,72,0)))</f>
        <v>0</v>
      </c>
      <c r="X112">
        <f>IF($L112="Externally Funded",0,IF($M112="PA",VLOOKUP($N112,'[1]PA Projects'!$A$4:$DO$223,74,0),VLOOKUP($N112, '[1]NJ Projects'!$A$13:$DK$121,73,0)))</f>
        <v>0</v>
      </c>
      <c r="Y112">
        <f>IF($L112="Externally Funded",0,IF($M112="PA",VLOOKUP($N112,'[1]PA Projects'!$A$4:$DO$223,75,0),VLOOKUP($N112, '[1]NJ Projects'!$A$13:$DK$121,74,0)))</f>
        <v>0</v>
      </c>
      <c r="Z112">
        <f>IF($L112="Externally Funded",0,IF($M112="PA",VLOOKUP($N112,'[1]PA Projects'!$A$4:$DO$223,76,0),VLOOKUP($N112, '[1]NJ Projects'!$A$13:$DK$121,75,0)))</f>
        <v>0</v>
      </c>
      <c r="AA112">
        <f>IF($L112="Externally Funded",0,IF($M112="PA",VLOOKUP($N112,'[1]PA Projects'!$A$4:$DO$223,77,0),VLOOKUP($N112, '[1]NJ Projects'!$A$13:$DK$121,76,0)))</f>
        <v>0</v>
      </c>
      <c r="AB112">
        <f>IF($L112="Externally Funded",0,IF($M112="PA",VLOOKUP($N112,'[1]PA Projects'!$A$4:$DO$223,78,0),VLOOKUP($N112, '[1]NJ Projects'!$A$13:$DK$121,77,0)))</f>
        <v>0</v>
      </c>
      <c r="AC112">
        <f>IF($L112="Externally Funded",0,IF($M112="PA",VLOOKUP($N112,'[1]PA Projects'!$A$4:$DO$223,79,0),VLOOKUP($N112, '[1]NJ Projects'!$A$13:$DK$121,78,0)))</f>
        <v>0</v>
      </c>
      <c r="AD112">
        <f>IF($L112="Externally Funded",0,IF($M112="PA",VLOOKUP($N112,'[1]PA Projects'!$A$4:$DO$223,80,0),VLOOKUP($N112, '[1]NJ Projects'!$A$13:$DK$121,79,0)))</f>
        <v>0</v>
      </c>
      <c r="AE112">
        <f>IF($L112="Externally Funded",0,IF($M112="PA",VLOOKUP($N112,'[1]PA Projects'!$A$4:$DO$223,81,0),VLOOKUP($N112, '[1]NJ Projects'!$A$13:$DK$121,80,0)))</f>
        <v>0</v>
      </c>
      <c r="AF112">
        <f>IF($L112="Externally Funded",0,IF($M112="PA",VLOOKUP($N112,'[1]PA Projects'!$A$4:$DO$223,82,0),VLOOKUP($N112, '[1]NJ Projects'!$A$13:$DK$121,81,0)))</f>
        <v>0</v>
      </c>
      <c r="AG112">
        <f>IF($L112="Externally Funded",0,IF($M112="PA",VLOOKUP($N112,'[1]PA Projects'!$A$4:$DO$223,83,0),VLOOKUP($N112, '[1]NJ Projects'!$A$13:$DK$121,82,0)))</f>
        <v>0</v>
      </c>
      <c r="AH112">
        <f>IF($L112="Externally Funded",0,IF($M112="PA",VLOOKUP($N112,'[1]PA Projects'!$A$4:$DO$223,84,0),VLOOKUP($N112, '[1]NJ Projects'!$A$13:$DK$121,83,0)))</f>
        <v>0</v>
      </c>
      <c r="AI112">
        <f>IF($L112="Externally Funded",0,IF($M112="PA",VLOOKUP($N112,'[1]PA Projects'!$A$4:$DO$223,85,0),VLOOKUP($N112, '[1]NJ Projects'!$A$13:$DK$121,84,0)))</f>
        <v>0</v>
      </c>
      <c r="AJ112">
        <f>IF($L112="Externally Funded",0,IF($M112="PA",VLOOKUP($N112,'[1]PA Projects'!$A$4:$DO$223,86,0),VLOOKUP($N112, '[1]NJ Projects'!$A$13:$DK$121,85,0)))</f>
        <v>0</v>
      </c>
      <c r="AK112">
        <f>IF($L112="Externally Funded",0,IF($M112="PA",VLOOKUP($N112,'[1]PA Projects'!$A$4:$DO$223,87,0),VLOOKUP($N112, '[1]NJ Projects'!$A$13:$DK$121,86,0)))</f>
        <v>0</v>
      </c>
      <c r="AL112">
        <f>IF($L112="Externally Funded", VLOOKUP($N112, '[1]External Projects'!$A$5:$S$13,19,0), IF($M112="PA",VLOOKUP($N112,'[1]PA Projects'!$A$4:$DO$223,119,0),VLOOKUP($N112, '[1]NJ Projects'!$A$13:$DK$121,115,0)))</f>
        <v>0</v>
      </c>
    </row>
    <row r="113" spans="1:38" x14ac:dyDescent="0.25">
      <c r="A113" s="1" t="s">
        <v>333</v>
      </c>
      <c r="B113" s="1" t="s">
        <v>206</v>
      </c>
      <c r="C113" s="1" t="s">
        <v>334</v>
      </c>
      <c r="D113" s="1" t="s">
        <v>198</v>
      </c>
      <c r="E113" s="1" t="s">
        <v>38</v>
      </c>
      <c r="F113" s="1" t="s">
        <v>45</v>
      </c>
      <c r="G113" s="2">
        <v>20</v>
      </c>
      <c r="H113" s="2">
        <v>0</v>
      </c>
      <c r="I113" s="2">
        <v>0</v>
      </c>
      <c r="L113" s="3" t="s">
        <v>29</v>
      </c>
      <c r="M113" s="1" t="str">
        <f t="shared" si="0"/>
        <v>PA</v>
      </c>
      <c r="N113" s="11">
        <v>107</v>
      </c>
      <c r="O113">
        <f>IF($L113="Externally Funded",0,IF($M113="PA",VLOOKUP($N113,'[1]PA Projects'!$A$4:$DO$223,65,0),VLOOKUP($N113, '[1]NJ Projects'!$A$13:$DK$121,64,0)))</f>
        <v>0</v>
      </c>
      <c r="P113">
        <f>IF($L113="Externally Funded",0,IF($M113="PA",VLOOKUP($N113,'[1]PA Projects'!$A$4:$DO$223,66,0),VLOOKUP($N113, '[1]NJ Projects'!$A$13:$DK$121,65,0)))</f>
        <v>0</v>
      </c>
      <c r="Q113">
        <f>IF($L113="Externally Funded",0,IF($M113="PA",VLOOKUP($N113,'[1]PA Projects'!$A$4:$DO$223,67,0),VLOOKUP($N113, '[1]NJ Projects'!$A$13:$DK$121,66,0)))</f>
        <v>0</v>
      </c>
      <c r="R113">
        <f>IF($L113="Externally Funded",0,IF($M113="PA",VLOOKUP($N113,'[1]PA Projects'!$A$4:$DO$223,68,0),VLOOKUP($N113, '[1]NJ Projects'!$A$13:$DK$121,67,0)))</f>
        <v>0</v>
      </c>
      <c r="S113">
        <f>IF($L113="Externally Funded",0,IF($M113="PA",VLOOKUP($N113,'[1]PA Projects'!$A$4:$DO$223,69,0),VLOOKUP($N113, '[1]NJ Projects'!$A$13:$DK$121,68,0)))</f>
        <v>0</v>
      </c>
      <c r="T113">
        <f>IF($L113="Externally Funded",0,IF($M113="PA",VLOOKUP($N113,'[1]PA Projects'!$A$4:$DO$223,70,0),VLOOKUP($N113, '[1]NJ Projects'!$A$13:$DK$121,69,0)))</f>
        <v>0</v>
      </c>
      <c r="U113">
        <f>IF($L113="Externally Funded",0,IF($M113="PA",VLOOKUP($N113,'[1]PA Projects'!$A$4:$DO$223,71,0),VLOOKUP($N113, '[1]NJ Projects'!$A$13:$DK$121,70,0)))</f>
        <v>0</v>
      </c>
      <c r="V113">
        <f>IF($L113="Externally Funded",0,IF($M113="PA",VLOOKUP($N113,'[1]PA Projects'!$A$4:$DO$223,72,0),VLOOKUP($N113, '[1]NJ Projects'!$A$13:$DK$121,71,0)))</f>
        <v>0</v>
      </c>
      <c r="W113">
        <f>IF($L113="Externally Funded",0,IF($M113="PA",VLOOKUP($N113,'[1]PA Projects'!$A$4:$DO$223,73,0),VLOOKUP($N113, '[1]NJ Projects'!$A$13:$DK$121,72,0)))</f>
        <v>0</v>
      </c>
      <c r="X113">
        <f>IF($L113="Externally Funded",0,IF($M113="PA",VLOOKUP($N113,'[1]PA Projects'!$A$4:$DO$223,74,0),VLOOKUP($N113, '[1]NJ Projects'!$A$13:$DK$121,73,0)))</f>
        <v>0</v>
      </c>
      <c r="Y113">
        <f>IF($L113="Externally Funded",0,IF($M113="PA",VLOOKUP($N113,'[1]PA Projects'!$A$4:$DO$223,75,0),VLOOKUP($N113, '[1]NJ Projects'!$A$13:$DK$121,74,0)))</f>
        <v>0</v>
      </c>
      <c r="Z113">
        <f>IF($L113="Externally Funded",0,IF($M113="PA",VLOOKUP($N113,'[1]PA Projects'!$A$4:$DO$223,76,0),VLOOKUP($N113, '[1]NJ Projects'!$A$13:$DK$121,75,0)))</f>
        <v>0</v>
      </c>
      <c r="AA113">
        <f>IF($L113="Externally Funded",0,IF($M113="PA",VLOOKUP($N113,'[1]PA Projects'!$A$4:$DO$223,77,0),VLOOKUP($N113, '[1]NJ Projects'!$A$13:$DK$121,76,0)))</f>
        <v>0</v>
      </c>
      <c r="AB113">
        <f>IF($L113="Externally Funded",0,IF($M113="PA",VLOOKUP($N113,'[1]PA Projects'!$A$4:$DO$223,78,0),VLOOKUP($N113, '[1]NJ Projects'!$A$13:$DK$121,77,0)))</f>
        <v>0</v>
      </c>
      <c r="AC113">
        <f>IF($L113="Externally Funded",0,IF($M113="PA",VLOOKUP($N113,'[1]PA Projects'!$A$4:$DO$223,79,0),VLOOKUP($N113, '[1]NJ Projects'!$A$13:$DK$121,78,0)))</f>
        <v>0</v>
      </c>
      <c r="AD113">
        <f>IF($L113="Externally Funded",0,IF($M113="PA",VLOOKUP($N113,'[1]PA Projects'!$A$4:$DO$223,80,0),VLOOKUP($N113, '[1]NJ Projects'!$A$13:$DK$121,79,0)))</f>
        <v>0</v>
      </c>
      <c r="AE113">
        <f>IF($L113="Externally Funded",0,IF($M113="PA",VLOOKUP($N113,'[1]PA Projects'!$A$4:$DO$223,81,0),VLOOKUP($N113, '[1]NJ Projects'!$A$13:$DK$121,80,0)))</f>
        <v>0</v>
      </c>
      <c r="AF113">
        <f>IF($L113="Externally Funded",0,IF($M113="PA",VLOOKUP($N113,'[1]PA Projects'!$A$4:$DO$223,82,0),VLOOKUP($N113, '[1]NJ Projects'!$A$13:$DK$121,81,0)))</f>
        <v>0</v>
      </c>
      <c r="AG113">
        <f>IF($L113="Externally Funded",0,IF($M113="PA",VLOOKUP($N113,'[1]PA Projects'!$A$4:$DO$223,83,0),VLOOKUP($N113, '[1]NJ Projects'!$A$13:$DK$121,82,0)))</f>
        <v>0</v>
      </c>
      <c r="AH113">
        <f>IF($L113="Externally Funded",0,IF($M113="PA",VLOOKUP($N113,'[1]PA Projects'!$A$4:$DO$223,84,0),VLOOKUP($N113, '[1]NJ Projects'!$A$13:$DK$121,83,0)))</f>
        <v>0</v>
      </c>
      <c r="AI113">
        <f>IF($L113="Externally Funded",0,IF($M113="PA",VLOOKUP($N113,'[1]PA Projects'!$A$4:$DO$223,85,0),VLOOKUP($N113, '[1]NJ Projects'!$A$13:$DK$121,84,0)))</f>
        <v>0</v>
      </c>
      <c r="AJ113">
        <f>IF($L113="Externally Funded",0,IF($M113="PA",VLOOKUP($N113,'[1]PA Projects'!$A$4:$DO$223,86,0),VLOOKUP($N113, '[1]NJ Projects'!$A$13:$DK$121,85,0)))</f>
        <v>0</v>
      </c>
      <c r="AK113">
        <f>IF($L113="Externally Funded",0,IF($M113="PA",VLOOKUP($N113,'[1]PA Projects'!$A$4:$DO$223,87,0),VLOOKUP($N113, '[1]NJ Projects'!$A$13:$DK$121,86,0)))</f>
        <v>0</v>
      </c>
      <c r="AL113">
        <f>IF($L113="Externally Funded", VLOOKUP($N113, '[1]External Projects'!$A$5:$S$13,19,0), IF($M113="PA",VLOOKUP($N113,'[1]PA Projects'!$A$4:$DO$223,119,0),VLOOKUP($N113, '[1]NJ Projects'!$A$13:$DK$121,115,0)))</f>
        <v>0</v>
      </c>
    </row>
    <row r="114" spans="1:38" x14ac:dyDescent="0.25">
      <c r="A114" s="1" t="s">
        <v>335</v>
      </c>
      <c r="B114" s="1" t="s">
        <v>206</v>
      </c>
      <c r="C114" s="1" t="s">
        <v>336</v>
      </c>
      <c r="D114" s="1" t="s">
        <v>198</v>
      </c>
      <c r="E114" s="1" t="s">
        <v>38</v>
      </c>
      <c r="F114" s="1" t="s">
        <v>45</v>
      </c>
      <c r="G114" s="2">
        <v>18</v>
      </c>
      <c r="H114" s="2">
        <v>0</v>
      </c>
      <c r="I114" s="2">
        <v>0</v>
      </c>
      <c r="L114" s="3" t="s">
        <v>29</v>
      </c>
      <c r="M114" s="1" t="str">
        <f t="shared" si="0"/>
        <v>PA</v>
      </c>
      <c r="N114" s="11">
        <v>108</v>
      </c>
      <c r="O114">
        <f>IF($L114="Externally Funded",0,IF($M114="PA",VLOOKUP($N114,'[1]PA Projects'!$A$4:$DO$223,65,0),VLOOKUP($N114, '[1]NJ Projects'!$A$13:$DK$121,64,0)))</f>
        <v>84308</v>
      </c>
      <c r="P114">
        <f>IF($L114="Externally Funded",0,IF($M114="PA",VLOOKUP($N114,'[1]PA Projects'!$A$4:$DO$223,66,0),VLOOKUP($N114, '[1]NJ Projects'!$A$13:$DK$121,65,0)))</f>
        <v>0</v>
      </c>
      <c r="Q114">
        <f>IF($L114="Externally Funded",0,IF($M114="PA",VLOOKUP($N114,'[1]PA Projects'!$A$4:$DO$223,67,0),VLOOKUP($N114, '[1]NJ Projects'!$A$13:$DK$121,66,0)))</f>
        <v>0</v>
      </c>
      <c r="R114">
        <f>IF($L114="Externally Funded",0,IF($M114="PA",VLOOKUP($N114,'[1]PA Projects'!$A$4:$DO$223,68,0),VLOOKUP($N114, '[1]NJ Projects'!$A$13:$DK$121,67,0)))</f>
        <v>0</v>
      </c>
      <c r="S114">
        <f>IF($L114="Externally Funded",0,IF($M114="PA",VLOOKUP($N114,'[1]PA Projects'!$A$4:$DO$223,69,0),VLOOKUP($N114, '[1]NJ Projects'!$A$13:$DK$121,68,0)))</f>
        <v>0</v>
      </c>
      <c r="T114">
        <f>IF($L114="Externally Funded",0,IF($M114="PA",VLOOKUP($N114,'[1]PA Projects'!$A$4:$DO$223,70,0),VLOOKUP($N114, '[1]NJ Projects'!$A$13:$DK$121,69,0)))</f>
        <v>0</v>
      </c>
      <c r="U114">
        <f>IF($L114="Externally Funded",0,IF($M114="PA",VLOOKUP($N114,'[1]PA Projects'!$A$4:$DO$223,71,0),VLOOKUP($N114, '[1]NJ Projects'!$A$13:$DK$121,70,0)))</f>
        <v>0</v>
      </c>
      <c r="V114">
        <f>IF($L114="Externally Funded",0,IF($M114="PA",VLOOKUP($N114,'[1]PA Projects'!$A$4:$DO$223,72,0),VLOOKUP($N114, '[1]NJ Projects'!$A$13:$DK$121,71,0)))</f>
        <v>0</v>
      </c>
      <c r="W114">
        <f>IF($L114="Externally Funded",0,IF($M114="PA",VLOOKUP($N114,'[1]PA Projects'!$A$4:$DO$223,73,0),VLOOKUP($N114, '[1]NJ Projects'!$A$13:$DK$121,72,0)))</f>
        <v>0</v>
      </c>
      <c r="X114">
        <f>IF($L114="Externally Funded",0,IF($M114="PA",VLOOKUP($N114,'[1]PA Projects'!$A$4:$DO$223,74,0),VLOOKUP($N114, '[1]NJ Projects'!$A$13:$DK$121,73,0)))</f>
        <v>0</v>
      </c>
      <c r="Y114">
        <f>IF($L114="Externally Funded",0,IF($M114="PA",VLOOKUP($N114,'[1]PA Projects'!$A$4:$DO$223,75,0),VLOOKUP($N114, '[1]NJ Projects'!$A$13:$DK$121,74,0)))</f>
        <v>0</v>
      </c>
      <c r="Z114">
        <f>IF($L114="Externally Funded",0,IF($M114="PA",VLOOKUP($N114,'[1]PA Projects'!$A$4:$DO$223,76,0),VLOOKUP($N114, '[1]NJ Projects'!$A$13:$DK$121,75,0)))</f>
        <v>0</v>
      </c>
      <c r="AA114">
        <f>IF($L114="Externally Funded",0,IF($M114="PA",VLOOKUP($N114,'[1]PA Projects'!$A$4:$DO$223,77,0),VLOOKUP($N114, '[1]NJ Projects'!$A$13:$DK$121,76,0)))</f>
        <v>0</v>
      </c>
      <c r="AB114">
        <f>IF($L114="Externally Funded",0,IF($M114="PA",VLOOKUP($N114,'[1]PA Projects'!$A$4:$DO$223,78,0),VLOOKUP($N114, '[1]NJ Projects'!$A$13:$DK$121,77,0)))</f>
        <v>0</v>
      </c>
      <c r="AC114">
        <f>IF($L114="Externally Funded",0,IF($M114="PA",VLOOKUP($N114,'[1]PA Projects'!$A$4:$DO$223,79,0),VLOOKUP($N114, '[1]NJ Projects'!$A$13:$DK$121,78,0)))</f>
        <v>0</v>
      </c>
      <c r="AD114">
        <f>IF($L114="Externally Funded",0,IF($M114="PA",VLOOKUP($N114,'[1]PA Projects'!$A$4:$DO$223,80,0),VLOOKUP($N114, '[1]NJ Projects'!$A$13:$DK$121,79,0)))</f>
        <v>0</v>
      </c>
      <c r="AE114">
        <f>IF($L114="Externally Funded",0,IF($M114="PA",VLOOKUP($N114,'[1]PA Projects'!$A$4:$DO$223,81,0),VLOOKUP($N114, '[1]NJ Projects'!$A$13:$DK$121,80,0)))</f>
        <v>0</v>
      </c>
      <c r="AF114">
        <f>IF($L114="Externally Funded",0,IF($M114="PA",VLOOKUP($N114,'[1]PA Projects'!$A$4:$DO$223,82,0),VLOOKUP($N114, '[1]NJ Projects'!$A$13:$DK$121,81,0)))</f>
        <v>0</v>
      </c>
      <c r="AG114">
        <f>IF($L114="Externally Funded",0,IF($M114="PA",VLOOKUP($N114,'[1]PA Projects'!$A$4:$DO$223,83,0),VLOOKUP($N114, '[1]NJ Projects'!$A$13:$DK$121,82,0)))</f>
        <v>0</v>
      </c>
      <c r="AH114">
        <f>IF($L114="Externally Funded",0,IF($M114="PA",VLOOKUP($N114,'[1]PA Projects'!$A$4:$DO$223,84,0),VLOOKUP($N114, '[1]NJ Projects'!$A$13:$DK$121,83,0)))</f>
        <v>0</v>
      </c>
      <c r="AI114">
        <f>IF($L114="Externally Funded",0,IF($M114="PA",VLOOKUP($N114,'[1]PA Projects'!$A$4:$DO$223,85,0),VLOOKUP($N114, '[1]NJ Projects'!$A$13:$DK$121,84,0)))</f>
        <v>0</v>
      </c>
      <c r="AJ114">
        <f>IF($L114="Externally Funded",0,IF($M114="PA",VLOOKUP($N114,'[1]PA Projects'!$A$4:$DO$223,86,0),VLOOKUP($N114, '[1]NJ Projects'!$A$13:$DK$121,85,0)))</f>
        <v>0</v>
      </c>
      <c r="AK114">
        <f>IF($L114="Externally Funded",0,IF($M114="PA",VLOOKUP($N114,'[1]PA Projects'!$A$4:$DO$223,87,0),VLOOKUP($N114, '[1]NJ Projects'!$A$13:$DK$121,86,0)))</f>
        <v>0</v>
      </c>
      <c r="AL114">
        <f>IF($L114="Externally Funded", VLOOKUP($N114, '[1]External Projects'!$A$5:$S$13,19,0), IF($M114="PA",VLOOKUP($N114,'[1]PA Projects'!$A$4:$DO$223,119,0),VLOOKUP($N114, '[1]NJ Projects'!$A$13:$DK$121,115,0)))</f>
        <v>0</v>
      </c>
    </row>
    <row r="115" spans="1:38" x14ac:dyDescent="0.25">
      <c r="A115" s="1" t="s">
        <v>337</v>
      </c>
      <c r="B115" s="1" t="s">
        <v>206</v>
      </c>
      <c r="C115" s="1" t="s">
        <v>338</v>
      </c>
      <c r="D115" s="1" t="s">
        <v>339</v>
      </c>
      <c r="E115" s="1" t="s">
        <v>38</v>
      </c>
      <c r="F115" s="3" t="s">
        <v>90</v>
      </c>
      <c r="G115" s="4">
        <v>90.3</v>
      </c>
      <c r="H115" s="2">
        <v>0</v>
      </c>
      <c r="I115" s="2">
        <v>0</v>
      </c>
      <c r="L115" s="3" t="s">
        <v>29</v>
      </c>
      <c r="M115" s="1" t="str">
        <f t="shared" si="0"/>
        <v>PA</v>
      </c>
      <c r="N115" s="11">
        <v>135</v>
      </c>
      <c r="O115">
        <f>IF($L115="Externally Funded",0,IF($M115="PA",VLOOKUP($N115,'[1]PA Projects'!$A$4:$DO$223,65,0),VLOOKUP($N115, '[1]NJ Projects'!$A$13:$DK$121,64,0)))</f>
        <v>84308</v>
      </c>
      <c r="P115">
        <f>IF($L115="Externally Funded",0,IF($M115="PA",VLOOKUP($N115,'[1]PA Projects'!$A$4:$DO$223,66,0),VLOOKUP($N115, '[1]NJ Projects'!$A$13:$DK$121,65,0)))</f>
        <v>0</v>
      </c>
      <c r="Q115">
        <f>IF($L115="Externally Funded",0,IF($M115="PA",VLOOKUP($N115,'[1]PA Projects'!$A$4:$DO$223,67,0),VLOOKUP($N115, '[1]NJ Projects'!$A$13:$DK$121,66,0)))</f>
        <v>0</v>
      </c>
      <c r="R115">
        <f>IF($L115="Externally Funded",0,IF($M115="PA",VLOOKUP($N115,'[1]PA Projects'!$A$4:$DO$223,68,0),VLOOKUP($N115, '[1]NJ Projects'!$A$13:$DK$121,67,0)))</f>
        <v>0</v>
      </c>
      <c r="S115">
        <f>IF($L115="Externally Funded",0,IF($M115="PA",VLOOKUP($N115,'[1]PA Projects'!$A$4:$DO$223,69,0),VLOOKUP($N115, '[1]NJ Projects'!$A$13:$DK$121,68,0)))</f>
        <v>0</v>
      </c>
      <c r="T115">
        <f>IF($L115="Externally Funded",0,IF($M115="PA",VLOOKUP($N115,'[1]PA Projects'!$A$4:$DO$223,70,0),VLOOKUP($N115, '[1]NJ Projects'!$A$13:$DK$121,69,0)))</f>
        <v>0</v>
      </c>
      <c r="U115">
        <f>IF($L115="Externally Funded",0,IF($M115="PA",VLOOKUP($N115,'[1]PA Projects'!$A$4:$DO$223,71,0),VLOOKUP($N115, '[1]NJ Projects'!$A$13:$DK$121,70,0)))</f>
        <v>0</v>
      </c>
      <c r="V115">
        <f>IF($L115="Externally Funded",0,IF($M115="PA",VLOOKUP($N115,'[1]PA Projects'!$A$4:$DO$223,72,0),VLOOKUP($N115, '[1]NJ Projects'!$A$13:$DK$121,71,0)))</f>
        <v>0</v>
      </c>
      <c r="W115">
        <f>IF($L115="Externally Funded",0,IF($M115="PA",VLOOKUP($N115,'[1]PA Projects'!$A$4:$DO$223,73,0),VLOOKUP($N115, '[1]NJ Projects'!$A$13:$DK$121,72,0)))</f>
        <v>0</v>
      </c>
      <c r="X115">
        <f>IF($L115="Externally Funded",0,IF($M115="PA",VLOOKUP($N115,'[1]PA Projects'!$A$4:$DO$223,74,0),VLOOKUP($N115, '[1]NJ Projects'!$A$13:$DK$121,73,0)))</f>
        <v>0</v>
      </c>
      <c r="Y115">
        <f>IF($L115="Externally Funded",0,IF($M115="PA",VLOOKUP($N115,'[1]PA Projects'!$A$4:$DO$223,75,0),VLOOKUP($N115, '[1]NJ Projects'!$A$13:$DK$121,74,0)))</f>
        <v>0</v>
      </c>
      <c r="Z115">
        <f>IF($L115="Externally Funded",0,IF($M115="PA",VLOOKUP($N115,'[1]PA Projects'!$A$4:$DO$223,76,0),VLOOKUP($N115, '[1]NJ Projects'!$A$13:$DK$121,75,0)))</f>
        <v>0</v>
      </c>
      <c r="AA115">
        <f>IF($L115="Externally Funded",0,IF($M115="PA",VLOOKUP($N115,'[1]PA Projects'!$A$4:$DO$223,77,0),VLOOKUP($N115, '[1]NJ Projects'!$A$13:$DK$121,76,0)))</f>
        <v>0</v>
      </c>
      <c r="AB115">
        <f>IF($L115="Externally Funded",0,IF($M115="PA",VLOOKUP($N115,'[1]PA Projects'!$A$4:$DO$223,78,0),VLOOKUP($N115, '[1]NJ Projects'!$A$13:$DK$121,77,0)))</f>
        <v>0</v>
      </c>
      <c r="AC115">
        <f>IF($L115="Externally Funded",0,IF($M115="PA",VLOOKUP($N115,'[1]PA Projects'!$A$4:$DO$223,79,0),VLOOKUP($N115, '[1]NJ Projects'!$A$13:$DK$121,78,0)))</f>
        <v>0</v>
      </c>
      <c r="AD115">
        <f>IF($L115="Externally Funded",0,IF($M115="PA",VLOOKUP($N115,'[1]PA Projects'!$A$4:$DO$223,80,0),VLOOKUP($N115, '[1]NJ Projects'!$A$13:$DK$121,79,0)))</f>
        <v>0</v>
      </c>
      <c r="AE115">
        <f>IF($L115="Externally Funded",0,IF($M115="PA",VLOOKUP($N115,'[1]PA Projects'!$A$4:$DO$223,81,0),VLOOKUP($N115, '[1]NJ Projects'!$A$13:$DK$121,80,0)))</f>
        <v>0</v>
      </c>
      <c r="AF115">
        <f>IF($L115="Externally Funded",0,IF($M115="PA",VLOOKUP($N115,'[1]PA Projects'!$A$4:$DO$223,82,0),VLOOKUP($N115, '[1]NJ Projects'!$A$13:$DK$121,81,0)))</f>
        <v>0</v>
      </c>
      <c r="AG115">
        <f>IF($L115="Externally Funded",0,IF($M115="PA",VLOOKUP($N115,'[1]PA Projects'!$A$4:$DO$223,83,0),VLOOKUP($N115, '[1]NJ Projects'!$A$13:$DK$121,82,0)))</f>
        <v>0</v>
      </c>
      <c r="AH115">
        <f>IF($L115="Externally Funded",0,IF($M115="PA",VLOOKUP($N115,'[1]PA Projects'!$A$4:$DO$223,84,0),VLOOKUP($N115, '[1]NJ Projects'!$A$13:$DK$121,83,0)))</f>
        <v>0</v>
      </c>
      <c r="AI115">
        <f>IF($L115="Externally Funded",0,IF($M115="PA",VLOOKUP($N115,'[1]PA Projects'!$A$4:$DO$223,85,0),VLOOKUP($N115, '[1]NJ Projects'!$A$13:$DK$121,84,0)))</f>
        <v>0</v>
      </c>
      <c r="AJ115">
        <f>IF($L115="Externally Funded",0,IF($M115="PA",VLOOKUP($N115,'[1]PA Projects'!$A$4:$DO$223,86,0),VLOOKUP($N115, '[1]NJ Projects'!$A$13:$DK$121,85,0)))</f>
        <v>0</v>
      </c>
      <c r="AK115">
        <f>IF($L115="Externally Funded",0,IF($M115="PA",VLOOKUP($N115,'[1]PA Projects'!$A$4:$DO$223,87,0),VLOOKUP($N115, '[1]NJ Projects'!$A$13:$DK$121,86,0)))</f>
        <v>0</v>
      </c>
      <c r="AL115" t="str">
        <f>IF($L115="Externally Funded", VLOOKUP($N115, '[1]External Projects'!$A$5:$S$13,19,0), IF($M115="PA",VLOOKUP($N115,'[1]PA Projects'!$A$4:$DO$223,119,0),VLOOKUP($N115, '[1]NJ Projects'!$A$13:$DK$121,115,0)))</f>
        <v>http://www.422improvements.com/</v>
      </c>
    </row>
    <row r="116" spans="1:38" x14ac:dyDescent="0.25">
      <c r="A116" s="1" t="s">
        <v>340</v>
      </c>
      <c r="B116" s="1" t="s">
        <v>14</v>
      </c>
      <c r="C116" s="1" t="s">
        <v>341</v>
      </c>
      <c r="D116" s="1" t="s">
        <v>198</v>
      </c>
      <c r="E116" s="1" t="s">
        <v>38</v>
      </c>
      <c r="F116" s="3" t="s">
        <v>45</v>
      </c>
      <c r="G116" s="4">
        <v>40.1</v>
      </c>
      <c r="H116" s="4">
        <v>0</v>
      </c>
      <c r="I116" s="2">
        <v>0</v>
      </c>
      <c r="K116" s="1" t="s">
        <v>293</v>
      </c>
      <c r="L116" s="3" t="s">
        <v>29</v>
      </c>
      <c r="M116" s="1" t="str">
        <f t="shared" si="0"/>
        <v>PA</v>
      </c>
      <c r="N116" s="11">
        <v>129</v>
      </c>
      <c r="O116">
        <f>IF($L116="Externally Funded",0,IF($M116="PA",VLOOKUP($N116,'[1]PA Projects'!$A$4:$DO$223,65,0),VLOOKUP($N116, '[1]NJ Projects'!$A$13:$DK$121,64,0)))</f>
        <v>0</v>
      </c>
      <c r="P116">
        <f>IF($L116="Externally Funded",0,IF($M116="PA",VLOOKUP($N116,'[1]PA Projects'!$A$4:$DO$223,66,0),VLOOKUP($N116, '[1]NJ Projects'!$A$13:$DK$121,65,0)))</f>
        <v>0</v>
      </c>
      <c r="Q116">
        <f>IF($L116="Externally Funded",0,IF($M116="PA",VLOOKUP($N116,'[1]PA Projects'!$A$4:$DO$223,67,0),VLOOKUP($N116, '[1]NJ Projects'!$A$13:$DK$121,66,0)))</f>
        <v>0</v>
      </c>
      <c r="R116">
        <f>IF($L116="Externally Funded",0,IF($M116="PA",VLOOKUP($N116,'[1]PA Projects'!$A$4:$DO$223,68,0),VLOOKUP($N116, '[1]NJ Projects'!$A$13:$DK$121,67,0)))</f>
        <v>0</v>
      </c>
      <c r="S116">
        <f>IF($L116="Externally Funded",0,IF($M116="PA",VLOOKUP($N116,'[1]PA Projects'!$A$4:$DO$223,69,0),VLOOKUP($N116, '[1]NJ Projects'!$A$13:$DK$121,68,0)))</f>
        <v>0</v>
      </c>
      <c r="T116">
        <f>IF($L116="Externally Funded",0,IF($M116="PA",VLOOKUP($N116,'[1]PA Projects'!$A$4:$DO$223,70,0),VLOOKUP($N116, '[1]NJ Projects'!$A$13:$DK$121,69,0)))</f>
        <v>0</v>
      </c>
      <c r="U116">
        <f>IF($L116="Externally Funded",0,IF($M116="PA",VLOOKUP($N116,'[1]PA Projects'!$A$4:$DO$223,71,0),VLOOKUP($N116, '[1]NJ Projects'!$A$13:$DK$121,70,0)))</f>
        <v>0</v>
      </c>
      <c r="V116">
        <f>IF($L116="Externally Funded",0,IF($M116="PA",VLOOKUP($N116,'[1]PA Projects'!$A$4:$DO$223,72,0),VLOOKUP($N116, '[1]NJ Projects'!$A$13:$DK$121,71,0)))</f>
        <v>0</v>
      </c>
      <c r="W116">
        <f>IF($L116="Externally Funded",0,IF($M116="PA",VLOOKUP($N116,'[1]PA Projects'!$A$4:$DO$223,73,0),VLOOKUP($N116, '[1]NJ Projects'!$A$13:$DK$121,72,0)))</f>
        <v>0</v>
      </c>
      <c r="X116">
        <f>IF($L116="Externally Funded",0,IF($M116="PA",VLOOKUP($N116,'[1]PA Projects'!$A$4:$DO$223,74,0),VLOOKUP($N116, '[1]NJ Projects'!$A$13:$DK$121,73,0)))</f>
        <v>0</v>
      </c>
      <c r="Y116">
        <f>IF($L116="Externally Funded",0,IF($M116="PA",VLOOKUP($N116,'[1]PA Projects'!$A$4:$DO$223,75,0),VLOOKUP($N116, '[1]NJ Projects'!$A$13:$DK$121,74,0)))</f>
        <v>0</v>
      </c>
      <c r="Z116">
        <f>IF($L116="Externally Funded",0,IF($M116="PA",VLOOKUP($N116,'[1]PA Projects'!$A$4:$DO$223,76,0),VLOOKUP($N116, '[1]NJ Projects'!$A$13:$DK$121,75,0)))</f>
        <v>0</v>
      </c>
      <c r="AA116">
        <f>IF($L116="Externally Funded",0,IF($M116="PA",VLOOKUP($N116,'[1]PA Projects'!$A$4:$DO$223,77,0),VLOOKUP($N116, '[1]NJ Projects'!$A$13:$DK$121,76,0)))</f>
        <v>0</v>
      </c>
      <c r="AB116">
        <f>IF($L116="Externally Funded",0,IF($M116="PA",VLOOKUP($N116,'[1]PA Projects'!$A$4:$DO$223,78,0),VLOOKUP($N116, '[1]NJ Projects'!$A$13:$DK$121,77,0)))</f>
        <v>0</v>
      </c>
      <c r="AC116">
        <f>IF($L116="Externally Funded",0,IF($M116="PA",VLOOKUP($N116,'[1]PA Projects'!$A$4:$DO$223,79,0),VLOOKUP($N116, '[1]NJ Projects'!$A$13:$DK$121,78,0)))</f>
        <v>0</v>
      </c>
      <c r="AD116">
        <f>IF($L116="Externally Funded",0,IF($M116="PA",VLOOKUP($N116,'[1]PA Projects'!$A$4:$DO$223,80,0),VLOOKUP($N116, '[1]NJ Projects'!$A$13:$DK$121,79,0)))</f>
        <v>0</v>
      </c>
      <c r="AE116">
        <f>IF($L116="Externally Funded",0,IF($M116="PA",VLOOKUP($N116,'[1]PA Projects'!$A$4:$DO$223,81,0),VLOOKUP($N116, '[1]NJ Projects'!$A$13:$DK$121,80,0)))</f>
        <v>0</v>
      </c>
      <c r="AF116">
        <f>IF($L116="Externally Funded",0,IF($M116="PA",VLOOKUP($N116,'[1]PA Projects'!$A$4:$DO$223,82,0),VLOOKUP($N116, '[1]NJ Projects'!$A$13:$DK$121,81,0)))</f>
        <v>0</v>
      </c>
      <c r="AG116">
        <f>IF($L116="Externally Funded",0,IF($M116="PA",VLOOKUP($N116,'[1]PA Projects'!$A$4:$DO$223,83,0),VLOOKUP($N116, '[1]NJ Projects'!$A$13:$DK$121,82,0)))</f>
        <v>0</v>
      </c>
      <c r="AH116">
        <f>IF($L116="Externally Funded",0,IF($M116="PA",VLOOKUP($N116,'[1]PA Projects'!$A$4:$DO$223,84,0),VLOOKUP($N116, '[1]NJ Projects'!$A$13:$DK$121,83,0)))</f>
        <v>0</v>
      </c>
      <c r="AI116">
        <f>IF($L116="Externally Funded",0,IF($M116="PA",VLOOKUP($N116,'[1]PA Projects'!$A$4:$DO$223,85,0),VLOOKUP($N116, '[1]NJ Projects'!$A$13:$DK$121,84,0)))</f>
        <v>0</v>
      </c>
      <c r="AJ116">
        <f>IF($L116="Externally Funded",0,IF($M116="PA",VLOOKUP($N116,'[1]PA Projects'!$A$4:$DO$223,86,0),VLOOKUP($N116, '[1]NJ Projects'!$A$13:$DK$121,85,0)))</f>
        <v>0</v>
      </c>
      <c r="AK116">
        <f>IF($L116="Externally Funded",0,IF($M116="PA",VLOOKUP($N116,'[1]PA Projects'!$A$4:$DO$223,87,0),VLOOKUP($N116, '[1]NJ Projects'!$A$13:$DK$121,86,0)))</f>
        <v>0</v>
      </c>
      <c r="AL116">
        <f>IF($L116="Externally Funded", VLOOKUP($N116, '[1]External Projects'!$A$5:$S$13,19,0), IF($M116="PA",VLOOKUP($N116,'[1]PA Projects'!$A$4:$DO$223,119,0),VLOOKUP($N116, '[1]NJ Projects'!$A$13:$DK$121,115,0)))</f>
        <v>0</v>
      </c>
    </row>
    <row r="117" spans="1:38" x14ac:dyDescent="0.25">
      <c r="A117" s="1" t="s">
        <v>342</v>
      </c>
      <c r="B117" s="1" t="s">
        <v>206</v>
      </c>
      <c r="C117" s="1" t="s">
        <v>343</v>
      </c>
      <c r="D117" s="1" t="s">
        <v>344</v>
      </c>
      <c r="E117" s="1" t="s">
        <v>74</v>
      </c>
      <c r="F117" s="1" t="s">
        <v>50</v>
      </c>
      <c r="G117" s="2">
        <v>2140</v>
      </c>
      <c r="H117" s="2">
        <v>0</v>
      </c>
      <c r="I117" s="2">
        <v>0</v>
      </c>
      <c r="L117" s="3" t="s">
        <v>29</v>
      </c>
      <c r="M117" s="1" t="str">
        <f t="shared" si="0"/>
        <v>PA</v>
      </c>
      <c r="N117" s="11">
        <v>65</v>
      </c>
      <c r="O117">
        <f>IF($L117="Externally Funded",0,IF($M117="PA",VLOOKUP($N117,'[1]PA Projects'!$A$4:$DO$223,65,0),VLOOKUP($N117, '[1]NJ Projects'!$A$13:$DK$121,64,0)))</f>
        <v>17821</v>
      </c>
      <c r="P117">
        <f>IF($L117="Externally Funded",0,IF($M117="PA",VLOOKUP($N117,'[1]PA Projects'!$A$4:$DO$223,66,0),VLOOKUP($N117, '[1]NJ Projects'!$A$13:$DK$121,65,0)))</f>
        <v>80094</v>
      </c>
      <c r="Q117">
        <f>IF($L117="Externally Funded",0,IF($M117="PA",VLOOKUP($N117,'[1]PA Projects'!$A$4:$DO$223,67,0),VLOOKUP($N117, '[1]NJ Projects'!$A$13:$DK$121,66,0)))</f>
        <v>79686</v>
      </c>
      <c r="R117">
        <f>IF($L117="Externally Funded",0,IF($M117="PA",VLOOKUP($N117,'[1]PA Projects'!$A$4:$DO$223,68,0),VLOOKUP($N117, '[1]NJ Projects'!$A$13:$DK$121,67,0)))</f>
        <v>79825</v>
      </c>
      <c r="S117">
        <f>IF($L117="Externally Funded",0,IF($M117="PA",VLOOKUP($N117,'[1]PA Projects'!$A$4:$DO$223,69,0),VLOOKUP($N117, '[1]NJ Projects'!$A$13:$DK$121,68,0)))</f>
        <v>83640</v>
      </c>
      <c r="T117">
        <f>IF($L117="Externally Funded",0,IF($M117="PA",VLOOKUP($N117,'[1]PA Projects'!$A$4:$DO$223,70,0),VLOOKUP($N117, '[1]NJ Projects'!$A$13:$DK$121,69,0)))</f>
        <v>79826</v>
      </c>
      <c r="U117">
        <f>IF($L117="Externally Funded",0,IF($M117="PA",VLOOKUP($N117,'[1]PA Projects'!$A$4:$DO$223,71,0),VLOOKUP($N117, '[1]NJ Projects'!$A$13:$DK$121,70,0)))</f>
        <v>79827</v>
      </c>
      <c r="V117">
        <f>IF($L117="Externally Funded",0,IF($M117="PA",VLOOKUP($N117,'[1]PA Projects'!$A$4:$DO$223,72,0),VLOOKUP($N117, '[1]NJ Projects'!$A$13:$DK$121,71,0)))</f>
        <v>79828</v>
      </c>
      <c r="W117">
        <f>IF($L117="Externally Funded",0,IF($M117="PA",VLOOKUP($N117,'[1]PA Projects'!$A$4:$DO$223,73,0),VLOOKUP($N117, '[1]NJ Projects'!$A$13:$DK$121,72,0)))</f>
        <v>47813</v>
      </c>
      <c r="X117">
        <f>IF($L117="Externally Funded",0,IF($M117="PA",VLOOKUP($N117,'[1]PA Projects'!$A$4:$DO$223,74,0),VLOOKUP($N117, '[1]NJ Projects'!$A$13:$DK$121,73,0)))</f>
        <v>79911</v>
      </c>
      <c r="Y117">
        <f>IF($L117="Externally Funded",0,IF($M117="PA",VLOOKUP($N117,'[1]PA Projects'!$A$4:$DO$223,75,0),VLOOKUP($N117, '[1]NJ Projects'!$A$13:$DK$121,74,0)))</f>
        <v>79912</v>
      </c>
      <c r="Z117">
        <f>IF($L117="Externally Funded",0,IF($M117="PA",VLOOKUP($N117,'[1]PA Projects'!$A$4:$DO$223,76,0),VLOOKUP($N117, '[1]NJ Projects'!$A$13:$DK$121,75,0)))</f>
        <v>47812</v>
      </c>
      <c r="AA117">
        <f>IF($L117="Externally Funded",0,IF($M117="PA",VLOOKUP($N117,'[1]PA Projects'!$A$4:$DO$223,77,0),VLOOKUP($N117, '[1]NJ Projects'!$A$13:$DK$121,76,0)))</f>
        <v>79903</v>
      </c>
      <c r="AB117">
        <f>IF($L117="Externally Funded",0,IF($M117="PA",VLOOKUP($N117,'[1]PA Projects'!$A$4:$DO$223,78,0),VLOOKUP($N117, '[1]NJ Projects'!$A$13:$DK$121,77,0)))</f>
        <v>79904</v>
      </c>
      <c r="AC117">
        <f>IF($L117="Externally Funded",0,IF($M117="PA",VLOOKUP($N117,'[1]PA Projects'!$A$4:$DO$223,79,0),VLOOKUP($N117, '[1]NJ Projects'!$A$13:$DK$121,78,0)))</f>
        <v>79905</v>
      </c>
      <c r="AD117">
        <f>IF($L117="Externally Funded",0,IF($M117="PA",VLOOKUP($N117,'[1]PA Projects'!$A$4:$DO$223,80,0),VLOOKUP($N117, '[1]NJ Projects'!$A$13:$DK$121,79,0)))</f>
        <v>47811</v>
      </c>
      <c r="AE117">
        <f>IF($L117="Externally Funded",0,IF($M117="PA",VLOOKUP($N117,'[1]PA Projects'!$A$4:$DO$223,81,0),VLOOKUP($N117, '[1]NJ Projects'!$A$13:$DK$121,80,0)))</f>
        <v>79908</v>
      </c>
      <c r="AF117">
        <f>IF($L117="Externally Funded",0,IF($M117="PA",VLOOKUP($N117,'[1]PA Projects'!$A$4:$DO$223,82,0),VLOOKUP($N117, '[1]NJ Projects'!$A$13:$DK$121,81,0)))</f>
        <v>79910</v>
      </c>
      <c r="AG117">
        <f>IF($L117="Externally Funded",0,IF($M117="PA",VLOOKUP($N117,'[1]PA Projects'!$A$4:$DO$223,83,0),VLOOKUP($N117, '[1]NJ Projects'!$A$13:$DK$121,82,0)))</f>
        <v>47394</v>
      </c>
      <c r="AH117">
        <f>IF($L117="Externally Funded",0,IF($M117="PA",VLOOKUP($N117,'[1]PA Projects'!$A$4:$DO$223,84,0),VLOOKUP($N117, '[1]NJ Projects'!$A$13:$DK$121,83,0)))</f>
        <v>79683</v>
      </c>
      <c r="AI117">
        <f>IF($L117="Externally Funded",0,IF($M117="PA",VLOOKUP($N117,'[1]PA Projects'!$A$4:$DO$223,85,0),VLOOKUP($N117, '[1]NJ Projects'!$A$13:$DK$121,84,0)))</f>
        <v>79685</v>
      </c>
      <c r="AJ117">
        <f>IF($L117="Externally Funded",0,IF($M117="PA",VLOOKUP($N117,'[1]PA Projects'!$A$4:$DO$223,86,0),VLOOKUP($N117, '[1]NJ Projects'!$A$13:$DK$121,85,0)))</f>
        <v>80014</v>
      </c>
      <c r="AK117">
        <f>IF($L117="Externally Funded",0,IF($M117="PA",VLOOKUP($N117,'[1]PA Projects'!$A$4:$DO$223,87,0),VLOOKUP($N117, '[1]NJ Projects'!$A$13:$DK$121,86,0)))</f>
        <v>82818</v>
      </c>
      <c r="AL117" t="str">
        <f>IF($L117="Externally Funded", VLOOKUP($N117, '[1]External Projects'!$A$5:$S$13,19,0), IF($M117="PA",VLOOKUP($N117,'[1]PA Projects'!$A$4:$DO$223,119,0),VLOOKUP($N117, '[1]NJ Projects'!$A$13:$DK$121,115,0)))</f>
        <v>http://www.95revive.com/</v>
      </c>
    </row>
    <row r="118" spans="1:38" x14ac:dyDescent="0.25">
      <c r="A118" s="1" t="s">
        <v>345</v>
      </c>
      <c r="B118" s="1" t="s">
        <v>206</v>
      </c>
      <c r="C118" s="1" t="s">
        <v>346</v>
      </c>
      <c r="D118" s="1" t="s">
        <v>347</v>
      </c>
      <c r="E118" s="1" t="s">
        <v>86</v>
      </c>
      <c r="F118" s="1" t="s">
        <v>238</v>
      </c>
      <c r="G118" s="2">
        <v>27</v>
      </c>
      <c r="H118" s="2">
        <v>0</v>
      </c>
      <c r="I118" s="2">
        <v>0</v>
      </c>
      <c r="L118" s="3" t="s">
        <v>29</v>
      </c>
      <c r="M118" s="1" t="str">
        <f t="shared" si="0"/>
        <v>NJ</v>
      </c>
      <c r="N118" s="11">
        <v>25</v>
      </c>
      <c r="O118">
        <f>IF($L118="Externally Funded",0,IF($M118="PA",VLOOKUP($N118,'[1]PA Projects'!$A$4:$DO$223,65,0),VLOOKUP($N118, '[1]NJ Projects'!$A$13:$DK$121,64,0)))</f>
        <v>0</v>
      </c>
      <c r="P118">
        <f>IF($L118="Externally Funded",0,IF($M118="PA",VLOOKUP($N118,'[1]PA Projects'!$A$4:$DO$223,66,0),VLOOKUP($N118, '[1]NJ Projects'!$A$13:$DK$121,65,0)))</f>
        <v>0</v>
      </c>
      <c r="Q118">
        <f>IF($L118="Externally Funded",0,IF($M118="PA",VLOOKUP($N118,'[1]PA Projects'!$A$4:$DO$223,67,0),VLOOKUP($N118, '[1]NJ Projects'!$A$13:$DK$121,66,0)))</f>
        <v>0</v>
      </c>
      <c r="R118">
        <f>IF($L118="Externally Funded",0,IF($M118="PA",VLOOKUP($N118,'[1]PA Projects'!$A$4:$DO$223,68,0),VLOOKUP($N118, '[1]NJ Projects'!$A$13:$DK$121,67,0)))</f>
        <v>0</v>
      </c>
      <c r="S118">
        <f>IF($L118="Externally Funded",0,IF($M118="PA",VLOOKUP($N118,'[1]PA Projects'!$A$4:$DO$223,69,0),VLOOKUP($N118, '[1]NJ Projects'!$A$13:$DK$121,68,0)))</f>
        <v>0</v>
      </c>
      <c r="T118">
        <f>IF($L118="Externally Funded",0,IF($M118="PA",VLOOKUP($N118,'[1]PA Projects'!$A$4:$DO$223,70,0),VLOOKUP($N118, '[1]NJ Projects'!$A$13:$DK$121,69,0)))</f>
        <v>0</v>
      </c>
      <c r="U118">
        <f>IF($L118="Externally Funded",0,IF($M118="PA",VLOOKUP($N118,'[1]PA Projects'!$A$4:$DO$223,71,0),VLOOKUP($N118, '[1]NJ Projects'!$A$13:$DK$121,70,0)))</f>
        <v>0</v>
      </c>
      <c r="V118">
        <f>IF($L118="Externally Funded",0,IF($M118="PA",VLOOKUP($N118,'[1]PA Projects'!$A$4:$DO$223,72,0),VLOOKUP($N118, '[1]NJ Projects'!$A$13:$DK$121,71,0)))</f>
        <v>0</v>
      </c>
      <c r="W118">
        <f>IF($L118="Externally Funded",0,IF($M118="PA",VLOOKUP($N118,'[1]PA Projects'!$A$4:$DO$223,73,0),VLOOKUP($N118, '[1]NJ Projects'!$A$13:$DK$121,72,0)))</f>
        <v>0</v>
      </c>
      <c r="X118">
        <f>IF($L118="Externally Funded",0,IF($M118="PA",VLOOKUP($N118,'[1]PA Projects'!$A$4:$DO$223,74,0),VLOOKUP($N118, '[1]NJ Projects'!$A$13:$DK$121,73,0)))</f>
        <v>0</v>
      </c>
      <c r="Y118">
        <f>IF($L118="Externally Funded",0,IF($M118="PA",VLOOKUP($N118,'[1]PA Projects'!$A$4:$DO$223,75,0),VLOOKUP($N118, '[1]NJ Projects'!$A$13:$DK$121,74,0)))</f>
        <v>0</v>
      </c>
      <c r="Z118">
        <f>IF($L118="Externally Funded",0,IF($M118="PA",VLOOKUP($N118,'[1]PA Projects'!$A$4:$DO$223,76,0),VLOOKUP($N118, '[1]NJ Projects'!$A$13:$DK$121,75,0)))</f>
        <v>0</v>
      </c>
      <c r="AA118">
        <f>IF($L118="Externally Funded",0,IF($M118="PA",VLOOKUP($N118,'[1]PA Projects'!$A$4:$DO$223,77,0),VLOOKUP($N118, '[1]NJ Projects'!$A$13:$DK$121,76,0)))</f>
        <v>0</v>
      </c>
      <c r="AB118">
        <f>IF($L118="Externally Funded",0,IF($M118="PA",VLOOKUP($N118,'[1]PA Projects'!$A$4:$DO$223,78,0),VLOOKUP($N118, '[1]NJ Projects'!$A$13:$DK$121,77,0)))</f>
        <v>0</v>
      </c>
      <c r="AC118">
        <f>IF($L118="Externally Funded",0,IF($M118="PA",VLOOKUP($N118,'[1]PA Projects'!$A$4:$DO$223,79,0),VLOOKUP($N118, '[1]NJ Projects'!$A$13:$DK$121,78,0)))</f>
        <v>0</v>
      </c>
      <c r="AD118">
        <f>IF($L118="Externally Funded",0,IF($M118="PA",VLOOKUP($N118,'[1]PA Projects'!$A$4:$DO$223,80,0),VLOOKUP($N118, '[1]NJ Projects'!$A$13:$DK$121,79,0)))</f>
        <v>0</v>
      </c>
      <c r="AE118">
        <f>IF($L118="Externally Funded",0,IF($M118="PA",VLOOKUP($N118,'[1]PA Projects'!$A$4:$DO$223,81,0),VLOOKUP($N118, '[1]NJ Projects'!$A$13:$DK$121,80,0)))</f>
        <v>0</v>
      </c>
      <c r="AF118">
        <f>IF($L118="Externally Funded",0,IF($M118="PA",VLOOKUP($N118,'[1]PA Projects'!$A$4:$DO$223,82,0),VLOOKUP($N118, '[1]NJ Projects'!$A$13:$DK$121,81,0)))</f>
        <v>0</v>
      </c>
      <c r="AG118">
        <f>IF($L118="Externally Funded",0,IF($M118="PA",VLOOKUP($N118,'[1]PA Projects'!$A$4:$DO$223,83,0),VLOOKUP($N118, '[1]NJ Projects'!$A$13:$DK$121,82,0)))</f>
        <v>0</v>
      </c>
      <c r="AH118">
        <f>IF($L118="Externally Funded",0,IF($M118="PA",VLOOKUP($N118,'[1]PA Projects'!$A$4:$DO$223,84,0),VLOOKUP($N118, '[1]NJ Projects'!$A$13:$DK$121,83,0)))</f>
        <v>0</v>
      </c>
      <c r="AI118">
        <f>IF($L118="Externally Funded",0,IF($M118="PA",VLOOKUP($N118,'[1]PA Projects'!$A$4:$DO$223,85,0),VLOOKUP($N118, '[1]NJ Projects'!$A$13:$DK$121,84,0)))</f>
        <v>0</v>
      </c>
      <c r="AJ118">
        <f>IF($L118="Externally Funded",0,IF($M118="PA",VLOOKUP($N118,'[1]PA Projects'!$A$4:$DO$223,86,0),VLOOKUP($N118, '[1]NJ Projects'!$A$13:$DK$121,85,0)))</f>
        <v>0</v>
      </c>
      <c r="AK118">
        <f>IF($L118="Externally Funded",0,IF($M118="PA",VLOOKUP($N118,'[1]PA Projects'!$A$4:$DO$223,87,0),VLOOKUP($N118, '[1]NJ Projects'!$A$13:$DK$121,86,0)))</f>
        <v>0</v>
      </c>
      <c r="AL118">
        <f>IF($L118="Externally Funded", VLOOKUP($N118, '[1]External Projects'!$A$5:$S$13,19,0), IF($M118="PA",VLOOKUP($N118,'[1]PA Projects'!$A$4:$DO$223,119,0),VLOOKUP($N118, '[1]NJ Projects'!$A$13:$DK$121,115,0)))</f>
        <v>0</v>
      </c>
    </row>
    <row r="119" spans="1:38" x14ac:dyDescent="0.25">
      <c r="A119" s="1" t="s">
        <v>348</v>
      </c>
      <c r="B119" s="1" t="s">
        <v>206</v>
      </c>
      <c r="C119" s="1" t="s">
        <v>294</v>
      </c>
      <c r="D119" s="1" t="s">
        <v>349</v>
      </c>
      <c r="E119" s="1" t="s">
        <v>350</v>
      </c>
      <c r="F119" s="1" t="s">
        <v>109</v>
      </c>
      <c r="G119" s="2">
        <v>390.5</v>
      </c>
      <c r="H119" s="2">
        <v>0</v>
      </c>
      <c r="I119" s="2">
        <v>0</v>
      </c>
      <c r="L119" s="3" t="s">
        <v>29</v>
      </c>
      <c r="M119" s="1" t="s">
        <v>81</v>
      </c>
      <c r="N119" s="11">
        <v>93</v>
      </c>
      <c r="O119">
        <f>IF($L119="Externally Funded",0,IF($M119="PA",VLOOKUP($N119,'[1]PA Projects'!$A$4:$DO$223,65,0),VLOOKUP($N119, '[1]NJ Projects'!$A$13:$DK$121,64,0)))</f>
        <v>0</v>
      </c>
      <c r="P119">
        <f>IF($L119="Externally Funded",0,IF($M119="PA",VLOOKUP($N119,'[1]PA Projects'!$A$4:$DO$223,66,0),VLOOKUP($N119, '[1]NJ Projects'!$A$13:$DK$121,65,0)))</f>
        <v>0</v>
      </c>
      <c r="Q119">
        <f>IF($L119="Externally Funded",0,IF($M119="PA",VLOOKUP($N119,'[1]PA Projects'!$A$4:$DO$223,67,0),VLOOKUP($N119, '[1]NJ Projects'!$A$13:$DK$121,66,0)))</f>
        <v>0</v>
      </c>
      <c r="R119">
        <f>IF($L119="Externally Funded",0,IF($M119="PA",VLOOKUP($N119,'[1]PA Projects'!$A$4:$DO$223,68,0),VLOOKUP($N119, '[1]NJ Projects'!$A$13:$DK$121,67,0)))</f>
        <v>0</v>
      </c>
      <c r="S119">
        <f>IF($L119="Externally Funded",0,IF($M119="PA",VLOOKUP($N119,'[1]PA Projects'!$A$4:$DO$223,69,0),VLOOKUP($N119, '[1]NJ Projects'!$A$13:$DK$121,68,0)))</f>
        <v>0</v>
      </c>
      <c r="T119">
        <f>IF($L119="Externally Funded",0,IF($M119="PA",VLOOKUP($N119,'[1]PA Projects'!$A$4:$DO$223,70,0),VLOOKUP($N119, '[1]NJ Projects'!$A$13:$DK$121,69,0)))</f>
        <v>0</v>
      </c>
      <c r="U119">
        <f>IF($L119="Externally Funded",0,IF($M119="PA",VLOOKUP($N119,'[1]PA Projects'!$A$4:$DO$223,71,0),VLOOKUP($N119, '[1]NJ Projects'!$A$13:$DK$121,70,0)))</f>
        <v>0</v>
      </c>
      <c r="V119">
        <f>IF($L119="Externally Funded",0,IF($M119="PA",VLOOKUP($N119,'[1]PA Projects'!$A$4:$DO$223,72,0),VLOOKUP($N119, '[1]NJ Projects'!$A$13:$DK$121,71,0)))</f>
        <v>0</v>
      </c>
      <c r="W119">
        <f>IF($L119="Externally Funded",0,IF($M119="PA",VLOOKUP($N119,'[1]PA Projects'!$A$4:$DO$223,73,0),VLOOKUP($N119, '[1]NJ Projects'!$A$13:$DK$121,72,0)))</f>
        <v>0</v>
      </c>
      <c r="X119">
        <f>IF($L119="Externally Funded",0,IF($M119="PA",VLOOKUP($N119,'[1]PA Projects'!$A$4:$DO$223,74,0),VLOOKUP($N119, '[1]NJ Projects'!$A$13:$DK$121,73,0)))</f>
        <v>0</v>
      </c>
      <c r="Y119">
        <f>IF($L119="Externally Funded",0,IF($M119="PA",VLOOKUP($N119,'[1]PA Projects'!$A$4:$DO$223,75,0),VLOOKUP($N119, '[1]NJ Projects'!$A$13:$DK$121,74,0)))</f>
        <v>0</v>
      </c>
      <c r="Z119">
        <f>IF($L119="Externally Funded",0,IF($M119="PA",VLOOKUP($N119,'[1]PA Projects'!$A$4:$DO$223,76,0),VLOOKUP($N119, '[1]NJ Projects'!$A$13:$DK$121,75,0)))</f>
        <v>0</v>
      </c>
      <c r="AA119">
        <f>IF($L119="Externally Funded",0,IF($M119="PA",VLOOKUP($N119,'[1]PA Projects'!$A$4:$DO$223,77,0),VLOOKUP($N119, '[1]NJ Projects'!$A$13:$DK$121,76,0)))</f>
        <v>0</v>
      </c>
      <c r="AB119">
        <f>IF($L119="Externally Funded",0,IF($M119="PA",VLOOKUP($N119,'[1]PA Projects'!$A$4:$DO$223,78,0),VLOOKUP($N119, '[1]NJ Projects'!$A$13:$DK$121,77,0)))</f>
        <v>0</v>
      </c>
      <c r="AC119">
        <f>IF($L119="Externally Funded",0,IF($M119="PA",VLOOKUP($N119,'[1]PA Projects'!$A$4:$DO$223,79,0),VLOOKUP($N119, '[1]NJ Projects'!$A$13:$DK$121,78,0)))</f>
        <v>0</v>
      </c>
      <c r="AD119">
        <f>IF($L119="Externally Funded",0,IF($M119="PA",VLOOKUP($N119,'[1]PA Projects'!$A$4:$DO$223,80,0),VLOOKUP($N119, '[1]NJ Projects'!$A$13:$DK$121,79,0)))</f>
        <v>0</v>
      </c>
      <c r="AE119">
        <f>IF($L119="Externally Funded",0,IF($M119="PA",VLOOKUP($N119,'[1]PA Projects'!$A$4:$DO$223,81,0),VLOOKUP($N119, '[1]NJ Projects'!$A$13:$DK$121,80,0)))</f>
        <v>0</v>
      </c>
      <c r="AF119">
        <f>IF($L119="Externally Funded",0,IF($M119="PA",VLOOKUP($N119,'[1]PA Projects'!$A$4:$DO$223,82,0),VLOOKUP($N119, '[1]NJ Projects'!$A$13:$DK$121,81,0)))</f>
        <v>0</v>
      </c>
      <c r="AG119">
        <f>IF($L119="Externally Funded",0,IF($M119="PA",VLOOKUP($N119,'[1]PA Projects'!$A$4:$DO$223,83,0),VLOOKUP($N119, '[1]NJ Projects'!$A$13:$DK$121,82,0)))</f>
        <v>0</v>
      </c>
      <c r="AH119">
        <f>IF($L119="Externally Funded",0,IF($M119="PA",VLOOKUP($N119,'[1]PA Projects'!$A$4:$DO$223,84,0),VLOOKUP($N119, '[1]NJ Projects'!$A$13:$DK$121,83,0)))</f>
        <v>0</v>
      </c>
      <c r="AI119">
        <f>IF($L119="Externally Funded",0,IF($M119="PA",VLOOKUP($N119,'[1]PA Projects'!$A$4:$DO$223,85,0),VLOOKUP($N119, '[1]NJ Projects'!$A$13:$DK$121,84,0)))</f>
        <v>0</v>
      </c>
      <c r="AJ119">
        <f>IF($L119="Externally Funded",0,IF($M119="PA",VLOOKUP($N119,'[1]PA Projects'!$A$4:$DO$223,86,0),VLOOKUP($N119, '[1]NJ Projects'!$A$13:$DK$121,85,0)))</f>
        <v>0</v>
      </c>
      <c r="AK119">
        <f>IF($L119="Externally Funded",0,IF($M119="PA",VLOOKUP($N119,'[1]PA Projects'!$A$4:$DO$223,87,0),VLOOKUP($N119, '[1]NJ Projects'!$A$13:$DK$121,86,0)))</f>
        <v>0</v>
      </c>
      <c r="AL119">
        <f>IF($L119="Externally Funded", VLOOKUP($N119, '[1]External Projects'!$A$5:$S$13,19,0), IF($M119="PA",VLOOKUP($N119,'[1]PA Projects'!$A$4:$DO$223,119,0),VLOOKUP($N119, '[1]NJ Projects'!$A$13:$DK$121,115,0)))</f>
        <v>0</v>
      </c>
    </row>
    <row r="120" spans="1:38" x14ac:dyDescent="0.25">
      <c r="A120" s="1" t="s">
        <v>120</v>
      </c>
      <c r="B120" s="1" t="s">
        <v>206</v>
      </c>
      <c r="C120" s="1" t="s">
        <v>351</v>
      </c>
      <c r="D120" s="1" t="s">
        <v>352</v>
      </c>
      <c r="E120" s="1" t="s">
        <v>136</v>
      </c>
      <c r="F120" s="1" t="s">
        <v>238</v>
      </c>
      <c r="G120" s="2">
        <v>4.5</v>
      </c>
      <c r="H120" s="2">
        <v>0</v>
      </c>
      <c r="I120" s="2">
        <v>0</v>
      </c>
      <c r="L120" s="3" t="s">
        <v>29</v>
      </c>
      <c r="M120" s="1" t="str">
        <f t="shared" si="0"/>
        <v>NJ</v>
      </c>
      <c r="N120" s="11">
        <v>29</v>
      </c>
      <c r="O120">
        <f>IF($L120="Externally Funded",0,IF($M120="PA",VLOOKUP($N120,'[1]PA Projects'!$A$4:$DO$223,65,0),VLOOKUP($N120, '[1]NJ Projects'!$A$13:$DK$121,64,0)))</f>
        <v>99312</v>
      </c>
      <c r="P120">
        <f>IF($L120="Externally Funded",0,IF($M120="PA",VLOOKUP($N120,'[1]PA Projects'!$A$4:$DO$223,66,0),VLOOKUP($N120, '[1]NJ Projects'!$A$13:$DK$121,65,0)))</f>
        <v>0</v>
      </c>
      <c r="Q120">
        <f>IF($L120="Externally Funded",0,IF($M120="PA",VLOOKUP($N120,'[1]PA Projects'!$A$4:$DO$223,67,0),VLOOKUP($N120, '[1]NJ Projects'!$A$13:$DK$121,66,0)))</f>
        <v>0</v>
      </c>
      <c r="R120">
        <f>IF($L120="Externally Funded",0,IF($M120="PA",VLOOKUP($N120,'[1]PA Projects'!$A$4:$DO$223,68,0),VLOOKUP($N120, '[1]NJ Projects'!$A$13:$DK$121,67,0)))</f>
        <v>0</v>
      </c>
      <c r="S120">
        <f>IF($L120="Externally Funded",0,IF($M120="PA",VLOOKUP($N120,'[1]PA Projects'!$A$4:$DO$223,69,0),VLOOKUP($N120, '[1]NJ Projects'!$A$13:$DK$121,68,0)))</f>
        <v>0</v>
      </c>
      <c r="T120">
        <f>IF($L120="Externally Funded",0,IF($M120="PA",VLOOKUP($N120,'[1]PA Projects'!$A$4:$DO$223,70,0),VLOOKUP($N120, '[1]NJ Projects'!$A$13:$DK$121,69,0)))</f>
        <v>0</v>
      </c>
      <c r="U120">
        <f>IF($L120="Externally Funded",0,IF($M120="PA",VLOOKUP($N120,'[1]PA Projects'!$A$4:$DO$223,71,0),VLOOKUP($N120, '[1]NJ Projects'!$A$13:$DK$121,70,0)))</f>
        <v>0</v>
      </c>
      <c r="V120">
        <f>IF($L120="Externally Funded",0,IF($M120="PA",VLOOKUP($N120,'[1]PA Projects'!$A$4:$DO$223,72,0),VLOOKUP($N120, '[1]NJ Projects'!$A$13:$DK$121,71,0)))</f>
        <v>0</v>
      </c>
      <c r="W120">
        <f>IF($L120="Externally Funded",0,IF($M120="PA",VLOOKUP($N120,'[1]PA Projects'!$A$4:$DO$223,73,0),VLOOKUP($N120, '[1]NJ Projects'!$A$13:$DK$121,72,0)))</f>
        <v>0</v>
      </c>
      <c r="X120">
        <f>IF($L120="Externally Funded",0,IF($M120="PA",VLOOKUP($N120,'[1]PA Projects'!$A$4:$DO$223,74,0),VLOOKUP($N120, '[1]NJ Projects'!$A$13:$DK$121,73,0)))</f>
        <v>0</v>
      </c>
      <c r="Y120">
        <f>IF($L120="Externally Funded",0,IF($M120="PA",VLOOKUP($N120,'[1]PA Projects'!$A$4:$DO$223,75,0),VLOOKUP($N120, '[1]NJ Projects'!$A$13:$DK$121,74,0)))</f>
        <v>0</v>
      </c>
      <c r="Z120">
        <f>IF($L120="Externally Funded",0,IF($M120="PA",VLOOKUP($N120,'[1]PA Projects'!$A$4:$DO$223,76,0),VLOOKUP($N120, '[1]NJ Projects'!$A$13:$DK$121,75,0)))</f>
        <v>0</v>
      </c>
      <c r="AA120">
        <f>IF($L120="Externally Funded",0,IF($M120="PA",VLOOKUP($N120,'[1]PA Projects'!$A$4:$DO$223,77,0),VLOOKUP($N120, '[1]NJ Projects'!$A$13:$DK$121,76,0)))</f>
        <v>0</v>
      </c>
      <c r="AB120">
        <f>IF($L120="Externally Funded",0,IF($M120="PA",VLOOKUP($N120,'[1]PA Projects'!$A$4:$DO$223,78,0),VLOOKUP($N120, '[1]NJ Projects'!$A$13:$DK$121,77,0)))</f>
        <v>0</v>
      </c>
      <c r="AC120">
        <f>IF($L120="Externally Funded",0,IF($M120="PA",VLOOKUP($N120,'[1]PA Projects'!$A$4:$DO$223,79,0),VLOOKUP($N120, '[1]NJ Projects'!$A$13:$DK$121,78,0)))</f>
        <v>0</v>
      </c>
      <c r="AD120">
        <f>IF($L120="Externally Funded",0,IF($M120="PA",VLOOKUP($N120,'[1]PA Projects'!$A$4:$DO$223,80,0),VLOOKUP($N120, '[1]NJ Projects'!$A$13:$DK$121,79,0)))</f>
        <v>0</v>
      </c>
      <c r="AE120">
        <f>IF($L120="Externally Funded",0,IF($M120="PA",VLOOKUP($N120,'[1]PA Projects'!$A$4:$DO$223,81,0),VLOOKUP($N120, '[1]NJ Projects'!$A$13:$DK$121,80,0)))</f>
        <v>0</v>
      </c>
      <c r="AF120">
        <f>IF($L120="Externally Funded",0,IF($M120="PA",VLOOKUP($N120,'[1]PA Projects'!$A$4:$DO$223,82,0),VLOOKUP($N120, '[1]NJ Projects'!$A$13:$DK$121,81,0)))</f>
        <v>0</v>
      </c>
      <c r="AG120">
        <f>IF($L120="Externally Funded",0,IF($M120="PA",VLOOKUP($N120,'[1]PA Projects'!$A$4:$DO$223,83,0),VLOOKUP($N120, '[1]NJ Projects'!$A$13:$DK$121,82,0)))</f>
        <v>0</v>
      </c>
      <c r="AH120">
        <f>IF($L120="Externally Funded",0,IF($M120="PA",VLOOKUP($N120,'[1]PA Projects'!$A$4:$DO$223,84,0),VLOOKUP($N120, '[1]NJ Projects'!$A$13:$DK$121,83,0)))</f>
        <v>0</v>
      </c>
      <c r="AI120">
        <f>IF($L120="Externally Funded",0,IF($M120="PA",VLOOKUP($N120,'[1]PA Projects'!$A$4:$DO$223,85,0),VLOOKUP($N120, '[1]NJ Projects'!$A$13:$DK$121,84,0)))</f>
        <v>0</v>
      </c>
      <c r="AJ120">
        <f>IF($L120="Externally Funded",0,IF($M120="PA",VLOOKUP($N120,'[1]PA Projects'!$A$4:$DO$223,86,0),VLOOKUP($N120, '[1]NJ Projects'!$A$13:$DK$121,85,0)))</f>
        <v>0</v>
      </c>
      <c r="AK120">
        <f>IF($L120="Externally Funded",0,IF($M120="PA",VLOOKUP($N120,'[1]PA Projects'!$A$4:$DO$223,87,0),VLOOKUP($N120, '[1]NJ Projects'!$A$13:$DK$121,86,0)))</f>
        <v>0</v>
      </c>
      <c r="AL120">
        <f>IF($L120="Externally Funded", VLOOKUP($N120, '[1]External Projects'!$A$5:$S$13,19,0), IF($M120="PA",VLOOKUP($N120,'[1]PA Projects'!$A$4:$DO$223,119,0),VLOOKUP($N120, '[1]NJ Projects'!$A$13:$DK$121,115,0)))</f>
        <v>0</v>
      </c>
    </row>
    <row r="121" spans="1:38" x14ac:dyDescent="0.25">
      <c r="A121" s="1" t="s">
        <v>260</v>
      </c>
      <c r="B121" s="1" t="s">
        <v>206</v>
      </c>
      <c r="C121" s="1" t="s">
        <v>353</v>
      </c>
      <c r="D121" s="1" t="s">
        <v>354</v>
      </c>
      <c r="E121" s="1" t="s">
        <v>79</v>
      </c>
      <c r="F121" s="1" t="s">
        <v>109</v>
      </c>
      <c r="G121" s="2">
        <v>346</v>
      </c>
      <c r="H121" s="2">
        <v>0</v>
      </c>
      <c r="I121" s="2">
        <v>0</v>
      </c>
      <c r="L121" s="3" t="s">
        <v>29</v>
      </c>
      <c r="M121" s="1" t="str">
        <f t="shared" si="0"/>
        <v>NJ</v>
      </c>
      <c r="N121" s="11">
        <v>31</v>
      </c>
      <c r="O121" t="str">
        <f>IF($L121="Externally Funded",0,IF($M121="PA",VLOOKUP($N121,'[1]PA Projects'!$A$4:$DO$223,65,0),VLOOKUP($N121, '[1]NJ Projects'!$A$13:$DK$121,64,0)))</f>
        <v>02396A</v>
      </c>
      <c r="P121" t="str">
        <f>IF($L121="Externally Funded",0,IF($M121="PA",VLOOKUP($N121,'[1]PA Projects'!$A$4:$DO$223,66,0),VLOOKUP($N121, '[1]NJ Projects'!$A$13:$DK$121,65,0)))</f>
        <v>02396B</v>
      </c>
      <c r="Q121">
        <f>IF($L121="Externally Funded",0,IF($M121="PA",VLOOKUP($N121,'[1]PA Projects'!$A$4:$DO$223,67,0),VLOOKUP($N121, '[1]NJ Projects'!$A$13:$DK$121,66,0)))</f>
        <v>0</v>
      </c>
      <c r="R121">
        <f>IF($L121="Externally Funded",0,IF($M121="PA",VLOOKUP($N121,'[1]PA Projects'!$A$4:$DO$223,68,0),VLOOKUP($N121, '[1]NJ Projects'!$A$13:$DK$121,67,0)))</f>
        <v>0</v>
      </c>
      <c r="S121">
        <f>IF($L121="Externally Funded",0,IF($M121="PA",VLOOKUP($N121,'[1]PA Projects'!$A$4:$DO$223,69,0),VLOOKUP($N121, '[1]NJ Projects'!$A$13:$DK$121,68,0)))</f>
        <v>0</v>
      </c>
      <c r="T121">
        <f>IF($L121="Externally Funded",0,IF($M121="PA",VLOOKUP($N121,'[1]PA Projects'!$A$4:$DO$223,70,0),VLOOKUP($N121, '[1]NJ Projects'!$A$13:$DK$121,69,0)))</f>
        <v>0</v>
      </c>
      <c r="U121">
        <f>IF($L121="Externally Funded",0,IF($M121="PA",VLOOKUP($N121,'[1]PA Projects'!$A$4:$DO$223,71,0),VLOOKUP($N121, '[1]NJ Projects'!$A$13:$DK$121,70,0)))</f>
        <v>0</v>
      </c>
      <c r="V121">
        <f>IF($L121="Externally Funded",0,IF($M121="PA",VLOOKUP($N121,'[1]PA Projects'!$A$4:$DO$223,72,0),VLOOKUP($N121, '[1]NJ Projects'!$A$13:$DK$121,71,0)))</f>
        <v>0</v>
      </c>
      <c r="W121">
        <f>IF($L121="Externally Funded",0,IF($M121="PA",VLOOKUP($N121,'[1]PA Projects'!$A$4:$DO$223,73,0),VLOOKUP($N121, '[1]NJ Projects'!$A$13:$DK$121,72,0)))</f>
        <v>0</v>
      </c>
      <c r="X121">
        <f>IF($L121="Externally Funded",0,IF($M121="PA",VLOOKUP($N121,'[1]PA Projects'!$A$4:$DO$223,74,0),VLOOKUP($N121, '[1]NJ Projects'!$A$13:$DK$121,73,0)))</f>
        <v>0</v>
      </c>
      <c r="Y121">
        <f>IF($L121="Externally Funded",0,IF($M121="PA",VLOOKUP($N121,'[1]PA Projects'!$A$4:$DO$223,75,0),VLOOKUP($N121, '[1]NJ Projects'!$A$13:$DK$121,74,0)))</f>
        <v>0</v>
      </c>
      <c r="Z121">
        <f>IF($L121="Externally Funded",0,IF($M121="PA",VLOOKUP($N121,'[1]PA Projects'!$A$4:$DO$223,76,0),VLOOKUP($N121, '[1]NJ Projects'!$A$13:$DK$121,75,0)))</f>
        <v>0</v>
      </c>
      <c r="AA121">
        <f>IF($L121="Externally Funded",0,IF($M121="PA",VLOOKUP($N121,'[1]PA Projects'!$A$4:$DO$223,77,0),VLOOKUP($N121, '[1]NJ Projects'!$A$13:$DK$121,76,0)))</f>
        <v>0</v>
      </c>
      <c r="AB121">
        <f>IF($L121="Externally Funded",0,IF($M121="PA",VLOOKUP($N121,'[1]PA Projects'!$A$4:$DO$223,78,0),VLOOKUP($N121, '[1]NJ Projects'!$A$13:$DK$121,77,0)))</f>
        <v>0</v>
      </c>
      <c r="AC121">
        <f>IF($L121="Externally Funded",0,IF($M121="PA",VLOOKUP($N121,'[1]PA Projects'!$A$4:$DO$223,79,0),VLOOKUP($N121, '[1]NJ Projects'!$A$13:$DK$121,78,0)))</f>
        <v>0</v>
      </c>
      <c r="AD121">
        <f>IF($L121="Externally Funded",0,IF($M121="PA",VLOOKUP($N121,'[1]PA Projects'!$A$4:$DO$223,80,0),VLOOKUP($N121, '[1]NJ Projects'!$A$13:$DK$121,79,0)))</f>
        <v>0</v>
      </c>
      <c r="AE121">
        <f>IF($L121="Externally Funded",0,IF($M121="PA",VLOOKUP($N121,'[1]PA Projects'!$A$4:$DO$223,81,0),VLOOKUP($N121, '[1]NJ Projects'!$A$13:$DK$121,80,0)))</f>
        <v>0</v>
      </c>
      <c r="AF121">
        <f>IF($L121="Externally Funded",0,IF($M121="PA",VLOOKUP($N121,'[1]PA Projects'!$A$4:$DO$223,82,0),VLOOKUP($N121, '[1]NJ Projects'!$A$13:$DK$121,81,0)))</f>
        <v>0</v>
      </c>
      <c r="AG121">
        <f>IF($L121="Externally Funded",0,IF($M121="PA",VLOOKUP($N121,'[1]PA Projects'!$A$4:$DO$223,83,0),VLOOKUP($N121, '[1]NJ Projects'!$A$13:$DK$121,82,0)))</f>
        <v>0</v>
      </c>
      <c r="AH121">
        <f>IF($L121="Externally Funded",0,IF($M121="PA",VLOOKUP($N121,'[1]PA Projects'!$A$4:$DO$223,84,0),VLOOKUP($N121, '[1]NJ Projects'!$A$13:$DK$121,83,0)))</f>
        <v>0</v>
      </c>
      <c r="AI121">
        <f>IF($L121="Externally Funded",0,IF($M121="PA",VLOOKUP($N121,'[1]PA Projects'!$A$4:$DO$223,85,0),VLOOKUP($N121, '[1]NJ Projects'!$A$13:$DK$121,84,0)))</f>
        <v>0</v>
      </c>
      <c r="AJ121">
        <f>IF($L121="Externally Funded",0,IF($M121="PA",VLOOKUP($N121,'[1]PA Projects'!$A$4:$DO$223,86,0),VLOOKUP($N121, '[1]NJ Projects'!$A$13:$DK$121,85,0)))</f>
        <v>0</v>
      </c>
      <c r="AK121">
        <f>IF($L121="Externally Funded",0,IF($M121="PA",VLOOKUP($N121,'[1]PA Projects'!$A$4:$DO$223,87,0),VLOOKUP($N121, '[1]NJ Projects'!$A$13:$DK$121,86,0)))</f>
        <v>0</v>
      </c>
      <c r="AL121" t="str">
        <f>IF($L121="Externally Funded", VLOOKUP($N121, '[1]External Projects'!$A$5:$S$13,19,0), IF($M121="PA",VLOOKUP($N121,'[1]PA Projects'!$A$4:$DO$223,119,0),VLOOKUP($N121, '[1]NJ Projects'!$A$13:$DK$121,115,0)))</f>
        <v>http://www.state.nj.us/transportation/works/njfit/route29.shtm</v>
      </c>
    </row>
    <row r="122" spans="1:38" x14ac:dyDescent="0.25">
      <c r="A122" s="1" t="s">
        <v>355</v>
      </c>
      <c r="B122" s="1" t="s">
        <v>206</v>
      </c>
      <c r="C122" s="1" t="s">
        <v>356</v>
      </c>
      <c r="D122" s="1" t="s">
        <v>357</v>
      </c>
      <c r="E122" s="1" t="s">
        <v>79</v>
      </c>
      <c r="F122" s="1" t="s">
        <v>124</v>
      </c>
      <c r="G122" s="2">
        <v>10.7</v>
      </c>
      <c r="H122" s="2">
        <v>0</v>
      </c>
      <c r="I122" s="2">
        <v>0</v>
      </c>
      <c r="L122" s="3" t="s">
        <v>29</v>
      </c>
      <c r="M122" s="1" t="str">
        <f t="shared" si="0"/>
        <v>NJ</v>
      </c>
      <c r="N122" s="11">
        <v>81</v>
      </c>
      <c r="O122" t="str">
        <f>IF($L122="Externally Funded",0,IF($M122="PA",VLOOKUP($N122,'[1]PA Projects'!$A$4:$DO$223,65,0),VLOOKUP($N122, '[1]NJ Projects'!$A$13:$DK$121,64,0)))</f>
        <v>D0701</v>
      </c>
      <c r="P122">
        <f>IF($L122="Externally Funded",0,IF($M122="PA",VLOOKUP($N122,'[1]PA Projects'!$A$4:$DO$223,66,0),VLOOKUP($N122, '[1]NJ Projects'!$A$13:$DK$121,65,0)))</f>
        <v>0</v>
      </c>
      <c r="Q122">
        <f>IF($L122="Externally Funded",0,IF($M122="PA",VLOOKUP($N122,'[1]PA Projects'!$A$4:$DO$223,67,0),VLOOKUP($N122, '[1]NJ Projects'!$A$13:$DK$121,66,0)))</f>
        <v>0</v>
      </c>
      <c r="R122">
        <f>IF($L122="Externally Funded",0,IF($M122="PA",VLOOKUP($N122,'[1]PA Projects'!$A$4:$DO$223,68,0),VLOOKUP($N122, '[1]NJ Projects'!$A$13:$DK$121,67,0)))</f>
        <v>0</v>
      </c>
      <c r="S122">
        <f>IF($L122="Externally Funded",0,IF($M122="PA",VLOOKUP($N122,'[1]PA Projects'!$A$4:$DO$223,69,0),VLOOKUP($N122, '[1]NJ Projects'!$A$13:$DK$121,68,0)))</f>
        <v>0</v>
      </c>
      <c r="T122">
        <f>IF($L122="Externally Funded",0,IF($M122="PA",VLOOKUP($N122,'[1]PA Projects'!$A$4:$DO$223,70,0),VLOOKUP($N122, '[1]NJ Projects'!$A$13:$DK$121,69,0)))</f>
        <v>0</v>
      </c>
      <c r="U122">
        <f>IF($L122="Externally Funded",0,IF($M122="PA",VLOOKUP($N122,'[1]PA Projects'!$A$4:$DO$223,71,0),VLOOKUP($N122, '[1]NJ Projects'!$A$13:$DK$121,70,0)))</f>
        <v>0</v>
      </c>
      <c r="V122">
        <f>IF($L122="Externally Funded",0,IF($M122="PA",VLOOKUP($N122,'[1]PA Projects'!$A$4:$DO$223,72,0),VLOOKUP($N122, '[1]NJ Projects'!$A$13:$DK$121,71,0)))</f>
        <v>0</v>
      </c>
      <c r="W122">
        <f>IF($L122="Externally Funded",0,IF($M122="PA",VLOOKUP($N122,'[1]PA Projects'!$A$4:$DO$223,73,0),VLOOKUP($N122, '[1]NJ Projects'!$A$13:$DK$121,72,0)))</f>
        <v>0</v>
      </c>
      <c r="X122">
        <f>IF($L122="Externally Funded",0,IF($M122="PA",VLOOKUP($N122,'[1]PA Projects'!$A$4:$DO$223,74,0),VLOOKUP($N122, '[1]NJ Projects'!$A$13:$DK$121,73,0)))</f>
        <v>0</v>
      </c>
      <c r="Y122">
        <f>IF($L122="Externally Funded",0,IF($M122="PA",VLOOKUP($N122,'[1]PA Projects'!$A$4:$DO$223,75,0),VLOOKUP($N122, '[1]NJ Projects'!$A$13:$DK$121,74,0)))</f>
        <v>0</v>
      </c>
      <c r="Z122">
        <f>IF($L122="Externally Funded",0,IF($M122="PA",VLOOKUP($N122,'[1]PA Projects'!$A$4:$DO$223,76,0),VLOOKUP($N122, '[1]NJ Projects'!$A$13:$DK$121,75,0)))</f>
        <v>0</v>
      </c>
      <c r="AA122">
        <f>IF($L122="Externally Funded",0,IF($M122="PA",VLOOKUP($N122,'[1]PA Projects'!$A$4:$DO$223,77,0),VLOOKUP($N122, '[1]NJ Projects'!$A$13:$DK$121,76,0)))</f>
        <v>0</v>
      </c>
      <c r="AB122">
        <f>IF($L122="Externally Funded",0,IF($M122="PA",VLOOKUP($N122,'[1]PA Projects'!$A$4:$DO$223,78,0),VLOOKUP($N122, '[1]NJ Projects'!$A$13:$DK$121,77,0)))</f>
        <v>0</v>
      </c>
      <c r="AC122">
        <f>IF($L122="Externally Funded",0,IF($M122="PA",VLOOKUP($N122,'[1]PA Projects'!$A$4:$DO$223,79,0),VLOOKUP($N122, '[1]NJ Projects'!$A$13:$DK$121,78,0)))</f>
        <v>0</v>
      </c>
      <c r="AD122">
        <f>IF($L122="Externally Funded",0,IF($M122="PA",VLOOKUP($N122,'[1]PA Projects'!$A$4:$DO$223,80,0),VLOOKUP($N122, '[1]NJ Projects'!$A$13:$DK$121,79,0)))</f>
        <v>0</v>
      </c>
      <c r="AE122">
        <f>IF($L122="Externally Funded",0,IF($M122="PA",VLOOKUP($N122,'[1]PA Projects'!$A$4:$DO$223,81,0),VLOOKUP($N122, '[1]NJ Projects'!$A$13:$DK$121,80,0)))</f>
        <v>0</v>
      </c>
      <c r="AF122">
        <f>IF($L122="Externally Funded",0,IF($M122="PA",VLOOKUP($N122,'[1]PA Projects'!$A$4:$DO$223,82,0),VLOOKUP($N122, '[1]NJ Projects'!$A$13:$DK$121,81,0)))</f>
        <v>0</v>
      </c>
      <c r="AG122">
        <f>IF($L122="Externally Funded",0,IF($M122="PA",VLOOKUP($N122,'[1]PA Projects'!$A$4:$DO$223,83,0),VLOOKUP($N122, '[1]NJ Projects'!$A$13:$DK$121,82,0)))</f>
        <v>0</v>
      </c>
      <c r="AH122">
        <f>IF($L122="Externally Funded",0,IF($M122="PA",VLOOKUP($N122,'[1]PA Projects'!$A$4:$DO$223,84,0),VLOOKUP($N122, '[1]NJ Projects'!$A$13:$DK$121,83,0)))</f>
        <v>0</v>
      </c>
      <c r="AI122">
        <f>IF($L122="Externally Funded",0,IF($M122="PA",VLOOKUP($N122,'[1]PA Projects'!$A$4:$DO$223,85,0),VLOOKUP($N122, '[1]NJ Projects'!$A$13:$DK$121,84,0)))</f>
        <v>0</v>
      </c>
      <c r="AJ122">
        <f>IF($L122="Externally Funded",0,IF($M122="PA",VLOOKUP($N122,'[1]PA Projects'!$A$4:$DO$223,86,0),VLOOKUP($N122, '[1]NJ Projects'!$A$13:$DK$121,85,0)))</f>
        <v>0</v>
      </c>
      <c r="AK122">
        <f>IF($L122="Externally Funded",0,IF($M122="PA",VLOOKUP($N122,'[1]PA Projects'!$A$4:$DO$223,87,0),VLOOKUP($N122, '[1]NJ Projects'!$A$13:$DK$121,86,0)))</f>
        <v>0</v>
      </c>
      <c r="AL122">
        <f>IF($L122="Externally Funded", VLOOKUP($N122, '[1]External Projects'!$A$5:$S$13,19,0), IF($M122="PA",VLOOKUP($N122,'[1]PA Projects'!$A$4:$DO$223,119,0),VLOOKUP($N122, '[1]NJ Projects'!$A$13:$DK$121,115,0)))</f>
        <v>0</v>
      </c>
    </row>
    <row r="123" spans="1:38" x14ac:dyDescent="0.25">
      <c r="A123" s="1" t="s">
        <v>174</v>
      </c>
      <c r="B123" s="1" t="s">
        <v>261</v>
      </c>
      <c r="C123" s="1" t="s">
        <v>358</v>
      </c>
      <c r="D123" s="1" t="s">
        <v>359</v>
      </c>
      <c r="E123" s="1" t="s">
        <v>64</v>
      </c>
      <c r="F123" s="1" t="s">
        <v>265</v>
      </c>
      <c r="G123" s="2">
        <v>26</v>
      </c>
      <c r="H123" s="2">
        <v>0</v>
      </c>
      <c r="I123" s="2">
        <v>0</v>
      </c>
      <c r="L123" s="3" t="s">
        <v>29</v>
      </c>
      <c r="M123" s="1" t="str">
        <f t="shared" si="0"/>
        <v>PA</v>
      </c>
      <c r="N123" s="1" t="s">
        <v>269</v>
      </c>
      <c r="O123">
        <f>IF($L123="Externally Funded",0,IF($M123="PA",VLOOKUP($N123,'[1]PA Projects'!$A$4:$DO$223,65,0),VLOOKUP($N123, '[1]NJ Projects'!$A$13:$DK$121,64,0)))</f>
        <v>0</v>
      </c>
      <c r="P123">
        <f>IF($L123="Externally Funded",0,IF($M123="PA",VLOOKUP($N123,'[1]PA Projects'!$A$4:$DO$223,66,0),VLOOKUP($N123, '[1]NJ Projects'!$A$13:$DK$121,65,0)))</f>
        <v>0</v>
      </c>
      <c r="Q123">
        <f>IF($L123="Externally Funded",0,IF($M123="PA",VLOOKUP($N123,'[1]PA Projects'!$A$4:$DO$223,67,0),VLOOKUP($N123, '[1]NJ Projects'!$A$13:$DK$121,66,0)))</f>
        <v>0</v>
      </c>
      <c r="R123">
        <f>IF($L123="Externally Funded",0,IF($M123="PA",VLOOKUP($N123,'[1]PA Projects'!$A$4:$DO$223,68,0),VLOOKUP($N123, '[1]NJ Projects'!$A$13:$DK$121,67,0)))</f>
        <v>0</v>
      </c>
      <c r="S123">
        <f>IF($L123="Externally Funded",0,IF($M123="PA",VLOOKUP($N123,'[1]PA Projects'!$A$4:$DO$223,69,0),VLOOKUP($N123, '[1]NJ Projects'!$A$13:$DK$121,68,0)))</f>
        <v>0</v>
      </c>
      <c r="T123">
        <f>IF($L123="Externally Funded",0,IF($M123="PA",VLOOKUP($N123,'[1]PA Projects'!$A$4:$DO$223,70,0),VLOOKUP($N123, '[1]NJ Projects'!$A$13:$DK$121,69,0)))</f>
        <v>0</v>
      </c>
      <c r="U123">
        <f>IF($L123="Externally Funded",0,IF($M123="PA",VLOOKUP($N123,'[1]PA Projects'!$A$4:$DO$223,71,0),VLOOKUP($N123, '[1]NJ Projects'!$A$13:$DK$121,70,0)))</f>
        <v>0</v>
      </c>
      <c r="V123">
        <f>IF($L123="Externally Funded",0,IF($M123="PA",VLOOKUP($N123,'[1]PA Projects'!$A$4:$DO$223,72,0),VLOOKUP($N123, '[1]NJ Projects'!$A$13:$DK$121,71,0)))</f>
        <v>0</v>
      </c>
      <c r="W123">
        <f>IF($L123="Externally Funded",0,IF($M123="PA",VLOOKUP($N123,'[1]PA Projects'!$A$4:$DO$223,73,0),VLOOKUP($N123, '[1]NJ Projects'!$A$13:$DK$121,72,0)))</f>
        <v>0</v>
      </c>
      <c r="X123">
        <f>IF($L123="Externally Funded",0,IF($M123="PA",VLOOKUP($N123,'[1]PA Projects'!$A$4:$DO$223,74,0),VLOOKUP($N123, '[1]NJ Projects'!$A$13:$DK$121,73,0)))</f>
        <v>0</v>
      </c>
      <c r="Y123">
        <f>IF($L123="Externally Funded",0,IF($M123="PA",VLOOKUP($N123,'[1]PA Projects'!$A$4:$DO$223,75,0),VLOOKUP($N123, '[1]NJ Projects'!$A$13:$DK$121,74,0)))</f>
        <v>0</v>
      </c>
      <c r="Z123">
        <f>IF($L123="Externally Funded",0,IF($M123="PA",VLOOKUP($N123,'[1]PA Projects'!$A$4:$DO$223,76,0),VLOOKUP($N123, '[1]NJ Projects'!$A$13:$DK$121,75,0)))</f>
        <v>0</v>
      </c>
      <c r="AA123">
        <f>IF($L123="Externally Funded",0,IF($M123="PA",VLOOKUP($N123,'[1]PA Projects'!$A$4:$DO$223,77,0),VLOOKUP($N123, '[1]NJ Projects'!$A$13:$DK$121,76,0)))</f>
        <v>0</v>
      </c>
      <c r="AB123">
        <f>IF($L123="Externally Funded",0,IF($M123="PA",VLOOKUP($N123,'[1]PA Projects'!$A$4:$DO$223,78,0),VLOOKUP($N123, '[1]NJ Projects'!$A$13:$DK$121,77,0)))</f>
        <v>0</v>
      </c>
      <c r="AC123">
        <f>IF($L123="Externally Funded",0,IF($M123="PA",VLOOKUP($N123,'[1]PA Projects'!$A$4:$DO$223,79,0),VLOOKUP($N123, '[1]NJ Projects'!$A$13:$DK$121,78,0)))</f>
        <v>0</v>
      </c>
      <c r="AD123">
        <f>IF($L123="Externally Funded",0,IF($M123="PA",VLOOKUP($N123,'[1]PA Projects'!$A$4:$DO$223,80,0),VLOOKUP($N123, '[1]NJ Projects'!$A$13:$DK$121,79,0)))</f>
        <v>0</v>
      </c>
      <c r="AE123">
        <f>IF($L123="Externally Funded",0,IF($M123="PA",VLOOKUP($N123,'[1]PA Projects'!$A$4:$DO$223,81,0),VLOOKUP($N123, '[1]NJ Projects'!$A$13:$DK$121,80,0)))</f>
        <v>0</v>
      </c>
      <c r="AF123">
        <f>IF($L123="Externally Funded",0,IF($M123="PA",VLOOKUP($N123,'[1]PA Projects'!$A$4:$DO$223,82,0),VLOOKUP($N123, '[1]NJ Projects'!$A$13:$DK$121,81,0)))</f>
        <v>0</v>
      </c>
      <c r="AG123">
        <f>IF($L123="Externally Funded",0,IF($M123="PA",VLOOKUP($N123,'[1]PA Projects'!$A$4:$DO$223,83,0),VLOOKUP($N123, '[1]NJ Projects'!$A$13:$DK$121,82,0)))</f>
        <v>0</v>
      </c>
      <c r="AH123">
        <f>IF($L123="Externally Funded",0,IF($M123="PA",VLOOKUP($N123,'[1]PA Projects'!$A$4:$DO$223,84,0),VLOOKUP($N123, '[1]NJ Projects'!$A$13:$DK$121,83,0)))</f>
        <v>0</v>
      </c>
      <c r="AI123">
        <f>IF($L123="Externally Funded",0,IF($M123="PA",VLOOKUP($N123,'[1]PA Projects'!$A$4:$DO$223,85,0),VLOOKUP($N123, '[1]NJ Projects'!$A$13:$DK$121,84,0)))</f>
        <v>0</v>
      </c>
      <c r="AJ123">
        <f>IF($L123="Externally Funded",0,IF($M123="PA",VLOOKUP($N123,'[1]PA Projects'!$A$4:$DO$223,86,0),VLOOKUP($N123, '[1]NJ Projects'!$A$13:$DK$121,85,0)))</f>
        <v>0</v>
      </c>
      <c r="AK123">
        <f>IF($L123="Externally Funded",0,IF($M123="PA",VLOOKUP($N123,'[1]PA Projects'!$A$4:$DO$223,87,0),VLOOKUP($N123, '[1]NJ Projects'!$A$13:$DK$121,86,0)))</f>
        <v>0</v>
      </c>
      <c r="AL123">
        <f>IF($L123="Externally Funded", VLOOKUP($N123, '[1]External Projects'!$A$5:$S$13,19,0), IF($M123="PA",VLOOKUP($N123,'[1]PA Projects'!$A$4:$DO$223,119,0),VLOOKUP($N123, '[1]NJ Projects'!$A$13:$DK$121,115,0)))</f>
        <v>0</v>
      </c>
    </row>
    <row r="124" spans="1:38" x14ac:dyDescent="0.25">
      <c r="A124" s="1" t="s">
        <v>105</v>
      </c>
      <c r="B124" s="1" t="s">
        <v>261</v>
      </c>
      <c r="C124" s="1" t="s">
        <v>275</v>
      </c>
      <c r="D124" s="1" t="s">
        <v>276</v>
      </c>
      <c r="E124" s="1" t="s">
        <v>277</v>
      </c>
      <c r="F124" s="1" t="s">
        <v>18</v>
      </c>
      <c r="G124" s="2">
        <v>0</v>
      </c>
      <c r="H124" s="2">
        <v>235</v>
      </c>
      <c r="I124" s="2">
        <v>0</v>
      </c>
      <c r="L124" s="3" t="s">
        <v>20</v>
      </c>
      <c r="M124" s="1" t="str">
        <f t="shared" ref="M124:M178" si="1">IF(OR(E124="Burlington", E124="Camden", E124="Gloucester", E124="Mercer"),"NJ", "PA")</f>
        <v>PA</v>
      </c>
      <c r="N124" s="1" t="s">
        <v>269</v>
      </c>
      <c r="O124">
        <f>IF($L124="Externally Funded",0,IF($M124="PA",VLOOKUP($N124,'[1]PA Projects'!$A$4:$DO$223,65,0),VLOOKUP($N124, '[1]NJ Projects'!$A$13:$DK$121,64,0)))</f>
        <v>0</v>
      </c>
      <c r="P124">
        <f>IF($L124="Externally Funded",0,IF($M124="PA",VLOOKUP($N124,'[1]PA Projects'!$A$4:$DO$223,66,0),VLOOKUP($N124, '[1]NJ Projects'!$A$13:$DK$121,65,0)))</f>
        <v>0</v>
      </c>
      <c r="Q124">
        <f>IF($L124="Externally Funded",0,IF($M124="PA",VLOOKUP($N124,'[1]PA Projects'!$A$4:$DO$223,67,0),VLOOKUP($N124, '[1]NJ Projects'!$A$13:$DK$121,66,0)))</f>
        <v>0</v>
      </c>
      <c r="R124">
        <f>IF($L124="Externally Funded",0,IF($M124="PA",VLOOKUP($N124,'[1]PA Projects'!$A$4:$DO$223,68,0),VLOOKUP($N124, '[1]NJ Projects'!$A$13:$DK$121,67,0)))</f>
        <v>0</v>
      </c>
      <c r="S124">
        <f>IF($L124="Externally Funded",0,IF($M124="PA",VLOOKUP($N124,'[1]PA Projects'!$A$4:$DO$223,69,0),VLOOKUP($N124, '[1]NJ Projects'!$A$13:$DK$121,68,0)))</f>
        <v>0</v>
      </c>
      <c r="T124">
        <f>IF($L124="Externally Funded",0,IF($M124="PA",VLOOKUP($N124,'[1]PA Projects'!$A$4:$DO$223,70,0),VLOOKUP($N124, '[1]NJ Projects'!$A$13:$DK$121,69,0)))</f>
        <v>0</v>
      </c>
      <c r="U124">
        <f>IF($L124="Externally Funded",0,IF($M124="PA",VLOOKUP($N124,'[1]PA Projects'!$A$4:$DO$223,71,0),VLOOKUP($N124, '[1]NJ Projects'!$A$13:$DK$121,70,0)))</f>
        <v>0</v>
      </c>
      <c r="V124">
        <f>IF($L124="Externally Funded",0,IF($M124="PA",VLOOKUP($N124,'[1]PA Projects'!$A$4:$DO$223,72,0),VLOOKUP($N124, '[1]NJ Projects'!$A$13:$DK$121,71,0)))</f>
        <v>0</v>
      </c>
      <c r="W124">
        <f>IF($L124="Externally Funded",0,IF($M124="PA",VLOOKUP($N124,'[1]PA Projects'!$A$4:$DO$223,73,0),VLOOKUP($N124, '[1]NJ Projects'!$A$13:$DK$121,72,0)))</f>
        <v>0</v>
      </c>
      <c r="X124">
        <f>IF($L124="Externally Funded",0,IF($M124="PA",VLOOKUP($N124,'[1]PA Projects'!$A$4:$DO$223,74,0),VLOOKUP($N124, '[1]NJ Projects'!$A$13:$DK$121,73,0)))</f>
        <v>0</v>
      </c>
      <c r="Y124">
        <f>IF($L124="Externally Funded",0,IF($M124="PA",VLOOKUP($N124,'[1]PA Projects'!$A$4:$DO$223,75,0),VLOOKUP($N124, '[1]NJ Projects'!$A$13:$DK$121,74,0)))</f>
        <v>0</v>
      </c>
      <c r="Z124">
        <f>IF($L124="Externally Funded",0,IF($M124="PA",VLOOKUP($N124,'[1]PA Projects'!$A$4:$DO$223,76,0),VLOOKUP($N124, '[1]NJ Projects'!$A$13:$DK$121,75,0)))</f>
        <v>0</v>
      </c>
      <c r="AA124">
        <f>IF($L124="Externally Funded",0,IF($M124="PA",VLOOKUP($N124,'[1]PA Projects'!$A$4:$DO$223,77,0),VLOOKUP($N124, '[1]NJ Projects'!$A$13:$DK$121,76,0)))</f>
        <v>0</v>
      </c>
      <c r="AB124">
        <f>IF($L124="Externally Funded",0,IF($M124="PA",VLOOKUP($N124,'[1]PA Projects'!$A$4:$DO$223,78,0),VLOOKUP($N124, '[1]NJ Projects'!$A$13:$DK$121,77,0)))</f>
        <v>0</v>
      </c>
      <c r="AC124">
        <f>IF($L124="Externally Funded",0,IF($M124="PA",VLOOKUP($N124,'[1]PA Projects'!$A$4:$DO$223,79,0),VLOOKUP($N124, '[1]NJ Projects'!$A$13:$DK$121,78,0)))</f>
        <v>0</v>
      </c>
      <c r="AD124">
        <f>IF($L124="Externally Funded",0,IF($M124="PA",VLOOKUP($N124,'[1]PA Projects'!$A$4:$DO$223,80,0),VLOOKUP($N124, '[1]NJ Projects'!$A$13:$DK$121,79,0)))</f>
        <v>0</v>
      </c>
      <c r="AE124">
        <f>IF($L124="Externally Funded",0,IF($M124="PA",VLOOKUP($N124,'[1]PA Projects'!$A$4:$DO$223,81,0),VLOOKUP($N124, '[1]NJ Projects'!$A$13:$DK$121,80,0)))</f>
        <v>0</v>
      </c>
      <c r="AF124">
        <f>IF($L124="Externally Funded",0,IF($M124="PA",VLOOKUP($N124,'[1]PA Projects'!$A$4:$DO$223,82,0),VLOOKUP($N124, '[1]NJ Projects'!$A$13:$DK$121,81,0)))</f>
        <v>0</v>
      </c>
      <c r="AG124">
        <f>IF($L124="Externally Funded",0,IF($M124="PA",VLOOKUP($N124,'[1]PA Projects'!$A$4:$DO$223,83,0),VLOOKUP($N124, '[1]NJ Projects'!$A$13:$DK$121,82,0)))</f>
        <v>0</v>
      </c>
      <c r="AH124">
        <f>IF($L124="Externally Funded",0,IF($M124="PA",VLOOKUP($N124,'[1]PA Projects'!$A$4:$DO$223,84,0),VLOOKUP($N124, '[1]NJ Projects'!$A$13:$DK$121,83,0)))</f>
        <v>0</v>
      </c>
      <c r="AI124">
        <f>IF($L124="Externally Funded",0,IF($M124="PA",VLOOKUP($N124,'[1]PA Projects'!$A$4:$DO$223,85,0),VLOOKUP($N124, '[1]NJ Projects'!$A$13:$DK$121,84,0)))</f>
        <v>0</v>
      </c>
      <c r="AJ124">
        <f>IF($L124="Externally Funded",0,IF($M124="PA",VLOOKUP($N124,'[1]PA Projects'!$A$4:$DO$223,86,0),VLOOKUP($N124, '[1]NJ Projects'!$A$13:$DK$121,85,0)))</f>
        <v>0</v>
      </c>
      <c r="AK124">
        <f>IF($L124="Externally Funded",0,IF($M124="PA",VLOOKUP($N124,'[1]PA Projects'!$A$4:$DO$223,87,0),VLOOKUP($N124, '[1]NJ Projects'!$A$13:$DK$121,86,0)))</f>
        <v>0</v>
      </c>
      <c r="AL124">
        <f>IF($L124="Externally Funded", VLOOKUP($N124, '[1]External Projects'!$A$5:$S$13,19,0), IF($M124="PA",VLOOKUP($N124,'[1]PA Projects'!$A$4:$DO$223,119,0),VLOOKUP($N124, '[1]NJ Projects'!$A$13:$DK$121,115,0)))</f>
        <v>0</v>
      </c>
    </row>
    <row r="125" spans="1:38" x14ac:dyDescent="0.25">
      <c r="B125" s="1" t="s">
        <v>261</v>
      </c>
      <c r="C125" s="1" t="s">
        <v>338</v>
      </c>
      <c r="D125" s="1" t="s">
        <v>360</v>
      </c>
      <c r="E125" s="1" t="s">
        <v>361</v>
      </c>
      <c r="F125" s="1" t="s">
        <v>362</v>
      </c>
      <c r="G125" s="2">
        <v>281.39999999999998</v>
      </c>
      <c r="H125" s="2">
        <v>0</v>
      </c>
      <c r="I125" s="2">
        <v>0</v>
      </c>
      <c r="L125" s="3" t="s">
        <v>29</v>
      </c>
      <c r="M125" s="1" t="str">
        <f t="shared" si="1"/>
        <v>PA</v>
      </c>
      <c r="N125" s="11">
        <v>2</v>
      </c>
      <c r="O125">
        <f>IF($L125="Externally Funded",0,IF($M125="PA",VLOOKUP($N125,'[1]PA Projects'!$A$4:$DO$223,65,0),VLOOKUP($N125, '[1]NJ Projects'!$A$13:$DK$121,64,0)))</f>
        <v>14698</v>
      </c>
      <c r="P125">
        <f>IF($L125="Externally Funded",0,IF($M125="PA",VLOOKUP($N125,'[1]PA Projects'!$A$4:$DO$223,66,0),VLOOKUP($N125, '[1]NJ Projects'!$A$13:$DK$121,65,0)))</f>
        <v>64220</v>
      </c>
      <c r="Q125">
        <f>IF($L125="Externally Funded",0,IF($M125="PA",VLOOKUP($N125,'[1]PA Projects'!$A$4:$DO$223,67,0),VLOOKUP($N125, '[1]NJ Projects'!$A$13:$DK$121,66,0)))</f>
        <v>66986</v>
      </c>
      <c r="R125">
        <f>IF($L125="Externally Funded",0,IF($M125="PA",VLOOKUP($N125,'[1]PA Projects'!$A$4:$DO$223,68,0),VLOOKUP($N125, '[1]NJ Projects'!$A$13:$DK$121,67,0)))</f>
        <v>16738</v>
      </c>
      <c r="S125">
        <f>IF($L125="Externally Funded",0,IF($M125="PA",VLOOKUP($N125,'[1]PA Projects'!$A$4:$DO$223,69,0),VLOOKUP($N125, '[1]NJ Projects'!$A$13:$DK$121,68,0)))</f>
        <v>64222</v>
      </c>
      <c r="T125">
        <f>IF($L125="Externally Funded",0,IF($M125="PA",VLOOKUP($N125,'[1]PA Projects'!$A$4:$DO$223,70,0),VLOOKUP($N125, '[1]NJ Projects'!$A$13:$DK$121,69,0)))</f>
        <v>0</v>
      </c>
      <c r="U125">
        <f>IF($L125="Externally Funded",0,IF($M125="PA",VLOOKUP($N125,'[1]PA Projects'!$A$4:$DO$223,71,0),VLOOKUP($N125, '[1]NJ Projects'!$A$13:$DK$121,70,0)))</f>
        <v>0</v>
      </c>
      <c r="V125">
        <f>IF($L125="Externally Funded",0,IF($M125="PA",VLOOKUP($N125,'[1]PA Projects'!$A$4:$DO$223,72,0),VLOOKUP($N125, '[1]NJ Projects'!$A$13:$DK$121,71,0)))</f>
        <v>0</v>
      </c>
      <c r="W125">
        <f>IF($L125="Externally Funded",0,IF($M125="PA",VLOOKUP($N125,'[1]PA Projects'!$A$4:$DO$223,73,0),VLOOKUP($N125, '[1]NJ Projects'!$A$13:$DK$121,72,0)))</f>
        <v>0</v>
      </c>
      <c r="X125">
        <f>IF($L125="Externally Funded",0,IF($M125="PA",VLOOKUP($N125,'[1]PA Projects'!$A$4:$DO$223,74,0),VLOOKUP($N125, '[1]NJ Projects'!$A$13:$DK$121,73,0)))</f>
        <v>0</v>
      </c>
      <c r="Y125">
        <f>IF($L125="Externally Funded",0,IF($M125="PA",VLOOKUP($N125,'[1]PA Projects'!$A$4:$DO$223,75,0),VLOOKUP($N125, '[1]NJ Projects'!$A$13:$DK$121,74,0)))</f>
        <v>0</v>
      </c>
      <c r="Z125">
        <f>IF($L125="Externally Funded",0,IF($M125="PA",VLOOKUP($N125,'[1]PA Projects'!$A$4:$DO$223,76,0),VLOOKUP($N125, '[1]NJ Projects'!$A$13:$DK$121,75,0)))</f>
        <v>0</v>
      </c>
      <c r="AA125">
        <f>IF($L125="Externally Funded",0,IF($M125="PA",VLOOKUP($N125,'[1]PA Projects'!$A$4:$DO$223,77,0),VLOOKUP($N125, '[1]NJ Projects'!$A$13:$DK$121,76,0)))</f>
        <v>0</v>
      </c>
      <c r="AB125">
        <f>IF($L125="Externally Funded",0,IF($M125="PA",VLOOKUP($N125,'[1]PA Projects'!$A$4:$DO$223,78,0),VLOOKUP($N125, '[1]NJ Projects'!$A$13:$DK$121,77,0)))</f>
        <v>0</v>
      </c>
      <c r="AC125">
        <f>IF($L125="Externally Funded",0,IF($M125="PA",VLOOKUP($N125,'[1]PA Projects'!$A$4:$DO$223,79,0),VLOOKUP($N125, '[1]NJ Projects'!$A$13:$DK$121,78,0)))</f>
        <v>0</v>
      </c>
      <c r="AD125">
        <f>IF($L125="Externally Funded",0,IF($M125="PA",VLOOKUP($N125,'[1]PA Projects'!$A$4:$DO$223,80,0),VLOOKUP($N125, '[1]NJ Projects'!$A$13:$DK$121,79,0)))</f>
        <v>0</v>
      </c>
      <c r="AE125">
        <f>IF($L125="Externally Funded",0,IF($M125="PA",VLOOKUP($N125,'[1]PA Projects'!$A$4:$DO$223,81,0),VLOOKUP($N125, '[1]NJ Projects'!$A$13:$DK$121,80,0)))</f>
        <v>0</v>
      </c>
      <c r="AF125">
        <f>IF($L125="Externally Funded",0,IF($M125="PA",VLOOKUP($N125,'[1]PA Projects'!$A$4:$DO$223,82,0),VLOOKUP($N125, '[1]NJ Projects'!$A$13:$DK$121,81,0)))</f>
        <v>0</v>
      </c>
      <c r="AG125">
        <f>IF($L125="Externally Funded",0,IF($M125="PA",VLOOKUP($N125,'[1]PA Projects'!$A$4:$DO$223,83,0),VLOOKUP($N125, '[1]NJ Projects'!$A$13:$DK$121,82,0)))</f>
        <v>0</v>
      </c>
      <c r="AH125">
        <f>IF($L125="Externally Funded",0,IF($M125="PA",VLOOKUP($N125,'[1]PA Projects'!$A$4:$DO$223,84,0),VLOOKUP($N125, '[1]NJ Projects'!$A$13:$DK$121,83,0)))</f>
        <v>0</v>
      </c>
      <c r="AI125">
        <f>IF($L125="Externally Funded",0,IF($M125="PA",VLOOKUP($N125,'[1]PA Projects'!$A$4:$DO$223,85,0),VLOOKUP($N125, '[1]NJ Projects'!$A$13:$DK$121,84,0)))</f>
        <v>0</v>
      </c>
      <c r="AJ125">
        <f>IF($L125="Externally Funded",0,IF($M125="PA",VLOOKUP($N125,'[1]PA Projects'!$A$4:$DO$223,86,0),VLOOKUP($N125, '[1]NJ Projects'!$A$13:$DK$121,85,0)))</f>
        <v>0</v>
      </c>
      <c r="AK125">
        <f>IF($L125="Externally Funded",0,IF($M125="PA",VLOOKUP($N125,'[1]PA Projects'!$A$4:$DO$223,87,0),VLOOKUP($N125, '[1]NJ Projects'!$A$13:$DK$121,86,0)))</f>
        <v>0</v>
      </c>
      <c r="AL125" t="str">
        <f>IF($L125="Externally Funded", VLOOKUP($N125, '[1]External Projects'!$A$5:$S$13,19,0), IF($M125="PA",VLOOKUP($N125,'[1]PA Projects'!$A$4:$DO$223,119,0),VLOOKUP($N125, '[1]NJ Projects'!$A$13:$DK$121,115,0)))</f>
        <v>http://www.422improvements.com/</v>
      </c>
    </row>
    <row r="126" spans="1:38" x14ac:dyDescent="0.25">
      <c r="B126" s="1" t="s">
        <v>261</v>
      </c>
      <c r="C126" s="1" t="s">
        <v>363</v>
      </c>
      <c r="D126" s="1" t="s">
        <v>364</v>
      </c>
      <c r="E126" s="1" t="s">
        <v>74</v>
      </c>
      <c r="F126" s="1" t="s">
        <v>365</v>
      </c>
      <c r="G126" s="4">
        <v>4450</v>
      </c>
      <c r="H126" s="2">
        <v>0</v>
      </c>
      <c r="I126" s="2">
        <v>0</v>
      </c>
      <c r="L126" s="3" t="s">
        <v>29</v>
      </c>
      <c r="M126" s="1" t="str">
        <f t="shared" si="1"/>
        <v>PA</v>
      </c>
      <c r="N126" s="11">
        <v>100</v>
      </c>
      <c r="O126">
        <f>IF($L126="Externally Funded",0,IF($M126="PA",VLOOKUP($N126,'[1]PA Projects'!$A$4:$DO$223,65,0),VLOOKUP($N126, '[1]NJ Projects'!$A$13:$DK$121,64,0)))</f>
        <v>0</v>
      </c>
      <c r="P126">
        <f>IF($L126="Externally Funded",0,IF($M126="PA",VLOOKUP($N126,'[1]PA Projects'!$A$4:$DO$223,66,0),VLOOKUP($N126, '[1]NJ Projects'!$A$13:$DK$121,65,0)))</f>
        <v>0</v>
      </c>
      <c r="Q126">
        <f>IF($L126="Externally Funded",0,IF($M126="PA",VLOOKUP($N126,'[1]PA Projects'!$A$4:$DO$223,67,0),VLOOKUP($N126, '[1]NJ Projects'!$A$13:$DK$121,66,0)))</f>
        <v>0</v>
      </c>
      <c r="R126">
        <f>IF($L126="Externally Funded",0,IF($M126="PA",VLOOKUP($N126,'[1]PA Projects'!$A$4:$DO$223,68,0),VLOOKUP($N126, '[1]NJ Projects'!$A$13:$DK$121,67,0)))</f>
        <v>0</v>
      </c>
      <c r="S126">
        <f>IF($L126="Externally Funded",0,IF($M126="PA",VLOOKUP($N126,'[1]PA Projects'!$A$4:$DO$223,69,0),VLOOKUP($N126, '[1]NJ Projects'!$A$13:$DK$121,68,0)))</f>
        <v>0</v>
      </c>
      <c r="T126">
        <f>IF($L126="Externally Funded",0,IF($M126="PA",VLOOKUP($N126,'[1]PA Projects'!$A$4:$DO$223,70,0),VLOOKUP($N126, '[1]NJ Projects'!$A$13:$DK$121,69,0)))</f>
        <v>0</v>
      </c>
      <c r="U126">
        <f>IF($L126="Externally Funded",0,IF($M126="PA",VLOOKUP($N126,'[1]PA Projects'!$A$4:$DO$223,71,0),VLOOKUP($N126, '[1]NJ Projects'!$A$13:$DK$121,70,0)))</f>
        <v>0</v>
      </c>
      <c r="V126">
        <f>IF($L126="Externally Funded",0,IF($M126="PA",VLOOKUP($N126,'[1]PA Projects'!$A$4:$DO$223,72,0),VLOOKUP($N126, '[1]NJ Projects'!$A$13:$DK$121,71,0)))</f>
        <v>0</v>
      </c>
      <c r="W126">
        <f>IF($L126="Externally Funded",0,IF($M126="PA",VLOOKUP($N126,'[1]PA Projects'!$A$4:$DO$223,73,0),VLOOKUP($N126, '[1]NJ Projects'!$A$13:$DK$121,72,0)))</f>
        <v>0</v>
      </c>
      <c r="X126">
        <f>IF($L126="Externally Funded",0,IF($M126="PA",VLOOKUP($N126,'[1]PA Projects'!$A$4:$DO$223,74,0),VLOOKUP($N126, '[1]NJ Projects'!$A$13:$DK$121,73,0)))</f>
        <v>0</v>
      </c>
      <c r="Y126">
        <f>IF($L126="Externally Funded",0,IF($M126="PA",VLOOKUP($N126,'[1]PA Projects'!$A$4:$DO$223,75,0),VLOOKUP($N126, '[1]NJ Projects'!$A$13:$DK$121,74,0)))</f>
        <v>0</v>
      </c>
      <c r="Z126">
        <f>IF($L126="Externally Funded",0,IF($M126="PA",VLOOKUP($N126,'[1]PA Projects'!$A$4:$DO$223,76,0),VLOOKUP($N126, '[1]NJ Projects'!$A$13:$DK$121,75,0)))</f>
        <v>0</v>
      </c>
      <c r="AA126">
        <f>IF($L126="Externally Funded",0,IF($M126="PA",VLOOKUP($N126,'[1]PA Projects'!$A$4:$DO$223,77,0),VLOOKUP($N126, '[1]NJ Projects'!$A$13:$DK$121,76,0)))</f>
        <v>0</v>
      </c>
      <c r="AB126">
        <f>IF($L126="Externally Funded",0,IF($M126="PA",VLOOKUP($N126,'[1]PA Projects'!$A$4:$DO$223,78,0),VLOOKUP($N126, '[1]NJ Projects'!$A$13:$DK$121,77,0)))</f>
        <v>0</v>
      </c>
      <c r="AC126">
        <f>IF($L126="Externally Funded",0,IF($M126="PA",VLOOKUP($N126,'[1]PA Projects'!$A$4:$DO$223,79,0),VLOOKUP($N126, '[1]NJ Projects'!$A$13:$DK$121,78,0)))</f>
        <v>0</v>
      </c>
      <c r="AD126">
        <f>IF($L126="Externally Funded",0,IF($M126="PA",VLOOKUP($N126,'[1]PA Projects'!$A$4:$DO$223,80,0),VLOOKUP($N126, '[1]NJ Projects'!$A$13:$DK$121,79,0)))</f>
        <v>0</v>
      </c>
      <c r="AE126">
        <f>IF($L126="Externally Funded",0,IF($M126="PA",VLOOKUP($N126,'[1]PA Projects'!$A$4:$DO$223,81,0),VLOOKUP($N126, '[1]NJ Projects'!$A$13:$DK$121,80,0)))</f>
        <v>0</v>
      </c>
      <c r="AF126">
        <f>IF($L126="Externally Funded",0,IF($M126="PA",VLOOKUP($N126,'[1]PA Projects'!$A$4:$DO$223,82,0),VLOOKUP($N126, '[1]NJ Projects'!$A$13:$DK$121,81,0)))</f>
        <v>0</v>
      </c>
      <c r="AG126">
        <f>IF($L126="Externally Funded",0,IF($M126="PA",VLOOKUP($N126,'[1]PA Projects'!$A$4:$DO$223,83,0),VLOOKUP($N126, '[1]NJ Projects'!$A$13:$DK$121,82,0)))</f>
        <v>0</v>
      </c>
      <c r="AH126">
        <f>IF($L126="Externally Funded",0,IF($M126="PA",VLOOKUP($N126,'[1]PA Projects'!$A$4:$DO$223,84,0),VLOOKUP($N126, '[1]NJ Projects'!$A$13:$DK$121,83,0)))</f>
        <v>0</v>
      </c>
      <c r="AI126">
        <f>IF($L126="Externally Funded",0,IF($M126="PA",VLOOKUP($N126,'[1]PA Projects'!$A$4:$DO$223,85,0),VLOOKUP($N126, '[1]NJ Projects'!$A$13:$DK$121,84,0)))</f>
        <v>0</v>
      </c>
      <c r="AJ126">
        <f>IF($L126="Externally Funded",0,IF($M126="PA",VLOOKUP($N126,'[1]PA Projects'!$A$4:$DO$223,86,0),VLOOKUP($N126, '[1]NJ Projects'!$A$13:$DK$121,85,0)))</f>
        <v>0</v>
      </c>
      <c r="AK126">
        <f>IF($L126="Externally Funded",0,IF($M126="PA",VLOOKUP($N126,'[1]PA Projects'!$A$4:$DO$223,87,0),VLOOKUP($N126, '[1]NJ Projects'!$A$13:$DK$121,86,0)))</f>
        <v>0</v>
      </c>
      <c r="AL126" t="str">
        <f>IF($L126="Externally Funded", VLOOKUP($N126, '[1]External Projects'!$A$5:$S$13,19,0), IF($M126="PA",VLOOKUP($N126,'[1]PA Projects'!$A$4:$DO$223,119,0),VLOOKUP($N126, '[1]NJ Projects'!$A$13:$DK$121,115,0)))</f>
        <v>http://www.95revive.com/</v>
      </c>
    </row>
    <row r="127" spans="1:38" x14ac:dyDescent="0.25">
      <c r="A127" s="1" t="s">
        <v>162</v>
      </c>
      <c r="B127" s="1" t="s">
        <v>261</v>
      </c>
      <c r="C127" s="1" t="s">
        <v>366</v>
      </c>
      <c r="D127" s="1" t="s">
        <v>367</v>
      </c>
      <c r="E127" s="1" t="s">
        <v>74</v>
      </c>
      <c r="F127" s="3" t="s">
        <v>90</v>
      </c>
      <c r="G127" s="2">
        <v>16</v>
      </c>
      <c r="H127" s="2">
        <v>0</v>
      </c>
      <c r="I127" s="4">
        <v>0</v>
      </c>
      <c r="J127" s="4"/>
      <c r="L127" s="3" t="s">
        <v>29</v>
      </c>
      <c r="M127" s="1" t="s">
        <v>21</v>
      </c>
      <c r="N127" s="11">
        <v>67</v>
      </c>
      <c r="O127">
        <f>IF($L127="Externally Funded",0,IF($M127="PA",VLOOKUP($N127,'[1]PA Projects'!$A$4:$DO$223,65,0),VLOOKUP($N127, '[1]NJ Projects'!$A$13:$DK$121,64,0)))</f>
        <v>46958</v>
      </c>
      <c r="P127">
        <f>IF($L127="Externally Funded",0,IF($M127="PA",VLOOKUP($N127,'[1]PA Projects'!$A$4:$DO$223,66,0),VLOOKUP($N127, '[1]NJ Projects'!$A$13:$DK$121,65,0)))</f>
        <v>0</v>
      </c>
      <c r="Q127">
        <f>IF($L127="Externally Funded",0,IF($M127="PA",VLOOKUP($N127,'[1]PA Projects'!$A$4:$DO$223,67,0),VLOOKUP($N127, '[1]NJ Projects'!$A$13:$DK$121,66,0)))</f>
        <v>0</v>
      </c>
      <c r="R127">
        <f>IF($L127="Externally Funded",0,IF($M127="PA",VLOOKUP($N127,'[1]PA Projects'!$A$4:$DO$223,68,0),VLOOKUP($N127, '[1]NJ Projects'!$A$13:$DK$121,67,0)))</f>
        <v>0</v>
      </c>
      <c r="S127">
        <f>IF($L127="Externally Funded",0,IF($M127="PA",VLOOKUP($N127,'[1]PA Projects'!$A$4:$DO$223,69,0),VLOOKUP($N127, '[1]NJ Projects'!$A$13:$DK$121,68,0)))</f>
        <v>0</v>
      </c>
      <c r="T127">
        <f>IF($L127="Externally Funded",0,IF($M127="PA",VLOOKUP($N127,'[1]PA Projects'!$A$4:$DO$223,70,0),VLOOKUP($N127, '[1]NJ Projects'!$A$13:$DK$121,69,0)))</f>
        <v>0</v>
      </c>
      <c r="U127">
        <f>IF($L127="Externally Funded",0,IF($M127="PA",VLOOKUP($N127,'[1]PA Projects'!$A$4:$DO$223,71,0),VLOOKUP($N127, '[1]NJ Projects'!$A$13:$DK$121,70,0)))</f>
        <v>0</v>
      </c>
      <c r="V127">
        <f>IF($L127="Externally Funded",0,IF($M127="PA",VLOOKUP($N127,'[1]PA Projects'!$A$4:$DO$223,72,0),VLOOKUP($N127, '[1]NJ Projects'!$A$13:$DK$121,71,0)))</f>
        <v>0</v>
      </c>
      <c r="W127">
        <f>IF($L127="Externally Funded",0,IF($M127="PA",VLOOKUP($N127,'[1]PA Projects'!$A$4:$DO$223,73,0),VLOOKUP($N127, '[1]NJ Projects'!$A$13:$DK$121,72,0)))</f>
        <v>0</v>
      </c>
      <c r="X127">
        <f>IF($L127="Externally Funded",0,IF($M127="PA",VLOOKUP($N127,'[1]PA Projects'!$A$4:$DO$223,74,0),VLOOKUP($N127, '[1]NJ Projects'!$A$13:$DK$121,73,0)))</f>
        <v>0</v>
      </c>
      <c r="Y127">
        <f>IF($L127="Externally Funded",0,IF($M127="PA",VLOOKUP($N127,'[1]PA Projects'!$A$4:$DO$223,75,0),VLOOKUP($N127, '[1]NJ Projects'!$A$13:$DK$121,74,0)))</f>
        <v>0</v>
      </c>
      <c r="Z127">
        <f>IF($L127="Externally Funded",0,IF($M127="PA",VLOOKUP($N127,'[1]PA Projects'!$A$4:$DO$223,76,0),VLOOKUP($N127, '[1]NJ Projects'!$A$13:$DK$121,75,0)))</f>
        <v>0</v>
      </c>
      <c r="AA127">
        <f>IF($L127="Externally Funded",0,IF($M127="PA",VLOOKUP($N127,'[1]PA Projects'!$A$4:$DO$223,77,0),VLOOKUP($N127, '[1]NJ Projects'!$A$13:$DK$121,76,0)))</f>
        <v>0</v>
      </c>
      <c r="AB127">
        <f>IF($L127="Externally Funded",0,IF($M127="PA",VLOOKUP($N127,'[1]PA Projects'!$A$4:$DO$223,78,0),VLOOKUP($N127, '[1]NJ Projects'!$A$13:$DK$121,77,0)))</f>
        <v>0</v>
      </c>
      <c r="AC127">
        <f>IF($L127="Externally Funded",0,IF($M127="PA",VLOOKUP($N127,'[1]PA Projects'!$A$4:$DO$223,79,0),VLOOKUP($N127, '[1]NJ Projects'!$A$13:$DK$121,78,0)))</f>
        <v>0</v>
      </c>
      <c r="AD127">
        <f>IF($L127="Externally Funded",0,IF($M127="PA",VLOOKUP($N127,'[1]PA Projects'!$A$4:$DO$223,80,0),VLOOKUP($N127, '[1]NJ Projects'!$A$13:$DK$121,79,0)))</f>
        <v>0</v>
      </c>
      <c r="AE127">
        <f>IF($L127="Externally Funded",0,IF($M127="PA",VLOOKUP($N127,'[1]PA Projects'!$A$4:$DO$223,81,0),VLOOKUP($N127, '[1]NJ Projects'!$A$13:$DK$121,80,0)))</f>
        <v>0</v>
      </c>
      <c r="AF127">
        <f>IF($L127="Externally Funded",0,IF($M127="PA",VLOOKUP($N127,'[1]PA Projects'!$A$4:$DO$223,82,0),VLOOKUP($N127, '[1]NJ Projects'!$A$13:$DK$121,81,0)))</f>
        <v>0</v>
      </c>
      <c r="AG127">
        <f>IF($L127="Externally Funded",0,IF($M127="PA",VLOOKUP($N127,'[1]PA Projects'!$A$4:$DO$223,83,0),VLOOKUP($N127, '[1]NJ Projects'!$A$13:$DK$121,82,0)))</f>
        <v>0</v>
      </c>
      <c r="AH127">
        <f>IF($L127="Externally Funded",0,IF($M127="PA",VLOOKUP($N127,'[1]PA Projects'!$A$4:$DO$223,84,0),VLOOKUP($N127, '[1]NJ Projects'!$A$13:$DK$121,83,0)))</f>
        <v>0</v>
      </c>
      <c r="AI127">
        <f>IF($L127="Externally Funded",0,IF($M127="PA",VLOOKUP($N127,'[1]PA Projects'!$A$4:$DO$223,85,0),VLOOKUP($N127, '[1]NJ Projects'!$A$13:$DK$121,84,0)))</f>
        <v>0</v>
      </c>
      <c r="AJ127">
        <f>IF($L127="Externally Funded",0,IF($M127="PA",VLOOKUP($N127,'[1]PA Projects'!$A$4:$DO$223,86,0),VLOOKUP($N127, '[1]NJ Projects'!$A$13:$DK$121,85,0)))</f>
        <v>0</v>
      </c>
      <c r="AK127">
        <f>IF($L127="Externally Funded",0,IF($M127="PA",VLOOKUP($N127,'[1]PA Projects'!$A$4:$DO$223,87,0),VLOOKUP($N127, '[1]NJ Projects'!$A$13:$DK$121,86,0)))</f>
        <v>0</v>
      </c>
      <c r="AL127">
        <f>IF($L127="Externally Funded", VLOOKUP($N127, '[1]External Projects'!$A$5:$S$13,19,0), IF($M127="PA",VLOOKUP($N127,'[1]PA Projects'!$A$4:$DO$223,119,0),VLOOKUP($N127, '[1]NJ Projects'!$A$13:$DK$121,115,0)))</f>
        <v>0</v>
      </c>
    </row>
    <row r="128" spans="1:38" x14ac:dyDescent="0.25">
      <c r="B128" s="3" t="s">
        <v>14</v>
      </c>
      <c r="C128" s="1" t="s">
        <v>368</v>
      </c>
      <c r="D128" s="1" t="s">
        <v>374</v>
      </c>
      <c r="E128" s="1" t="s">
        <v>26</v>
      </c>
      <c r="F128" s="5" t="s">
        <v>362</v>
      </c>
      <c r="G128" s="6">
        <v>338.1</v>
      </c>
      <c r="H128" s="2">
        <v>0</v>
      </c>
      <c r="I128" s="6">
        <v>33.1</v>
      </c>
      <c r="J128" s="6"/>
      <c r="K128" s="1" t="s">
        <v>369</v>
      </c>
      <c r="L128" s="1" t="s">
        <v>29</v>
      </c>
      <c r="M128" s="1" t="str">
        <f t="shared" si="1"/>
        <v>PA</v>
      </c>
      <c r="N128" s="11">
        <v>48</v>
      </c>
      <c r="O128">
        <f>IF($L128="Externally Funded",0,IF($M128="PA",VLOOKUP($N128,'[1]PA Projects'!$A$4:$DO$223,65,0),VLOOKUP($N128, '[1]NJ Projects'!$A$13:$DK$121,64,0)))</f>
        <v>14532</v>
      </c>
      <c r="P128">
        <f>IF($L128="Externally Funded",0,IF($M128="PA",VLOOKUP($N128,'[1]PA Projects'!$A$4:$DO$223,66,0),VLOOKUP($N128, '[1]NJ Projects'!$A$13:$DK$121,65,0)))</f>
        <v>87781</v>
      </c>
      <c r="Q128">
        <f>IF($L128="Externally Funded",0,IF($M128="PA",VLOOKUP($N128,'[1]PA Projects'!$A$4:$DO$223,67,0),VLOOKUP($N128, '[1]NJ Projects'!$A$13:$DK$121,66,0)))</f>
        <v>84884</v>
      </c>
      <c r="R128">
        <f>IF($L128="Externally Funded",0,IF($M128="PA",VLOOKUP($N128,'[1]PA Projects'!$A$4:$DO$223,68,0),VLOOKUP($N128, '[1]NJ Projects'!$A$13:$DK$121,67,0)))</f>
        <v>0</v>
      </c>
      <c r="S128">
        <f>IF($L128="Externally Funded",0,IF($M128="PA",VLOOKUP($N128,'[1]PA Projects'!$A$4:$DO$223,69,0),VLOOKUP($N128, '[1]NJ Projects'!$A$13:$DK$121,68,0)))</f>
        <v>0</v>
      </c>
      <c r="T128">
        <f>IF($L128="Externally Funded",0,IF($M128="PA",VLOOKUP($N128,'[1]PA Projects'!$A$4:$DO$223,70,0),VLOOKUP($N128, '[1]NJ Projects'!$A$13:$DK$121,69,0)))</f>
        <v>0</v>
      </c>
      <c r="U128">
        <f>IF($L128="Externally Funded",0,IF($M128="PA",VLOOKUP($N128,'[1]PA Projects'!$A$4:$DO$223,71,0),VLOOKUP($N128, '[1]NJ Projects'!$A$13:$DK$121,70,0)))</f>
        <v>0</v>
      </c>
      <c r="V128">
        <f>IF($L128="Externally Funded",0,IF($M128="PA",VLOOKUP($N128,'[1]PA Projects'!$A$4:$DO$223,72,0),VLOOKUP($N128, '[1]NJ Projects'!$A$13:$DK$121,71,0)))</f>
        <v>0</v>
      </c>
      <c r="W128">
        <f>IF($L128="Externally Funded",0,IF($M128="PA",VLOOKUP($N128,'[1]PA Projects'!$A$4:$DO$223,73,0),VLOOKUP($N128, '[1]NJ Projects'!$A$13:$DK$121,72,0)))</f>
        <v>0</v>
      </c>
      <c r="X128">
        <f>IF($L128="Externally Funded",0,IF($M128="PA",VLOOKUP($N128,'[1]PA Projects'!$A$4:$DO$223,74,0),VLOOKUP($N128, '[1]NJ Projects'!$A$13:$DK$121,73,0)))</f>
        <v>0</v>
      </c>
      <c r="Y128">
        <f>IF($L128="Externally Funded",0,IF($M128="PA",VLOOKUP($N128,'[1]PA Projects'!$A$4:$DO$223,75,0),VLOOKUP($N128, '[1]NJ Projects'!$A$13:$DK$121,74,0)))</f>
        <v>0</v>
      </c>
      <c r="Z128">
        <f>IF($L128="Externally Funded",0,IF($M128="PA",VLOOKUP($N128,'[1]PA Projects'!$A$4:$DO$223,76,0),VLOOKUP($N128, '[1]NJ Projects'!$A$13:$DK$121,75,0)))</f>
        <v>0</v>
      </c>
      <c r="AA128">
        <f>IF($L128="Externally Funded",0,IF($M128="PA",VLOOKUP($N128,'[1]PA Projects'!$A$4:$DO$223,77,0),VLOOKUP($N128, '[1]NJ Projects'!$A$13:$DK$121,76,0)))</f>
        <v>0</v>
      </c>
      <c r="AB128">
        <f>IF($L128="Externally Funded",0,IF($M128="PA",VLOOKUP($N128,'[1]PA Projects'!$A$4:$DO$223,78,0),VLOOKUP($N128, '[1]NJ Projects'!$A$13:$DK$121,77,0)))</f>
        <v>0</v>
      </c>
      <c r="AC128">
        <f>IF($L128="Externally Funded",0,IF($M128="PA",VLOOKUP($N128,'[1]PA Projects'!$A$4:$DO$223,79,0),VLOOKUP($N128, '[1]NJ Projects'!$A$13:$DK$121,78,0)))</f>
        <v>0</v>
      </c>
      <c r="AD128">
        <f>IF($L128="Externally Funded",0,IF($M128="PA",VLOOKUP($N128,'[1]PA Projects'!$A$4:$DO$223,80,0),VLOOKUP($N128, '[1]NJ Projects'!$A$13:$DK$121,79,0)))</f>
        <v>0</v>
      </c>
      <c r="AE128">
        <f>IF($L128="Externally Funded",0,IF($M128="PA",VLOOKUP($N128,'[1]PA Projects'!$A$4:$DO$223,81,0),VLOOKUP($N128, '[1]NJ Projects'!$A$13:$DK$121,80,0)))</f>
        <v>0</v>
      </c>
      <c r="AF128">
        <f>IF($L128="Externally Funded",0,IF($M128="PA",VLOOKUP($N128,'[1]PA Projects'!$A$4:$DO$223,82,0),VLOOKUP($N128, '[1]NJ Projects'!$A$13:$DK$121,81,0)))</f>
        <v>0</v>
      </c>
      <c r="AG128">
        <f>IF($L128="Externally Funded",0,IF($M128="PA",VLOOKUP($N128,'[1]PA Projects'!$A$4:$DO$223,83,0),VLOOKUP($N128, '[1]NJ Projects'!$A$13:$DK$121,82,0)))</f>
        <v>0</v>
      </c>
      <c r="AH128">
        <f>IF($L128="Externally Funded",0,IF($M128="PA",VLOOKUP($N128,'[1]PA Projects'!$A$4:$DO$223,84,0),VLOOKUP($N128, '[1]NJ Projects'!$A$13:$DK$121,83,0)))</f>
        <v>0</v>
      </c>
      <c r="AI128">
        <f>IF($L128="Externally Funded",0,IF($M128="PA",VLOOKUP($N128,'[1]PA Projects'!$A$4:$DO$223,85,0),VLOOKUP($N128, '[1]NJ Projects'!$A$13:$DK$121,84,0)))</f>
        <v>0</v>
      </c>
      <c r="AJ128">
        <f>IF($L128="Externally Funded",0,IF($M128="PA",VLOOKUP($N128,'[1]PA Projects'!$A$4:$DO$223,86,0),VLOOKUP($N128, '[1]NJ Projects'!$A$13:$DK$121,85,0)))</f>
        <v>0</v>
      </c>
      <c r="AK128">
        <f>IF($L128="Externally Funded",0,IF($M128="PA",VLOOKUP($N128,'[1]PA Projects'!$A$4:$DO$223,87,0),VLOOKUP($N128, '[1]NJ Projects'!$A$13:$DK$121,86,0)))</f>
        <v>0</v>
      </c>
      <c r="AL128">
        <f>IF($L128="Externally Funded", VLOOKUP($N128, '[1]External Projects'!$A$5:$S$13,19,0), IF($M128="PA",VLOOKUP($N128,'[1]PA Projects'!$A$4:$DO$223,119,0),VLOOKUP($N128, '[1]NJ Projects'!$A$13:$DK$121,115,0)))</f>
        <v>0</v>
      </c>
    </row>
    <row r="129" spans="1:38" x14ac:dyDescent="0.25">
      <c r="B129" s="3" t="s">
        <v>14</v>
      </c>
      <c r="C129" s="1" t="s">
        <v>368</v>
      </c>
      <c r="D129" s="1" t="s">
        <v>373</v>
      </c>
      <c r="E129" s="1" t="s">
        <v>26</v>
      </c>
      <c r="F129" s="5" t="s">
        <v>45</v>
      </c>
      <c r="G129" s="6">
        <v>539.20000000000005</v>
      </c>
      <c r="H129" s="2">
        <v>0</v>
      </c>
      <c r="I129" s="6">
        <v>134.80000000000001</v>
      </c>
      <c r="J129" s="6"/>
      <c r="L129" s="1" t="s">
        <v>29</v>
      </c>
      <c r="M129" s="1" t="str">
        <f t="shared" si="1"/>
        <v>PA</v>
      </c>
      <c r="N129" s="3">
        <v>137</v>
      </c>
      <c r="O129">
        <f>IF($L129="Externally Funded",0,IF($M129="PA",VLOOKUP($N129,'[1]PA Projects'!$A$4:$DO$223,65,0),VLOOKUP($N129, '[1]NJ Projects'!$A$13:$DK$121,64,0)))</f>
        <v>14532</v>
      </c>
      <c r="P129">
        <f>IF($L129="Externally Funded",0,IF($M129="PA",VLOOKUP($N129,'[1]PA Projects'!$A$4:$DO$223,66,0),VLOOKUP($N129, '[1]NJ Projects'!$A$13:$DK$121,65,0)))</f>
        <v>87781</v>
      </c>
      <c r="Q129">
        <f>IF($L129="Externally Funded",0,IF($M129="PA",VLOOKUP($N129,'[1]PA Projects'!$A$4:$DO$223,67,0),VLOOKUP($N129, '[1]NJ Projects'!$A$13:$DK$121,66,0)))</f>
        <v>84884</v>
      </c>
      <c r="R129">
        <f>IF($L129="Externally Funded",0,IF($M129="PA",VLOOKUP($N129,'[1]PA Projects'!$A$4:$DO$223,68,0),VLOOKUP($N129, '[1]NJ Projects'!$A$13:$DK$121,67,0)))</f>
        <v>0</v>
      </c>
      <c r="S129">
        <f>IF($L129="Externally Funded",0,IF($M129="PA",VLOOKUP($N129,'[1]PA Projects'!$A$4:$DO$223,69,0),VLOOKUP($N129, '[1]NJ Projects'!$A$13:$DK$121,68,0)))</f>
        <v>0</v>
      </c>
      <c r="T129">
        <f>IF($L129="Externally Funded",0,IF($M129="PA",VLOOKUP($N129,'[1]PA Projects'!$A$4:$DO$223,70,0),VLOOKUP($N129, '[1]NJ Projects'!$A$13:$DK$121,69,0)))</f>
        <v>0</v>
      </c>
      <c r="U129">
        <f>IF($L129="Externally Funded",0,IF($M129="PA",VLOOKUP($N129,'[1]PA Projects'!$A$4:$DO$223,71,0),VLOOKUP($N129, '[1]NJ Projects'!$A$13:$DK$121,70,0)))</f>
        <v>0</v>
      </c>
      <c r="V129">
        <f>IF($L129="Externally Funded",0,IF($M129="PA",VLOOKUP($N129,'[1]PA Projects'!$A$4:$DO$223,72,0),VLOOKUP($N129, '[1]NJ Projects'!$A$13:$DK$121,71,0)))</f>
        <v>0</v>
      </c>
      <c r="W129">
        <f>IF($L129="Externally Funded",0,IF($M129="PA",VLOOKUP($N129,'[1]PA Projects'!$A$4:$DO$223,73,0),VLOOKUP($N129, '[1]NJ Projects'!$A$13:$DK$121,72,0)))</f>
        <v>0</v>
      </c>
      <c r="X129">
        <f>IF($L129="Externally Funded",0,IF($M129="PA",VLOOKUP($N129,'[1]PA Projects'!$A$4:$DO$223,74,0),VLOOKUP($N129, '[1]NJ Projects'!$A$13:$DK$121,73,0)))</f>
        <v>0</v>
      </c>
      <c r="Y129">
        <f>IF($L129="Externally Funded",0,IF($M129="PA",VLOOKUP($N129,'[1]PA Projects'!$A$4:$DO$223,75,0),VLOOKUP($N129, '[1]NJ Projects'!$A$13:$DK$121,74,0)))</f>
        <v>0</v>
      </c>
      <c r="Z129">
        <f>IF($L129="Externally Funded",0,IF($M129="PA",VLOOKUP($N129,'[1]PA Projects'!$A$4:$DO$223,76,0),VLOOKUP($N129, '[1]NJ Projects'!$A$13:$DK$121,75,0)))</f>
        <v>0</v>
      </c>
      <c r="AA129">
        <f>IF($L129="Externally Funded",0,IF($M129="PA",VLOOKUP($N129,'[1]PA Projects'!$A$4:$DO$223,77,0),VLOOKUP($N129, '[1]NJ Projects'!$A$13:$DK$121,76,0)))</f>
        <v>0</v>
      </c>
      <c r="AB129">
        <f>IF($L129="Externally Funded",0,IF($M129="PA",VLOOKUP($N129,'[1]PA Projects'!$A$4:$DO$223,78,0),VLOOKUP($N129, '[1]NJ Projects'!$A$13:$DK$121,77,0)))</f>
        <v>0</v>
      </c>
      <c r="AC129">
        <f>IF($L129="Externally Funded",0,IF($M129="PA",VLOOKUP($N129,'[1]PA Projects'!$A$4:$DO$223,79,0),VLOOKUP($N129, '[1]NJ Projects'!$A$13:$DK$121,78,0)))</f>
        <v>0</v>
      </c>
      <c r="AD129">
        <f>IF($L129="Externally Funded",0,IF($M129="PA",VLOOKUP($N129,'[1]PA Projects'!$A$4:$DO$223,80,0),VLOOKUP($N129, '[1]NJ Projects'!$A$13:$DK$121,79,0)))</f>
        <v>0</v>
      </c>
      <c r="AE129">
        <f>IF($L129="Externally Funded",0,IF($M129="PA",VLOOKUP($N129,'[1]PA Projects'!$A$4:$DO$223,81,0),VLOOKUP($N129, '[1]NJ Projects'!$A$13:$DK$121,80,0)))</f>
        <v>0</v>
      </c>
      <c r="AF129">
        <f>IF($L129="Externally Funded",0,IF($M129="PA",VLOOKUP($N129,'[1]PA Projects'!$A$4:$DO$223,82,0),VLOOKUP($N129, '[1]NJ Projects'!$A$13:$DK$121,81,0)))</f>
        <v>0</v>
      </c>
      <c r="AG129">
        <f>IF($L129="Externally Funded",0,IF($M129="PA",VLOOKUP($N129,'[1]PA Projects'!$A$4:$DO$223,83,0),VLOOKUP($N129, '[1]NJ Projects'!$A$13:$DK$121,82,0)))</f>
        <v>0</v>
      </c>
      <c r="AH129">
        <f>IF($L129="Externally Funded",0,IF($M129="PA",VLOOKUP($N129,'[1]PA Projects'!$A$4:$DO$223,84,0),VLOOKUP($N129, '[1]NJ Projects'!$A$13:$DK$121,83,0)))</f>
        <v>0</v>
      </c>
      <c r="AI129">
        <f>IF($L129="Externally Funded",0,IF($M129="PA",VLOOKUP($N129,'[1]PA Projects'!$A$4:$DO$223,85,0),VLOOKUP($N129, '[1]NJ Projects'!$A$13:$DK$121,84,0)))</f>
        <v>0</v>
      </c>
      <c r="AJ129">
        <f>IF($L129="Externally Funded",0,IF($M129="PA",VLOOKUP($N129,'[1]PA Projects'!$A$4:$DO$223,86,0),VLOOKUP($N129, '[1]NJ Projects'!$A$13:$DK$121,85,0)))</f>
        <v>0</v>
      </c>
      <c r="AK129">
        <f>IF($L129="Externally Funded",0,IF($M129="PA",VLOOKUP($N129,'[1]PA Projects'!$A$4:$DO$223,87,0),VLOOKUP($N129, '[1]NJ Projects'!$A$13:$DK$121,86,0)))</f>
        <v>0</v>
      </c>
      <c r="AL129">
        <f>IF($L129="Externally Funded", VLOOKUP($N129, '[1]External Projects'!$A$5:$S$13,19,0), IF($M129="PA",VLOOKUP($N129,'[1]PA Projects'!$A$4:$DO$223,119,0),VLOOKUP($N129, '[1]NJ Projects'!$A$13:$DK$121,115,0)))</f>
        <v>0</v>
      </c>
    </row>
    <row r="130" spans="1:38" x14ac:dyDescent="0.25">
      <c r="A130" s="8"/>
      <c r="B130" s="8" t="s">
        <v>386</v>
      </c>
      <c r="C130" s="8" t="s">
        <v>387</v>
      </c>
      <c r="D130" s="8" t="s">
        <v>388</v>
      </c>
      <c r="E130" s="8" t="s">
        <v>26</v>
      </c>
      <c r="F130" s="8" t="s">
        <v>27</v>
      </c>
      <c r="G130" s="9">
        <f>VLOOKUP($N130,'[1]PA Projects'!$A$102:$AB$120,28,0)</f>
        <v>7.6150000000000002</v>
      </c>
      <c r="H130" s="9">
        <v>0</v>
      </c>
      <c r="I130" s="9">
        <f>VLOOKUP($N130,'[1]PA Projects'!$A$102:$AB$120,27,0)</f>
        <v>3.8075000000000001</v>
      </c>
      <c r="J130" s="9"/>
      <c r="K130" s="8"/>
      <c r="L130" s="8" t="s">
        <v>29</v>
      </c>
      <c r="M130" s="1" t="str">
        <f t="shared" si="1"/>
        <v>PA</v>
      </c>
      <c r="N130" s="8">
        <v>44</v>
      </c>
      <c r="O130">
        <f>IF($L130="Externally Funded",0,IF($M130="PA",VLOOKUP($N130,'[1]PA Projects'!$A$4:$DO$223,65,0),VLOOKUP($N130, '[1]NJ Projects'!$A$13:$DK$121,64,0)))</f>
        <v>14541</v>
      </c>
      <c r="P130">
        <f>IF($L130="Externally Funded",0,IF($M130="PA",VLOOKUP($N130,'[1]PA Projects'!$A$4:$DO$223,66,0),VLOOKUP($N130, '[1]NJ Projects'!$A$13:$DK$121,65,0)))</f>
        <v>0</v>
      </c>
      <c r="Q130">
        <f>IF($L130="Externally Funded",0,IF($M130="PA",VLOOKUP($N130,'[1]PA Projects'!$A$4:$DO$223,67,0),VLOOKUP($N130, '[1]NJ Projects'!$A$13:$DK$121,66,0)))</f>
        <v>0</v>
      </c>
      <c r="R130">
        <f>IF($L130="Externally Funded",0,IF($M130="PA",VLOOKUP($N130,'[1]PA Projects'!$A$4:$DO$223,68,0),VLOOKUP($N130, '[1]NJ Projects'!$A$13:$DK$121,67,0)))</f>
        <v>0</v>
      </c>
      <c r="S130">
        <f>IF($L130="Externally Funded",0,IF($M130="PA",VLOOKUP($N130,'[1]PA Projects'!$A$4:$DO$223,69,0),VLOOKUP($N130, '[1]NJ Projects'!$A$13:$DK$121,68,0)))</f>
        <v>0</v>
      </c>
      <c r="T130">
        <f>IF($L130="Externally Funded",0,IF($M130="PA",VLOOKUP($N130,'[1]PA Projects'!$A$4:$DO$223,70,0),VLOOKUP($N130, '[1]NJ Projects'!$A$13:$DK$121,69,0)))</f>
        <v>0</v>
      </c>
      <c r="U130">
        <f>IF($L130="Externally Funded",0,IF($M130="PA",VLOOKUP($N130,'[1]PA Projects'!$A$4:$DO$223,71,0),VLOOKUP($N130, '[1]NJ Projects'!$A$13:$DK$121,70,0)))</f>
        <v>0</v>
      </c>
      <c r="V130">
        <f>IF($L130="Externally Funded",0,IF($M130="PA",VLOOKUP($N130,'[1]PA Projects'!$A$4:$DO$223,72,0),VLOOKUP($N130, '[1]NJ Projects'!$A$13:$DK$121,71,0)))</f>
        <v>0</v>
      </c>
      <c r="W130">
        <f>IF($L130="Externally Funded",0,IF($M130="PA",VLOOKUP($N130,'[1]PA Projects'!$A$4:$DO$223,73,0),VLOOKUP($N130, '[1]NJ Projects'!$A$13:$DK$121,72,0)))</f>
        <v>0</v>
      </c>
      <c r="X130">
        <f>IF($L130="Externally Funded",0,IF($M130="PA",VLOOKUP($N130,'[1]PA Projects'!$A$4:$DO$223,74,0),VLOOKUP($N130, '[1]NJ Projects'!$A$13:$DK$121,73,0)))</f>
        <v>0</v>
      </c>
      <c r="Y130">
        <f>IF($L130="Externally Funded",0,IF($M130="PA",VLOOKUP($N130,'[1]PA Projects'!$A$4:$DO$223,75,0),VLOOKUP($N130, '[1]NJ Projects'!$A$13:$DK$121,74,0)))</f>
        <v>0</v>
      </c>
      <c r="Z130">
        <f>IF($L130="Externally Funded",0,IF($M130="PA",VLOOKUP($N130,'[1]PA Projects'!$A$4:$DO$223,76,0),VLOOKUP($N130, '[1]NJ Projects'!$A$13:$DK$121,75,0)))</f>
        <v>0</v>
      </c>
      <c r="AA130">
        <f>IF($L130="Externally Funded",0,IF($M130="PA",VLOOKUP($N130,'[1]PA Projects'!$A$4:$DO$223,77,0),VLOOKUP($N130, '[1]NJ Projects'!$A$13:$DK$121,76,0)))</f>
        <v>0</v>
      </c>
      <c r="AB130">
        <f>IF($L130="Externally Funded",0,IF($M130="PA",VLOOKUP($N130,'[1]PA Projects'!$A$4:$DO$223,78,0),VLOOKUP($N130, '[1]NJ Projects'!$A$13:$DK$121,77,0)))</f>
        <v>0</v>
      </c>
      <c r="AC130">
        <f>IF($L130="Externally Funded",0,IF($M130="PA",VLOOKUP($N130,'[1]PA Projects'!$A$4:$DO$223,79,0),VLOOKUP($N130, '[1]NJ Projects'!$A$13:$DK$121,78,0)))</f>
        <v>0</v>
      </c>
      <c r="AD130">
        <f>IF($L130="Externally Funded",0,IF($M130="PA",VLOOKUP($N130,'[1]PA Projects'!$A$4:$DO$223,80,0),VLOOKUP($N130, '[1]NJ Projects'!$A$13:$DK$121,79,0)))</f>
        <v>0</v>
      </c>
      <c r="AE130">
        <f>IF($L130="Externally Funded",0,IF($M130="PA",VLOOKUP($N130,'[1]PA Projects'!$A$4:$DO$223,81,0),VLOOKUP($N130, '[1]NJ Projects'!$A$13:$DK$121,80,0)))</f>
        <v>0</v>
      </c>
      <c r="AF130">
        <f>IF($L130="Externally Funded",0,IF($M130="PA",VLOOKUP($N130,'[1]PA Projects'!$A$4:$DO$223,82,0),VLOOKUP($N130, '[1]NJ Projects'!$A$13:$DK$121,81,0)))</f>
        <v>0</v>
      </c>
      <c r="AG130">
        <f>IF($L130="Externally Funded",0,IF($M130="PA",VLOOKUP($N130,'[1]PA Projects'!$A$4:$DO$223,83,0),VLOOKUP($N130, '[1]NJ Projects'!$A$13:$DK$121,82,0)))</f>
        <v>0</v>
      </c>
      <c r="AH130">
        <f>IF($L130="Externally Funded",0,IF($M130="PA",VLOOKUP($N130,'[1]PA Projects'!$A$4:$DO$223,84,0),VLOOKUP($N130, '[1]NJ Projects'!$A$13:$DK$121,83,0)))</f>
        <v>0</v>
      </c>
      <c r="AI130">
        <f>IF($L130="Externally Funded",0,IF($M130="PA",VLOOKUP($N130,'[1]PA Projects'!$A$4:$DO$223,85,0),VLOOKUP($N130, '[1]NJ Projects'!$A$13:$DK$121,84,0)))</f>
        <v>0</v>
      </c>
      <c r="AJ130">
        <f>IF($L130="Externally Funded",0,IF($M130="PA",VLOOKUP($N130,'[1]PA Projects'!$A$4:$DO$223,86,0),VLOOKUP($N130, '[1]NJ Projects'!$A$13:$DK$121,85,0)))</f>
        <v>0</v>
      </c>
      <c r="AK130">
        <f>IF($L130="Externally Funded",0,IF($M130="PA",VLOOKUP($N130,'[1]PA Projects'!$A$4:$DO$223,87,0),VLOOKUP($N130, '[1]NJ Projects'!$A$13:$DK$121,86,0)))</f>
        <v>0</v>
      </c>
      <c r="AL130">
        <f>IF($L130="Externally Funded", VLOOKUP($N130, '[1]External Projects'!$A$5:$S$13,19,0), IF($M130="PA",VLOOKUP($N130,'[1]PA Projects'!$A$4:$DO$223,119,0),VLOOKUP($N130, '[1]NJ Projects'!$A$13:$DK$121,115,0)))</f>
        <v>0</v>
      </c>
    </row>
    <row r="131" spans="1:38" x14ac:dyDescent="0.25">
      <c r="A131" s="8"/>
      <c r="B131" s="8" t="s">
        <v>386</v>
      </c>
      <c r="C131" s="8" t="s">
        <v>389</v>
      </c>
      <c r="D131" s="8" t="s">
        <v>390</v>
      </c>
      <c r="E131" s="8" t="s">
        <v>38</v>
      </c>
      <c r="F131" s="8" t="s">
        <v>362</v>
      </c>
      <c r="G131" s="9">
        <f>VLOOKUP(N131,'[1]PA Projects'!$A$102:$AB$120,28,0)</f>
        <v>15.986999999999998</v>
      </c>
      <c r="H131" s="9">
        <v>0</v>
      </c>
      <c r="I131" s="9">
        <f>VLOOKUP($N131,'[1]PA Projects'!$A$102:$AB$120,27,0)</f>
        <v>7.9934999999999992</v>
      </c>
      <c r="J131" s="9"/>
      <c r="K131" s="8"/>
      <c r="L131" s="8" t="s">
        <v>29</v>
      </c>
      <c r="M131" s="1" t="str">
        <f t="shared" si="1"/>
        <v>PA</v>
      </c>
      <c r="N131" s="8">
        <v>54</v>
      </c>
      <c r="O131">
        <f>IF($L131="Externally Funded",0,IF($M131="PA",VLOOKUP($N131,'[1]PA Projects'!$A$4:$DO$223,65,0),VLOOKUP($N131, '[1]NJ Projects'!$A$13:$DK$121,64,0)))</f>
        <v>16211</v>
      </c>
      <c r="P131">
        <f>IF($L131="Externally Funded",0,IF($M131="PA",VLOOKUP($N131,'[1]PA Projects'!$A$4:$DO$223,66,0),VLOOKUP($N131, '[1]NJ Projects'!$A$13:$DK$121,65,0)))</f>
        <v>48187</v>
      </c>
      <c r="Q131">
        <f>IF($L131="Externally Funded",0,IF($M131="PA",VLOOKUP($N131,'[1]PA Projects'!$A$4:$DO$223,67,0),VLOOKUP($N131, '[1]NJ Projects'!$A$13:$DK$121,66,0)))</f>
        <v>68064</v>
      </c>
      <c r="R131">
        <f>IF($L131="Externally Funded",0,IF($M131="PA",VLOOKUP($N131,'[1]PA Projects'!$A$4:$DO$223,68,0),VLOOKUP($N131, '[1]NJ Projects'!$A$13:$DK$121,67,0)))</f>
        <v>0</v>
      </c>
      <c r="S131">
        <f>IF($L131="Externally Funded",0,IF($M131="PA",VLOOKUP($N131,'[1]PA Projects'!$A$4:$DO$223,69,0),VLOOKUP($N131, '[1]NJ Projects'!$A$13:$DK$121,68,0)))</f>
        <v>0</v>
      </c>
      <c r="T131">
        <f>IF($L131="Externally Funded",0,IF($M131="PA",VLOOKUP($N131,'[1]PA Projects'!$A$4:$DO$223,70,0),VLOOKUP($N131, '[1]NJ Projects'!$A$13:$DK$121,69,0)))</f>
        <v>0</v>
      </c>
      <c r="U131">
        <f>IF($L131="Externally Funded",0,IF($M131="PA",VLOOKUP($N131,'[1]PA Projects'!$A$4:$DO$223,71,0),VLOOKUP($N131, '[1]NJ Projects'!$A$13:$DK$121,70,0)))</f>
        <v>0</v>
      </c>
      <c r="V131">
        <f>IF($L131="Externally Funded",0,IF($M131="PA",VLOOKUP($N131,'[1]PA Projects'!$A$4:$DO$223,72,0),VLOOKUP($N131, '[1]NJ Projects'!$A$13:$DK$121,71,0)))</f>
        <v>0</v>
      </c>
      <c r="W131">
        <f>IF($L131="Externally Funded",0,IF($M131="PA",VLOOKUP($N131,'[1]PA Projects'!$A$4:$DO$223,73,0),VLOOKUP($N131, '[1]NJ Projects'!$A$13:$DK$121,72,0)))</f>
        <v>0</v>
      </c>
      <c r="X131">
        <f>IF($L131="Externally Funded",0,IF($M131="PA",VLOOKUP($N131,'[1]PA Projects'!$A$4:$DO$223,74,0),VLOOKUP($N131, '[1]NJ Projects'!$A$13:$DK$121,73,0)))</f>
        <v>0</v>
      </c>
      <c r="Y131">
        <f>IF($L131="Externally Funded",0,IF($M131="PA",VLOOKUP($N131,'[1]PA Projects'!$A$4:$DO$223,75,0),VLOOKUP($N131, '[1]NJ Projects'!$A$13:$DK$121,74,0)))</f>
        <v>0</v>
      </c>
      <c r="Z131">
        <f>IF($L131="Externally Funded",0,IF($M131="PA",VLOOKUP($N131,'[1]PA Projects'!$A$4:$DO$223,76,0),VLOOKUP($N131, '[1]NJ Projects'!$A$13:$DK$121,75,0)))</f>
        <v>0</v>
      </c>
      <c r="AA131">
        <f>IF($L131="Externally Funded",0,IF($M131="PA",VLOOKUP($N131,'[1]PA Projects'!$A$4:$DO$223,77,0),VLOOKUP($N131, '[1]NJ Projects'!$A$13:$DK$121,76,0)))</f>
        <v>0</v>
      </c>
      <c r="AB131">
        <f>IF($L131="Externally Funded",0,IF($M131="PA",VLOOKUP($N131,'[1]PA Projects'!$A$4:$DO$223,78,0),VLOOKUP($N131, '[1]NJ Projects'!$A$13:$DK$121,77,0)))</f>
        <v>0</v>
      </c>
      <c r="AC131">
        <f>IF($L131="Externally Funded",0,IF($M131="PA",VLOOKUP($N131,'[1]PA Projects'!$A$4:$DO$223,79,0),VLOOKUP($N131, '[1]NJ Projects'!$A$13:$DK$121,78,0)))</f>
        <v>0</v>
      </c>
      <c r="AD131">
        <f>IF($L131="Externally Funded",0,IF($M131="PA",VLOOKUP($N131,'[1]PA Projects'!$A$4:$DO$223,80,0),VLOOKUP($N131, '[1]NJ Projects'!$A$13:$DK$121,79,0)))</f>
        <v>0</v>
      </c>
      <c r="AE131">
        <f>IF($L131="Externally Funded",0,IF($M131="PA",VLOOKUP($N131,'[1]PA Projects'!$A$4:$DO$223,81,0),VLOOKUP($N131, '[1]NJ Projects'!$A$13:$DK$121,80,0)))</f>
        <v>0</v>
      </c>
      <c r="AF131">
        <f>IF($L131="Externally Funded",0,IF($M131="PA",VLOOKUP($N131,'[1]PA Projects'!$A$4:$DO$223,82,0),VLOOKUP($N131, '[1]NJ Projects'!$A$13:$DK$121,81,0)))</f>
        <v>0</v>
      </c>
      <c r="AG131">
        <f>IF($L131="Externally Funded",0,IF($M131="PA",VLOOKUP($N131,'[1]PA Projects'!$A$4:$DO$223,83,0),VLOOKUP($N131, '[1]NJ Projects'!$A$13:$DK$121,82,0)))</f>
        <v>0</v>
      </c>
      <c r="AH131">
        <f>IF($L131="Externally Funded",0,IF($M131="PA",VLOOKUP($N131,'[1]PA Projects'!$A$4:$DO$223,84,0),VLOOKUP($N131, '[1]NJ Projects'!$A$13:$DK$121,83,0)))</f>
        <v>0</v>
      </c>
      <c r="AI131">
        <f>IF($L131="Externally Funded",0,IF($M131="PA",VLOOKUP($N131,'[1]PA Projects'!$A$4:$DO$223,85,0),VLOOKUP($N131, '[1]NJ Projects'!$A$13:$DK$121,84,0)))</f>
        <v>0</v>
      </c>
      <c r="AJ131">
        <f>IF($L131="Externally Funded",0,IF($M131="PA",VLOOKUP($N131,'[1]PA Projects'!$A$4:$DO$223,86,0),VLOOKUP($N131, '[1]NJ Projects'!$A$13:$DK$121,85,0)))</f>
        <v>0</v>
      </c>
      <c r="AK131">
        <f>IF($L131="Externally Funded",0,IF($M131="PA",VLOOKUP($N131,'[1]PA Projects'!$A$4:$DO$223,87,0),VLOOKUP($N131, '[1]NJ Projects'!$A$13:$DK$121,86,0)))</f>
        <v>0</v>
      </c>
      <c r="AL131">
        <f>IF($L131="Externally Funded", VLOOKUP($N131, '[1]External Projects'!$A$5:$S$13,19,0), IF($M131="PA",VLOOKUP($N131,'[1]PA Projects'!$A$4:$DO$223,119,0),VLOOKUP($N131, '[1]NJ Projects'!$A$13:$DK$121,115,0)))</f>
        <v>0</v>
      </c>
    </row>
    <row r="132" spans="1:38" x14ac:dyDescent="0.25">
      <c r="A132" s="8"/>
      <c r="B132" s="8" t="s">
        <v>386</v>
      </c>
      <c r="C132" s="8" t="s">
        <v>391</v>
      </c>
      <c r="D132" s="8" t="s">
        <v>392</v>
      </c>
      <c r="E132" s="8" t="s">
        <v>38</v>
      </c>
      <c r="F132" s="8" t="s">
        <v>45</v>
      </c>
      <c r="G132" s="9">
        <f>VLOOKUP(N132,'[1]PA Projects'!$A$102:$AB$120,28,0)</f>
        <v>8.8120931680019954</v>
      </c>
      <c r="H132" s="9">
        <v>0</v>
      </c>
      <c r="I132" s="9">
        <f>VLOOKUP($N132,'[1]PA Projects'!$A$102:$AB$120,27,0)</f>
        <v>4.4060465840009977</v>
      </c>
      <c r="J132" s="9"/>
      <c r="K132" s="8"/>
      <c r="L132" s="8" t="s">
        <v>29</v>
      </c>
      <c r="M132" s="1" t="str">
        <f t="shared" si="1"/>
        <v>PA</v>
      </c>
      <c r="N132" s="8">
        <v>101</v>
      </c>
      <c r="O132">
        <f>IF($L132="Externally Funded",0,IF($M132="PA",VLOOKUP($N132,'[1]PA Projects'!$A$4:$DO$223,65,0),VLOOKUP($N132, '[1]NJ Projects'!$A$13:$DK$121,64,0)))</f>
        <v>0</v>
      </c>
      <c r="P132">
        <f>IF($L132="Externally Funded",0,IF($M132="PA",VLOOKUP($N132,'[1]PA Projects'!$A$4:$DO$223,66,0),VLOOKUP($N132, '[1]NJ Projects'!$A$13:$DK$121,65,0)))</f>
        <v>0</v>
      </c>
      <c r="Q132">
        <f>IF($L132="Externally Funded",0,IF($M132="PA",VLOOKUP($N132,'[1]PA Projects'!$A$4:$DO$223,67,0),VLOOKUP($N132, '[1]NJ Projects'!$A$13:$DK$121,66,0)))</f>
        <v>0</v>
      </c>
      <c r="R132">
        <f>IF($L132="Externally Funded",0,IF($M132="PA",VLOOKUP($N132,'[1]PA Projects'!$A$4:$DO$223,68,0),VLOOKUP($N132, '[1]NJ Projects'!$A$13:$DK$121,67,0)))</f>
        <v>0</v>
      </c>
      <c r="S132">
        <f>IF($L132="Externally Funded",0,IF($M132="PA",VLOOKUP($N132,'[1]PA Projects'!$A$4:$DO$223,69,0),VLOOKUP($N132, '[1]NJ Projects'!$A$13:$DK$121,68,0)))</f>
        <v>0</v>
      </c>
      <c r="T132">
        <f>IF($L132="Externally Funded",0,IF($M132="PA",VLOOKUP($N132,'[1]PA Projects'!$A$4:$DO$223,70,0),VLOOKUP($N132, '[1]NJ Projects'!$A$13:$DK$121,69,0)))</f>
        <v>0</v>
      </c>
      <c r="U132">
        <f>IF($L132="Externally Funded",0,IF($M132="PA",VLOOKUP($N132,'[1]PA Projects'!$A$4:$DO$223,71,0),VLOOKUP($N132, '[1]NJ Projects'!$A$13:$DK$121,70,0)))</f>
        <v>0</v>
      </c>
      <c r="V132">
        <f>IF($L132="Externally Funded",0,IF($M132="PA",VLOOKUP($N132,'[1]PA Projects'!$A$4:$DO$223,72,0),VLOOKUP($N132, '[1]NJ Projects'!$A$13:$DK$121,71,0)))</f>
        <v>0</v>
      </c>
      <c r="W132">
        <f>IF($L132="Externally Funded",0,IF($M132="PA",VLOOKUP($N132,'[1]PA Projects'!$A$4:$DO$223,73,0),VLOOKUP($N132, '[1]NJ Projects'!$A$13:$DK$121,72,0)))</f>
        <v>0</v>
      </c>
      <c r="X132">
        <f>IF($L132="Externally Funded",0,IF($M132="PA",VLOOKUP($N132,'[1]PA Projects'!$A$4:$DO$223,74,0),VLOOKUP($N132, '[1]NJ Projects'!$A$13:$DK$121,73,0)))</f>
        <v>0</v>
      </c>
      <c r="Y132">
        <f>IF($L132="Externally Funded",0,IF($M132="PA",VLOOKUP($N132,'[1]PA Projects'!$A$4:$DO$223,75,0),VLOOKUP($N132, '[1]NJ Projects'!$A$13:$DK$121,74,0)))</f>
        <v>0</v>
      </c>
      <c r="Z132">
        <f>IF($L132="Externally Funded",0,IF($M132="PA",VLOOKUP($N132,'[1]PA Projects'!$A$4:$DO$223,76,0),VLOOKUP($N132, '[1]NJ Projects'!$A$13:$DK$121,75,0)))</f>
        <v>0</v>
      </c>
      <c r="AA132">
        <f>IF($L132="Externally Funded",0,IF($M132="PA",VLOOKUP($N132,'[1]PA Projects'!$A$4:$DO$223,77,0),VLOOKUP($N132, '[1]NJ Projects'!$A$13:$DK$121,76,0)))</f>
        <v>0</v>
      </c>
      <c r="AB132">
        <f>IF($L132="Externally Funded",0,IF($M132="PA",VLOOKUP($N132,'[1]PA Projects'!$A$4:$DO$223,78,0),VLOOKUP($N132, '[1]NJ Projects'!$A$13:$DK$121,77,0)))</f>
        <v>0</v>
      </c>
      <c r="AC132">
        <f>IF($L132="Externally Funded",0,IF($M132="PA",VLOOKUP($N132,'[1]PA Projects'!$A$4:$DO$223,79,0),VLOOKUP($N132, '[1]NJ Projects'!$A$13:$DK$121,78,0)))</f>
        <v>0</v>
      </c>
      <c r="AD132">
        <f>IF($L132="Externally Funded",0,IF($M132="PA",VLOOKUP($N132,'[1]PA Projects'!$A$4:$DO$223,80,0),VLOOKUP($N132, '[1]NJ Projects'!$A$13:$DK$121,79,0)))</f>
        <v>0</v>
      </c>
      <c r="AE132">
        <f>IF($L132="Externally Funded",0,IF($M132="PA",VLOOKUP($N132,'[1]PA Projects'!$A$4:$DO$223,81,0),VLOOKUP($N132, '[1]NJ Projects'!$A$13:$DK$121,80,0)))</f>
        <v>0</v>
      </c>
      <c r="AF132">
        <f>IF($L132="Externally Funded",0,IF($M132="PA",VLOOKUP($N132,'[1]PA Projects'!$A$4:$DO$223,82,0),VLOOKUP($N132, '[1]NJ Projects'!$A$13:$DK$121,81,0)))</f>
        <v>0</v>
      </c>
      <c r="AG132">
        <f>IF($L132="Externally Funded",0,IF($M132="PA",VLOOKUP($N132,'[1]PA Projects'!$A$4:$DO$223,83,0),VLOOKUP($N132, '[1]NJ Projects'!$A$13:$DK$121,82,0)))</f>
        <v>0</v>
      </c>
      <c r="AH132">
        <f>IF($L132="Externally Funded",0,IF($M132="PA",VLOOKUP($N132,'[1]PA Projects'!$A$4:$DO$223,84,0),VLOOKUP($N132, '[1]NJ Projects'!$A$13:$DK$121,83,0)))</f>
        <v>0</v>
      </c>
      <c r="AI132">
        <f>IF($L132="Externally Funded",0,IF($M132="PA",VLOOKUP($N132,'[1]PA Projects'!$A$4:$DO$223,85,0),VLOOKUP($N132, '[1]NJ Projects'!$A$13:$DK$121,84,0)))</f>
        <v>0</v>
      </c>
      <c r="AJ132">
        <f>IF($L132="Externally Funded",0,IF($M132="PA",VLOOKUP($N132,'[1]PA Projects'!$A$4:$DO$223,86,0),VLOOKUP($N132, '[1]NJ Projects'!$A$13:$DK$121,85,0)))</f>
        <v>0</v>
      </c>
      <c r="AK132">
        <f>IF($L132="Externally Funded",0,IF($M132="PA",VLOOKUP($N132,'[1]PA Projects'!$A$4:$DO$223,87,0),VLOOKUP($N132, '[1]NJ Projects'!$A$13:$DK$121,86,0)))</f>
        <v>0</v>
      </c>
      <c r="AL132">
        <f>IF($L132="Externally Funded", VLOOKUP($N132, '[1]External Projects'!$A$5:$S$13,19,0), IF($M132="PA",VLOOKUP($N132,'[1]PA Projects'!$A$4:$DO$223,119,0),VLOOKUP($N132, '[1]NJ Projects'!$A$13:$DK$121,115,0)))</f>
        <v>0</v>
      </c>
    </row>
    <row r="133" spans="1:38" x14ac:dyDescent="0.25">
      <c r="A133" s="8"/>
      <c r="B133" s="8" t="s">
        <v>386</v>
      </c>
      <c r="C133" s="8" t="s">
        <v>393</v>
      </c>
      <c r="D133" s="8" t="s">
        <v>394</v>
      </c>
      <c r="E133" s="8" t="s">
        <v>26</v>
      </c>
      <c r="F133" s="8" t="s">
        <v>45</v>
      </c>
      <c r="G133" s="9">
        <f>VLOOKUP(N133,'[1]PA Projects'!$A$102:$AB$120,28,0)</f>
        <v>8.0109937890927227</v>
      </c>
      <c r="H133" s="9">
        <v>0</v>
      </c>
      <c r="I133" s="9">
        <f>VLOOKUP($N133,'[1]PA Projects'!$A$102:$AB$120,27,0)</f>
        <v>8.0109937890927227</v>
      </c>
      <c r="J133" s="9"/>
      <c r="K133" s="8"/>
      <c r="L133" s="8" t="s">
        <v>29</v>
      </c>
      <c r="M133" s="1" t="str">
        <f t="shared" si="1"/>
        <v>PA</v>
      </c>
      <c r="N133" s="8">
        <v>116</v>
      </c>
      <c r="O133">
        <f>IF($L133="Externally Funded",0,IF($M133="PA",VLOOKUP($N133,'[1]PA Projects'!$A$4:$DO$223,65,0),VLOOKUP($N133, '[1]NJ Projects'!$A$13:$DK$121,64,0)))</f>
        <v>0</v>
      </c>
      <c r="P133">
        <f>IF($L133="Externally Funded",0,IF($M133="PA",VLOOKUP($N133,'[1]PA Projects'!$A$4:$DO$223,66,0),VLOOKUP($N133, '[1]NJ Projects'!$A$13:$DK$121,65,0)))</f>
        <v>0</v>
      </c>
      <c r="Q133">
        <f>IF($L133="Externally Funded",0,IF($M133="PA",VLOOKUP($N133,'[1]PA Projects'!$A$4:$DO$223,67,0),VLOOKUP($N133, '[1]NJ Projects'!$A$13:$DK$121,66,0)))</f>
        <v>0</v>
      </c>
      <c r="R133">
        <f>IF($L133="Externally Funded",0,IF($M133="PA",VLOOKUP($N133,'[1]PA Projects'!$A$4:$DO$223,68,0),VLOOKUP($N133, '[1]NJ Projects'!$A$13:$DK$121,67,0)))</f>
        <v>0</v>
      </c>
      <c r="S133">
        <f>IF($L133="Externally Funded",0,IF($M133="PA",VLOOKUP($N133,'[1]PA Projects'!$A$4:$DO$223,69,0),VLOOKUP($N133, '[1]NJ Projects'!$A$13:$DK$121,68,0)))</f>
        <v>0</v>
      </c>
      <c r="T133">
        <f>IF($L133="Externally Funded",0,IF($M133="PA",VLOOKUP($N133,'[1]PA Projects'!$A$4:$DO$223,70,0),VLOOKUP($N133, '[1]NJ Projects'!$A$13:$DK$121,69,0)))</f>
        <v>0</v>
      </c>
      <c r="U133">
        <f>IF($L133="Externally Funded",0,IF($M133="PA",VLOOKUP($N133,'[1]PA Projects'!$A$4:$DO$223,71,0),VLOOKUP($N133, '[1]NJ Projects'!$A$13:$DK$121,70,0)))</f>
        <v>0</v>
      </c>
      <c r="V133">
        <f>IF($L133="Externally Funded",0,IF($M133="PA",VLOOKUP($N133,'[1]PA Projects'!$A$4:$DO$223,72,0),VLOOKUP($N133, '[1]NJ Projects'!$A$13:$DK$121,71,0)))</f>
        <v>0</v>
      </c>
      <c r="W133">
        <f>IF($L133="Externally Funded",0,IF($M133="PA",VLOOKUP($N133,'[1]PA Projects'!$A$4:$DO$223,73,0),VLOOKUP($N133, '[1]NJ Projects'!$A$13:$DK$121,72,0)))</f>
        <v>0</v>
      </c>
      <c r="X133">
        <f>IF($L133="Externally Funded",0,IF($M133="PA",VLOOKUP($N133,'[1]PA Projects'!$A$4:$DO$223,74,0),VLOOKUP($N133, '[1]NJ Projects'!$A$13:$DK$121,73,0)))</f>
        <v>0</v>
      </c>
      <c r="Y133">
        <f>IF($L133="Externally Funded",0,IF($M133="PA",VLOOKUP($N133,'[1]PA Projects'!$A$4:$DO$223,75,0),VLOOKUP($N133, '[1]NJ Projects'!$A$13:$DK$121,74,0)))</f>
        <v>0</v>
      </c>
      <c r="Z133">
        <f>IF($L133="Externally Funded",0,IF($M133="PA",VLOOKUP($N133,'[1]PA Projects'!$A$4:$DO$223,76,0),VLOOKUP($N133, '[1]NJ Projects'!$A$13:$DK$121,75,0)))</f>
        <v>0</v>
      </c>
      <c r="AA133">
        <f>IF($L133="Externally Funded",0,IF($M133="PA",VLOOKUP($N133,'[1]PA Projects'!$A$4:$DO$223,77,0),VLOOKUP($N133, '[1]NJ Projects'!$A$13:$DK$121,76,0)))</f>
        <v>0</v>
      </c>
      <c r="AB133">
        <f>IF($L133="Externally Funded",0,IF($M133="PA",VLOOKUP($N133,'[1]PA Projects'!$A$4:$DO$223,78,0),VLOOKUP($N133, '[1]NJ Projects'!$A$13:$DK$121,77,0)))</f>
        <v>0</v>
      </c>
      <c r="AC133">
        <f>IF($L133="Externally Funded",0,IF($M133="PA",VLOOKUP($N133,'[1]PA Projects'!$A$4:$DO$223,79,0),VLOOKUP($N133, '[1]NJ Projects'!$A$13:$DK$121,78,0)))</f>
        <v>0</v>
      </c>
      <c r="AD133">
        <f>IF($L133="Externally Funded",0,IF($M133="PA",VLOOKUP($N133,'[1]PA Projects'!$A$4:$DO$223,80,0),VLOOKUP($N133, '[1]NJ Projects'!$A$13:$DK$121,79,0)))</f>
        <v>0</v>
      </c>
      <c r="AE133">
        <f>IF($L133="Externally Funded",0,IF($M133="PA",VLOOKUP($N133,'[1]PA Projects'!$A$4:$DO$223,81,0),VLOOKUP($N133, '[1]NJ Projects'!$A$13:$DK$121,80,0)))</f>
        <v>0</v>
      </c>
      <c r="AF133">
        <f>IF($L133="Externally Funded",0,IF($M133="PA",VLOOKUP($N133,'[1]PA Projects'!$A$4:$DO$223,82,0),VLOOKUP($N133, '[1]NJ Projects'!$A$13:$DK$121,81,0)))</f>
        <v>0</v>
      </c>
      <c r="AG133">
        <f>IF($L133="Externally Funded",0,IF($M133="PA",VLOOKUP($N133,'[1]PA Projects'!$A$4:$DO$223,83,0),VLOOKUP($N133, '[1]NJ Projects'!$A$13:$DK$121,82,0)))</f>
        <v>0</v>
      </c>
      <c r="AH133">
        <f>IF($L133="Externally Funded",0,IF($M133="PA",VLOOKUP($N133,'[1]PA Projects'!$A$4:$DO$223,84,0),VLOOKUP($N133, '[1]NJ Projects'!$A$13:$DK$121,83,0)))</f>
        <v>0</v>
      </c>
      <c r="AI133">
        <f>IF($L133="Externally Funded",0,IF($M133="PA",VLOOKUP($N133,'[1]PA Projects'!$A$4:$DO$223,85,0),VLOOKUP($N133, '[1]NJ Projects'!$A$13:$DK$121,84,0)))</f>
        <v>0</v>
      </c>
      <c r="AJ133">
        <f>IF($L133="Externally Funded",0,IF($M133="PA",VLOOKUP($N133,'[1]PA Projects'!$A$4:$DO$223,86,0),VLOOKUP($N133, '[1]NJ Projects'!$A$13:$DK$121,85,0)))</f>
        <v>0</v>
      </c>
      <c r="AK133">
        <f>IF($L133="Externally Funded",0,IF($M133="PA",VLOOKUP($N133,'[1]PA Projects'!$A$4:$DO$223,87,0),VLOOKUP($N133, '[1]NJ Projects'!$A$13:$DK$121,86,0)))</f>
        <v>0</v>
      </c>
      <c r="AL133">
        <f>IF($L133="Externally Funded", VLOOKUP($N133, '[1]External Projects'!$A$5:$S$13,19,0), IF($M133="PA",VLOOKUP($N133,'[1]PA Projects'!$A$4:$DO$223,119,0),VLOOKUP($N133, '[1]NJ Projects'!$A$13:$DK$121,115,0)))</f>
        <v>0</v>
      </c>
    </row>
    <row r="134" spans="1:38" x14ac:dyDescent="0.25">
      <c r="A134" s="8"/>
      <c r="B134" s="8" t="s">
        <v>386</v>
      </c>
      <c r="C134" s="8" t="s">
        <v>395</v>
      </c>
      <c r="D134" s="8" t="s">
        <v>396</v>
      </c>
      <c r="E134" s="8" t="s">
        <v>104</v>
      </c>
      <c r="F134" s="8" t="s">
        <v>362</v>
      </c>
      <c r="G134" s="9">
        <f>VLOOKUP(N134,'[1]PA Projects'!$A$102:$AB$120,28,0)</f>
        <v>23.411999999999999</v>
      </c>
      <c r="H134" s="9">
        <v>0</v>
      </c>
      <c r="I134" s="9">
        <f>VLOOKUP($N134,'[1]PA Projects'!$A$102:$AB$120,27,0)</f>
        <v>23.411999999999999</v>
      </c>
      <c r="J134" s="9"/>
      <c r="K134" s="8"/>
      <c r="L134" s="8" t="s">
        <v>29</v>
      </c>
      <c r="M134" s="1" t="str">
        <f t="shared" si="1"/>
        <v>PA</v>
      </c>
      <c r="N134" s="8">
        <v>117</v>
      </c>
      <c r="O134">
        <f>IF($L134="Externally Funded",0,IF($M134="PA",VLOOKUP($N134,'[1]PA Projects'!$A$4:$DO$223,65,0),VLOOKUP($N134, '[1]NJ Projects'!$A$13:$DK$121,64,0)))</f>
        <v>79329</v>
      </c>
      <c r="P134">
        <f>IF($L134="Externally Funded",0,IF($M134="PA",VLOOKUP($N134,'[1]PA Projects'!$A$4:$DO$223,66,0),VLOOKUP($N134, '[1]NJ Projects'!$A$13:$DK$121,65,0)))</f>
        <v>0</v>
      </c>
      <c r="Q134">
        <f>IF($L134="Externally Funded",0,IF($M134="PA",VLOOKUP($N134,'[1]PA Projects'!$A$4:$DO$223,67,0),VLOOKUP($N134, '[1]NJ Projects'!$A$13:$DK$121,66,0)))</f>
        <v>0</v>
      </c>
      <c r="R134">
        <f>IF($L134="Externally Funded",0,IF($M134="PA",VLOOKUP($N134,'[1]PA Projects'!$A$4:$DO$223,68,0),VLOOKUP($N134, '[1]NJ Projects'!$A$13:$DK$121,67,0)))</f>
        <v>0</v>
      </c>
      <c r="S134">
        <f>IF($L134="Externally Funded",0,IF($M134="PA",VLOOKUP($N134,'[1]PA Projects'!$A$4:$DO$223,69,0),VLOOKUP($N134, '[1]NJ Projects'!$A$13:$DK$121,68,0)))</f>
        <v>0</v>
      </c>
      <c r="T134">
        <f>IF($L134="Externally Funded",0,IF($M134="PA",VLOOKUP($N134,'[1]PA Projects'!$A$4:$DO$223,70,0),VLOOKUP($N134, '[1]NJ Projects'!$A$13:$DK$121,69,0)))</f>
        <v>0</v>
      </c>
      <c r="U134">
        <f>IF($L134="Externally Funded",0,IF($M134="PA",VLOOKUP($N134,'[1]PA Projects'!$A$4:$DO$223,71,0),VLOOKUP($N134, '[1]NJ Projects'!$A$13:$DK$121,70,0)))</f>
        <v>0</v>
      </c>
      <c r="V134">
        <f>IF($L134="Externally Funded",0,IF($M134="PA",VLOOKUP($N134,'[1]PA Projects'!$A$4:$DO$223,72,0),VLOOKUP($N134, '[1]NJ Projects'!$A$13:$DK$121,71,0)))</f>
        <v>0</v>
      </c>
      <c r="W134">
        <f>IF($L134="Externally Funded",0,IF($M134="PA",VLOOKUP($N134,'[1]PA Projects'!$A$4:$DO$223,73,0),VLOOKUP($N134, '[1]NJ Projects'!$A$13:$DK$121,72,0)))</f>
        <v>0</v>
      </c>
      <c r="X134">
        <f>IF($L134="Externally Funded",0,IF($M134="PA",VLOOKUP($N134,'[1]PA Projects'!$A$4:$DO$223,74,0),VLOOKUP($N134, '[1]NJ Projects'!$A$13:$DK$121,73,0)))</f>
        <v>0</v>
      </c>
      <c r="Y134">
        <f>IF($L134="Externally Funded",0,IF($M134="PA",VLOOKUP($N134,'[1]PA Projects'!$A$4:$DO$223,75,0),VLOOKUP($N134, '[1]NJ Projects'!$A$13:$DK$121,74,0)))</f>
        <v>0</v>
      </c>
      <c r="Z134">
        <f>IF($L134="Externally Funded",0,IF($M134="PA",VLOOKUP($N134,'[1]PA Projects'!$A$4:$DO$223,76,0),VLOOKUP($N134, '[1]NJ Projects'!$A$13:$DK$121,75,0)))</f>
        <v>0</v>
      </c>
      <c r="AA134">
        <f>IF($L134="Externally Funded",0,IF($M134="PA",VLOOKUP($N134,'[1]PA Projects'!$A$4:$DO$223,77,0),VLOOKUP($N134, '[1]NJ Projects'!$A$13:$DK$121,76,0)))</f>
        <v>0</v>
      </c>
      <c r="AB134">
        <f>IF($L134="Externally Funded",0,IF($M134="PA",VLOOKUP($N134,'[1]PA Projects'!$A$4:$DO$223,78,0),VLOOKUP($N134, '[1]NJ Projects'!$A$13:$DK$121,77,0)))</f>
        <v>0</v>
      </c>
      <c r="AC134">
        <f>IF($L134="Externally Funded",0,IF($M134="PA",VLOOKUP($N134,'[1]PA Projects'!$A$4:$DO$223,79,0),VLOOKUP($N134, '[1]NJ Projects'!$A$13:$DK$121,78,0)))</f>
        <v>0</v>
      </c>
      <c r="AD134">
        <f>IF($L134="Externally Funded",0,IF($M134="PA",VLOOKUP($N134,'[1]PA Projects'!$A$4:$DO$223,80,0),VLOOKUP($N134, '[1]NJ Projects'!$A$13:$DK$121,79,0)))</f>
        <v>0</v>
      </c>
      <c r="AE134">
        <f>IF($L134="Externally Funded",0,IF($M134="PA",VLOOKUP($N134,'[1]PA Projects'!$A$4:$DO$223,81,0),VLOOKUP($N134, '[1]NJ Projects'!$A$13:$DK$121,80,0)))</f>
        <v>0</v>
      </c>
      <c r="AF134">
        <f>IF($L134="Externally Funded",0,IF($M134="PA",VLOOKUP($N134,'[1]PA Projects'!$A$4:$DO$223,82,0),VLOOKUP($N134, '[1]NJ Projects'!$A$13:$DK$121,81,0)))</f>
        <v>0</v>
      </c>
      <c r="AG134">
        <f>IF($L134="Externally Funded",0,IF($M134="PA",VLOOKUP($N134,'[1]PA Projects'!$A$4:$DO$223,83,0),VLOOKUP($N134, '[1]NJ Projects'!$A$13:$DK$121,82,0)))</f>
        <v>0</v>
      </c>
      <c r="AH134">
        <f>IF($L134="Externally Funded",0,IF($M134="PA",VLOOKUP($N134,'[1]PA Projects'!$A$4:$DO$223,84,0),VLOOKUP($N134, '[1]NJ Projects'!$A$13:$DK$121,83,0)))</f>
        <v>0</v>
      </c>
      <c r="AI134">
        <f>IF($L134="Externally Funded",0,IF($M134="PA",VLOOKUP($N134,'[1]PA Projects'!$A$4:$DO$223,85,0),VLOOKUP($N134, '[1]NJ Projects'!$A$13:$DK$121,84,0)))</f>
        <v>0</v>
      </c>
      <c r="AJ134">
        <f>IF($L134="Externally Funded",0,IF($M134="PA",VLOOKUP($N134,'[1]PA Projects'!$A$4:$DO$223,86,0),VLOOKUP($N134, '[1]NJ Projects'!$A$13:$DK$121,85,0)))</f>
        <v>0</v>
      </c>
      <c r="AK134">
        <f>IF($L134="Externally Funded",0,IF($M134="PA",VLOOKUP($N134,'[1]PA Projects'!$A$4:$DO$223,87,0),VLOOKUP($N134, '[1]NJ Projects'!$A$13:$DK$121,86,0)))</f>
        <v>0</v>
      </c>
      <c r="AL134">
        <f>IF($L134="Externally Funded", VLOOKUP($N134, '[1]External Projects'!$A$5:$S$13,19,0), IF($M134="PA",VLOOKUP($N134,'[1]PA Projects'!$A$4:$DO$223,119,0),VLOOKUP($N134, '[1]NJ Projects'!$A$13:$DK$121,115,0)))</f>
        <v>0</v>
      </c>
    </row>
    <row r="135" spans="1:38" x14ac:dyDescent="0.25">
      <c r="A135" s="8"/>
      <c r="B135" s="8" t="s">
        <v>386</v>
      </c>
      <c r="C135" s="8" t="s">
        <v>397</v>
      </c>
      <c r="D135" s="8" t="s">
        <v>398</v>
      </c>
      <c r="E135" s="8" t="s">
        <v>64</v>
      </c>
      <c r="F135" s="8" t="s">
        <v>45</v>
      </c>
      <c r="G135" s="9">
        <f>VLOOKUP(N135,'[1]PA Projects'!$A$102:$AB$120,28,0)</f>
        <v>0.79935852351407211</v>
      </c>
      <c r="H135" s="9">
        <v>0</v>
      </c>
      <c r="I135" s="9">
        <f>VLOOKUP($N135,'[1]PA Projects'!$A$102:$AB$120,27,0)</f>
        <v>0.79935852351407211</v>
      </c>
      <c r="J135" s="9"/>
      <c r="K135" s="8"/>
      <c r="L135" s="8" t="s">
        <v>29</v>
      </c>
      <c r="M135" s="1" t="str">
        <f t="shared" si="1"/>
        <v>PA</v>
      </c>
      <c r="N135" s="8">
        <v>118</v>
      </c>
      <c r="O135">
        <f>IF($L135="Externally Funded",0,IF($M135="PA",VLOOKUP($N135,'[1]PA Projects'!$A$4:$DO$223,65,0),VLOOKUP($N135, '[1]NJ Projects'!$A$13:$DK$121,64,0)))</f>
        <v>49315</v>
      </c>
      <c r="P135">
        <f>IF($L135="Externally Funded",0,IF($M135="PA",VLOOKUP($N135,'[1]PA Projects'!$A$4:$DO$223,66,0),VLOOKUP($N135, '[1]NJ Projects'!$A$13:$DK$121,65,0)))</f>
        <v>0</v>
      </c>
      <c r="Q135">
        <f>IF($L135="Externally Funded",0,IF($M135="PA",VLOOKUP($N135,'[1]PA Projects'!$A$4:$DO$223,67,0),VLOOKUP($N135, '[1]NJ Projects'!$A$13:$DK$121,66,0)))</f>
        <v>0</v>
      </c>
      <c r="R135">
        <f>IF($L135="Externally Funded",0,IF($M135="PA",VLOOKUP($N135,'[1]PA Projects'!$A$4:$DO$223,68,0),VLOOKUP($N135, '[1]NJ Projects'!$A$13:$DK$121,67,0)))</f>
        <v>0</v>
      </c>
      <c r="S135">
        <f>IF($L135="Externally Funded",0,IF($M135="PA",VLOOKUP($N135,'[1]PA Projects'!$A$4:$DO$223,69,0),VLOOKUP($N135, '[1]NJ Projects'!$A$13:$DK$121,68,0)))</f>
        <v>0</v>
      </c>
      <c r="T135">
        <f>IF($L135="Externally Funded",0,IF($M135="PA",VLOOKUP($N135,'[1]PA Projects'!$A$4:$DO$223,70,0),VLOOKUP($N135, '[1]NJ Projects'!$A$13:$DK$121,69,0)))</f>
        <v>0</v>
      </c>
      <c r="U135">
        <f>IF($L135="Externally Funded",0,IF($M135="PA",VLOOKUP($N135,'[1]PA Projects'!$A$4:$DO$223,71,0),VLOOKUP($N135, '[1]NJ Projects'!$A$13:$DK$121,70,0)))</f>
        <v>0</v>
      </c>
      <c r="V135">
        <f>IF($L135="Externally Funded",0,IF($M135="PA",VLOOKUP($N135,'[1]PA Projects'!$A$4:$DO$223,72,0),VLOOKUP($N135, '[1]NJ Projects'!$A$13:$DK$121,71,0)))</f>
        <v>0</v>
      </c>
      <c r="W135">
        <f>IF($L135="Externally Funded",0,IF($M135="PA",VLOOKUP($N135,'[1]PA Projects'!$A$4:$DO$223,73,0),VLOOKUP($N135, '[1]NJ Projects'!$A$13:$DK$121,72,0)))</f>
        <v>0</v>
      </c>
      <c r="X135">
        <f>IF($L135="Externally Funded",0,IF($M135="PA",VLOOKUP($N135,'[1]PA Projects'!$A$4:$DO$223,74,0),VLOOKUP($N135, '[1]NJ Projects'!$A$13:$DK$121,73,0)))</f>
        <v>0</v>
      </c>
      <c r="Y135">
        <f>IF($L135="Externally Funded",0,IF($M135="PA",VLOOKUP($N135,'[1]PA Projects'!$A$4:$DO$223,75,0),VLOOKUP($N135, '[1]NJ Projects'!$A$13:$DK$121,74,0)))</f>
        <v>0</v>
      </c>
      <c r="Z135">
        <f>IF($L135="Externally Funded",0,IF($M135="PA",VLOOKUP($N135,'[1]PA Projects'!$A$4:$DO$223,76,0),VLOOKUP($N135, '[1]NJ Projects'!$A$13:$DK$121,75,0)))</f>
        <v>0</v>
      </c>
      <c r="AA135">
        <f>IF($L135="Externally Funded",0,IF($M135="PA",VLOOKUP($N135,'[1]PA Projects'!$A$4:$DO$223,77,0),VLOOKUP($N135, '[1]NJ Projects'!$A$13:$DK$121,76,0)))</f>
        <v>0</v>
      </c>
      <c r="AB135">
        <f>IF($L135="Externally Funded",0,IF($M135="PA",VLOOKUP($N135,'[1]PA Projects'!$A$4:$DO$223,78,0),VLOOKUP($N135, '[1]NJ Projects'!$A$13:$DK$121,77,0)))</f>
        <v>0</v>
      </c>
      <c r="AC135">
        <f>IF($L135="Externally Funded",0,IF($M135="PA",VLOOKUP($N135,'[1]PA Projects'!$A$4:$DO$223,79,0),VLOOKUP($N135, '[1]NJ Projects'!$A$13:$DK$121,78,0)))</f>
        <v>0</v>
      </c>
      <c r="AD135">
        <f>IF($L135="Externally Funded",0,IF($M135="PA",VLOOKUP($N135,'[1]PA Projects'!$A$4:$DO$223,80,0),VLOOKUP($N135, '[1]NJ Projects'!$A$13:$DK$121,79,0)))</f>
        <v>0</v>
      </c>
      <c r="AE135">
        <f>IF($L135="Externally Funded",0,IF($M135="PA",VLOOKUP($N135,'[1]PA Projects'!$A$4:$DO$223,81,0),VLOOKUP($N135, '[1]NJ Projects'!$A$13:$DK$121,80,0)))</f>
        <v>0</v>
      </c>
      <c r="AF135">
        <f>IF($L135="Externally Funded",0,IF($M135="PA",VLOOKUP($N135,'[1]PA Projects'!$A$4:$DO$223,82,0),VLOOKUP($N135, '[1]NJ Projects'!$A$13:$DK$121,81,0)))</f>
        <v>0</v>
      </c>
      <c r="AG135">
        <f>IF($L135="Externally Funded",0,IF($M135="PA",VLOOKUP($N135,'[1]PA Projects'!$A$4:$DO$223,83,0),VLOOKUP($N135, '[1]NJ Projects'!$A$13:$DK$121,82,0)))</f>
        <v>0</v>
      </c>
      <c r="AH135">
        <f>IF($L135="Externally Funded",0,IF($M135="PA",VLOOKUP($N135,'[1]PA Projects'!$A$4:$DO$223,84,0),VLOOKUP($N135, '[1]NJ Projects'!$A$13:$DK$121,83,0)))</f>
        <v>0</v>
      </c>
      <c r="AI135">
        <f>IF($L135="Externally Funded",0,IF($M135="PA",VLOOKUP($N135,'[1]PA Projects'!$A$4:$DO$223,85,0),VLOOKUP($N135, '[1]NJ Projects'!$A$13:$DK$121,84,0)))</f>
        <v>0</v>
      </c>
      <c r="AJ135">
        <f>IF($L135="Externally Funded",0,IF($M135="PA",VLOOKUP($N135,'[1]PA Projects'!$A$4:$DO$223,86,0),VLOOKUP($N135, '[1]NJ Projects'!$A$13:$DK$121,85,0)))</f>
        <v>0</v>
      </c>
      <c r="AK135">
        <f>IF($L135="Externally Funded",0,IF($M135="PA",VLOOKUP($N135,'[1]PA Projects'!$A$4:$DO$223,87,0),VLOOKUP($N135, '[1]NJ Projects'!$A$13:$DK$121,86,0)))</f>
        <v>0</v>
      </c>
      <c r="AL135">
        <f>IF($L135="Externally Funded", VLOOKUP($N135, '[1]External Projects'!$A$5:$S$13,19,0), IF($M135="PA",VLOOKUP($N135,'[1]PA Projects'!$A$4:$DO$223,119,0),VLOOKUP($N135, '[1]NJ Projects'!$A$13:$DK$121,115,0)))</f>
        <v>0</v>
      </c>
    </row>
    <row r="136" spans="1:38" x14ac:dyDescent="0.25">
      <c r="A136" s="8"/>
      <c r="B136" s="8" t="s">
        <v>386</v>
      </c>
      <c r="C136" s="8" t="s">
        <v>399</v>
      </c>
      <c r="D136" s="8" t="s">
        <v>400</v>
      </c>
      <c r="E136" s="8" t="s">
        <v>64</v>
      </c>
      <c r="F136" s="8" t="s">
        <v>362</v>
      </c>
      <c r="G136" s="9">
        <f>VLOOKUP(N136,'[1]PA Projects'!$A$102:$AB$120,28,0)</f>
        <v>23.405999999999999</v>
      </c>
      <c r="H136" s="9">
        <v>0</v>
      </c>
      <c r="I136" s="9">
        <f>VLOOKUP($N136,'[1]PA Projects'!$A$102:$AB$120,27,0)</f>
        <v>23.405999999999999</v>
      </c>
      <c r="J136" s="9"/>
      <c r="K136" s="8"/>
      <c r="L136" s="8" t="s">
        <v>29</v>
      </c>
      <c r="M136" s="1" t="str">
        <f t="shared" si="1"/>
        <v>PA</v>
      </c>
      <c r="N136" s="8">
        <v>119</v>
      </c>
      <c r="O136">
        <f>IF($L136="Externally Funded",0,IF($M136="PA",VLOOKUP($N136,'[1]PA Projects'!$A$4:$DO$223,65,0),VLOOKUP($N136, '[1]NJ Projects'!$A$13:$DK$121,64,0)))</f>
        <v>12923</v>
      </c>
      <c r="P136">
        <f>IF($L136="Externally Funded",0,IF($M136="PA",VLOOKUP($N136,'[1]PA Projects'!$A$4:$DO$223,66,0),VLOOKUP($N136, '[1]NJ Projects'!$A$13:$DK$121,65,0)))</f>
        <v>0</v>
      </c>
      <c r="Q136">
        <f>IF($L136="Externally Funded",0,IF($M136="PA",VLOOKUP($N136,'[1]PA Projects'!$A$4:$DO$223,67,0),VLOOKUP($N136, '[1]NJ Projects'!$A$13:$DK$121,66,0)))</f>
        <v>0</v>
      </c>
      <c r="R136">
        <f>IF($L136="Externally Funded",0,IF($M136="PA",VLOOKUP($N136,'[1]PA Projects'!$A$4:$DO$223,68,0),VLOOKUP($N136, '[1]NJ Projects'!$A$13:$DK$121,67,0)))</f>
        <v>0</v>
      </c>
      <c r="S136">
        <f>IF($L136="Externally Funded",0,IF($M136="PA",VLOOKUP($N136,'[1]PA Projects'!$A$4:$DO$223,69,0),VLOOKUP($N136, '[1]NJ Projects'!$A$13:$DK$121,68,0)))</f>
        <v>0</v>
      </c>
      <c r="T136">
        <f>IF($L136="Externally Funded",0,IF($M136="PA",VLOOKUP($N136,'[1]PA Projects'!$A$4:$DO$223,70,0),VLOOKUP($N136, '[1]NJ Projects'!$A$13:$DK$121,69,0)))</f>
        <v>0</v>
      </c>
      <c r="U136">
        <f>IF($L136="Externally Funded",0,IF($M136="PA",VLOOKUP($N136,'[1]PA Projects'!$A$4:$DO$223,71,0),VLOOKUP($N136, '[1]NJ Projects'!$A$13:$DK$121,70,0)))</f>
        <v>0</v>
      </c>
      <c r="V136">
        <f>IF($L136="Externally Funded",0,IF($M136="PA",VLOOKUP($N136,'[1]PA Projects'!$A$4:$DO$223,72,0),VLOOKUP($N136, '[1]NJ Projects'!$A$13:$DK$121,71,0)))</f>
        <v>0</v>
      </c>
      <c r="W136">
        <f>IF($L136="Externally Funded",0,IF($M136="PA",VLOOKUP($N136,'[1]PA Projects'!$A$4:$DO$223,73,0),VLOOKUP($N136, '[1]NJ Projects'!$A$13:$DK$121,72,0)))</f>
        <v>0</v>
      </c>
      <c r="X136">
        <f>IF($L136="Externally Funded",0,IF($M136="PA",VLOOKUP($N136,'[1]PA Projects'!$A$4:$DO$223,74,0),VLOOKUP($N136, '[1]NJ Projects'!$A$13:$DK$121,73,0)))</f>
        <v>0</v>
      </c>
      <c r="Y136">
        <f>IF($L136="Externally Funded",0,IF($M136="PA",VLOOKUP($N136,'[1]PA Projects'!$A$4:$DO$223,75,0),VLOOKUP($N136, '[1]NJ Projects'!$A$13:$DK$121,74,0)))</f>
        <v>0</v>
      </c>
      <c r="Z136">
        <f>IF($L136="Externally Funded",0,IF($M136="PA",VLOOKUP($N136,'[1]PA Projects'!$A$4:$DO$223,76,0),VLOOKUP($N136, '[1]NJ Projects'!$A$13:$DK$121,75,0)))</f>
        <v>0</v>
      </c>
      <c r="AA136">
        <f>IF($L136="Externally Funded",0,IF($M136="PA",VLOOKUP($N136,'[1]PA Projects'!$A$4:$DO$223,77,0),VLOOKUP($N136, '[1]NJ Projects'!$A$13:$DK$121,76,0)))</f>
        <v>0</v>
      </c>
      <c r="AB136">
        <f>IF($L136="Externally Funded",0,IF($M136="PA",VLOOKUP($N136,'[1]PA Projects'!$A$4:$DO$223,78,0),VLOOKUP($N136, '[1]NJ Projects'!$A$13:$DK$121,77,0)))</f>
        <v>0</v>
      </c>
      <c r="AC136">
        <f>IF($L136="Externally Funded",0,IF($M136="PA",VLOOKUP($N136,'[1]PA Projects'!$A$4:$DO$223,79,0),VLOOKUP($N136, '[1]NJ Projects'!$A$13:$DK$121,78,0)))</f>
        <v>0</v>
      </c>
      <c r="AD136">
        <f>IF($L136="Externally Funded",0,IF($M136="PA",VLOOKUP($N136,'[1]PA Projects'!$A$4:$DO$223,80,0),VLOOKUP($N136, '[1]NJ Projects'!$A$13:$DK$121,79,0)))</f>
        <v>0</v>
      </c>
      <c r="AE136">
        <f>IF($L136="Externally Funded",0,IF($M136="PA",VLOOKUP($N136,'[1]PA Projects'!$A$4:$DO$223,81,0),VLOOKUP($N136, '[1]NJ Projects'!$A$13:$DK$121,80,0)))</f>
        <v>0</v>
      </c>
      <c r="AF136">
        <f>IF($L136="Externally Funded",0,IF($M136="PA",VLOOKUP($N136,'[1]PA Projects'!$A$4:$DO$223,82,0),VLOOKUP($N136, '[1]NJ Projects'!$A$13:$DK$121,81,0)))</f>
        <v>0</v>
      </c>
      <c r="AG136">
        <f>IF($L136="Externally Funded",0,IF($M136="PA",VLOOKUP($N136,'[1]PA Projects'!$A$4:$DO$223,83,0),VLOOKUP($N136, '[1]NJ Projects'!$A$13:$DK$121,82,0)))</f>
        <v>0</v>
      </c>
      <c r="AH136">
        <f>IF($L136="Externally Funded",0,IF($M136="PA",VLOOKUP($N136,'[1]PA Projects'!$A$4:$DO$223,84,0),VLOOKUP($N136, '[1]NJ Projects'!$A$13:$DK$121,83,0)))</f>
        <v>0</v>
      </c>
      <c r="AI136">
        <f>IF($L136="Externally Funded",0,IF($M136="PA",VLOOKUP($N136,'[1]PA Projects'!$A$4:$DO$223,85,0),VLOOKUP($N136, '[1]NJ Projects'!$A$13:$DK$121,84,0)))</f>
        <v>0</v>
      </c>
      <c r="AJ136">
        <f>IF($L136="Externally Funded",0,IF($M136="PA",VLOOKUP($N136,'[1]PA Projects'!$A$4:$DO$223,86,0),VLOOKUP($N136, '[1]NJ Projects'!$A$13:$DK$121,85,0)))</f>
        <v>0</v>
      </c>
      <c r="AK136">
        <f>IF($L136="Externally Funded",0,IF($M136="PA",VLOOKUP($N136,'[1]PA Projects'!$A$4:$DO$223,87,0),VLOOKUP($N136, '[1]NJ Projects'!$A$13:$DK$121,86,0)))</f>
        <v>0</v>
      </c>
      <c r="AL136">
        <f>IF($L136="Externally Funded", VLOOKUP($N136, '[1]External Projects'!$A$5:$S$13,19,0), IF($M136="PA",VLOOKUP($N136,'[1]PA Projects'!$A$4:$DO$223,119,0),VLOOKUP($N136, '[1]NJ Projects'!$A$13:$DK$121,115,0)))</f>
        <v>0</v>
      </c>
    </row>
    <row r="137" spans="1:38" x14ac:dyDescent="0.25">
      <c r="A137" s="8"/>
      <c r="B137" s="8" t="s">
        <v>386</v>
      </c>
      <c r="C137" s="8" t="s">
        <v>401</v>
      </c>
      <c r="D137" s="8" t="s">
        <v>402</v>
      </c>
      <c r="E137" s="8" t="s">
        <v>38</v>
      </c>
      <c r="F137" s="8" t="s">
        <v>362</v>
      </c>
      <c r="G137" s="9">
        <f>VLOOKUP(N137,'[1]PA Projects'!$A$102:$AB$120,28,0)</f>
        <v>36.79999999999999</v>
      </c>
      <c r="H137" s="9">
        <v>0</v>
      </c>
      <c r="I137" s="9">
        <f>VLOOKUP($N137,'[1]PA Projects'!$A$102:$AB$120,27,0)</f>
        <v>18.399999999999995</v>
      </c>
      <c r="J137" s="9"/>
      <c r="K137" s="8"/>
      <c r="L137" s="8" t="s">
        <v>29</v>
      </c>
      <c r="M137" s="1" t="str">
        <f t="shared" si="1"/>
        <v>PA</v>
      </c>
      <c r="N137" s="8">
        <v>120</v>
      </c>
      <c r="O137">
        <f>IF($L137="Externally Funded",0,IF($M137="PA",VLOOKUP($N137,'[1]PA Projects'!$A$4:$DO$223,65,0),VLOOKUP($N137, '[1]NJ Projects'!$A$13:$DK$121,64,0)))</f>
        <v>64795</v>
      </c>
      <c r="P137">
        <f>IF($L137="Externally Funded",0,IF($M137="PA",VLOOKUP($N137,'[1]PA Projects'!$A$4:$DO$223,66,0),VLOOKUP($N137, '[1]NJ Projects'!$A$13:$DK$121,65,0)))</f>
        <v>0</v>
      </c>
      <c r="Q137">
        <f>IF($L137="Externally Funded",0,IF($M137="PA",VLOOKUP($N137,'[1]PA Projects'!$A$4:$DO$223,67,0),VLOOKUP($N137, '[1]NJ Projects'!$A$13:$DK$121,66,0)))</f>
        <v>0</v>
      </c>
      <c r="R137">
        <f>IF($L137="Externally Funded",0,IF($M137="PA",VLOOKUP($N137,'[1]PA Projects'!$A$4:$DO$223,68,0),VLOOKUP($N137, '[1]NJ Projects'!$A$13:$DK$121,67,0)))</f>
        <v>0</v>
      </c>
      <c r="S137">
        <f>IF($L137="Externally Funded",0,IF($M137="PA",VLOOKUP($N137,'[1]PA Projects'!$A$4:$DO$223,69,0),VLOOKUP($N137, '[1]NJ Projects'!$A$13:$DK$121,68,0)))</f>
        <v>0</v>
      </c>
      <c r="T137">
        <f>IF($L137="Externally Funded",0,IF($M137="PA",VLOOKUP($N137,'[1]PA Projects'!$A$4:$DO$223,70,0),VLOOKUP($N137, '[1]NJ Projects'!$A$13:$DK$121,69,0)))</f>
        <v>0</v>
      </c>
      <c r="U137">
        <f>IF($L137="Externally Funded",0,IF($M137="PA",VLOOKUP($N137,'[1]PA Projects'!$A$4:$DO$223,71,0),VLOOKUP($N137, '[1]NJ Projects'!$A$13:$DK$121,70,0)))</f>
        <v>0</v>
      </c>
      <c r="V137">
        <f>IF($L137="Externally Funded",0,IF($M137="PA",VLOOKUP($N137,'[1]PA Projects'!$A$4:$DO$223,72,0),VLOOKUP($N137, '[1]NJ Projects'!$A$13:$DK$121,71,0)))</f>
        <v>0</v>
      </c>
      <c r="W137">
        <f>IF($L137="Externally Funded",0,IF($M137="PA",VLOOKUP($N137,'[1]PA Projects'!$A$4:$DO$223,73,0),VLOOKUP($N137, '[1]NJ Projects'!$A$13:$DK$121,72,0)))</f>
        <v>0</v>
      </c>
      <c r="X137">
        <f>IF($L137="Externally Funded",0,IF($M137="PA",VLOOKUP($N137,'[1]PA Projects'!$A$4:$DO$223,74,0),VLOOKUP($N137, '[1]NJ Projects'!$A$13:$DK$121,73,0)))</f>
        <v>0</v>
      </c>
      <c r="Y137">
        <f>IF($L137="Externally Funded",0,IF($M137="PA",VLOOKUP($N137,'[1]PA Projects'!$A$4:$DO$223,75,0),VLOOKUP($N137, '[1]NJ Projects'!$A$13:$DK$121,74,0)))</f>
        <v>0</v>
      </c>
      <c r="Z137">
        <f>IF($L137="Externally Funded",0,IF($M137="PA",VLOOKUP($N137,'[1]PA Projects'!$A$4:$DO$223,76,0),VLOOKUP($N137, '[1]NJ Projects'!$A$13:$DK$121,75,0)))</f>
        <v>0</v>
      </c>
      <c r="AA137">
        <f>IF($L137="Externally Funded",0,IF($M137="PA",VLOOKUP($N137,'[1]PA Projects'!$A$4:$DO$223,77,0),VLOOKUP($N137, '[1]NJ Projects'!$A$13:$DK$121,76,0)))</f>
        <v>0</v>
      </c>
      <c r="AB137">
        <f>IF($L137="Externally Funded",0,IF($M137="PA",VLOOKUP($N137,'[1]PA Projects'!$A$4:$DO$223,78,0),VLOOKUP($N137, '[1]NJ Projects'!$A$13:$DK$121,77,0)))</f>
        <v>0</v>
      </c>
      <c r="AC137">
        <f>IF($L137="Externally Funded",0,IF($M137="PA",VLOOKUP($N137,'[1]PA Projects'!$A$4:$DO$223,79,0),VLOOKUP($N137, '[1]NJ Projects'!$A$13:$DK$121,78,0)))</f>
        <v>0</v>
      </c>
      <c r="AD137">
        <f>IF($L137="Externally Funded",0,IF($M137="PA",VLOOKUP($N137,'[1]PA Projects'!$A$4:$DO$223,80,0),VLOOKUP($N137, '[1]NJ Projects'!$A$13:$DK$121,79,0)))</f>
        <v>0</v>
      </c>
      <c r="AE137">
        <f>IF($L137="Externally Funded",0,IF($M137="PA",VLOOKUP($N137,'[1]PA Projects'!$A$4:$DO$223,81,0),VLOOKUP($N137, '[1]NJ Projects'!$A$13:$DK$121,80,0)))</f>
        <v>0</v>
      </c>
      <c r="AF137">
        <f>IF($L137="Externally Funded",0,IF($M137="PA",VLOOKUP($N137,'[1]PA Projects'!$A$4:$DO$223,82,0),VLOOKUP($N137, '[1]NJ Projects'!$A$13:$DK$121,81,0)))</f>
        <v>0</v>
      </c>
      <c r="AG137">
        <f>IF($L137="Externally Funded",0,IF($M137="PA",VLOOKUP($N137,'[1]PA Projects'!$A$4:$DO$223,83,0),VLOOKUP($N137, '[1]NJ Projects'!$A$13:$DK$121,82,0)))</f>
        <v>0</v>
      </c>
      <c r="AH137">
        <f>IF($L137="Externally Funded",0,IF($M137="PA",VLOOKUP($N137,'[1]PA Projects'!$A$4:$DO$223,84,0),VLOOKUP($N137, '[1]NJ Projects'!$A$13:$DK$121,83,0)))</f>
        <v>0</v>
      </c>
      <c r="AI137">
        <f>IF($L137="Externally Funded",0,IF($M137="PA",VLOOKUP($N137,'[1]PA Projects'!$A$4:$DO$223,85,0),VLOOKUP($N137, '[1]NJ Projects'!$A$13:$DK$121,84,0)))</f>
        <v>0</v>
      </c>
      <c r="AJ137">
        <f>IF($L137="Externally Funded",0,IF($M137="PA",VLOOKUP($N137,'[1]PA Projects'!$A$4:$DO$223,86,0),VLOOKUP($N137, '[1]NJ Projects'!$A$13:$DK$121,85,0)))</f>
        <v>0</v>
      </c>
      <c r="AK137">
        <f>IF($L137="Externally Funded",0,IF($M137="PA",VLOOKUP($N137,'[1]PA Projects'!$A$4:$DO$223,87,0),VLOOKUP($N137, '[1]NJ Projects'!$A$13:$DK$121,86,0)))</f>
        <v>0</v>
      </c>
      <c r="AL137">
        <f>IF($L137="Externally Funded", VLOOKUP($N137, '[1]External Projects'!$A$5:$S$13,19,0), IF($M137="PA",VLOOKUP($N137,'[1]PA Projects'!$A$4:$DO$223,119,0),VLOOKUP($N137, '[1]NJ Projects'!$A$13:$DK$121,115,0)))</f>
        <v>0</v>
      </c>
    </row>
    <row r="138" spans="1:38" x14ac:dyDescent="0.25">
      <c r="A138" s="8"/>
      <c r="B138" s="8" t="s">
        <v>386</v>
      </c>
      <c r="C138" s="8" t="s">
        <v>403</v>
      </c>
      <c r="D138" s="8" t="s">
        <v>404</v>
      </c>
      <c r="E138" s="8" t="s">
        <v>104</v>
      </c>
      <c r="F138" s="8" t="s">
        <v>27</v>
      </c>
      <c r="G138" s="9">
        <f>VLOOKUP(N138,'[1]PA Projects'!$A$102:$AB$120,28,0)</f>
        <v>3.024</v>
      </c>
      <c r="H138" s="9">
        <v>0</v>
      </c>
      <c r="I138" s="9">
        <f>VLOOKUP($N138,'[1]PA Projects'!$A$102:$AB$120,27,0)</f>
        <v>3.024</v>
      </c>
      <c r="J138" s="9"/>
      <c r="K138" s="8"/>
      <c r="L138" s="8" t="s">
        <v>29</v>
      </c>
      <c r="M138" s="1" t="str">
        <f t="shared" si="1"/>
        <v>PA</v>
      </c>
      <c r="N138" s="8">
        <v>121</v>
      </c>
      <c r="O138">
        <f>IF($L138="Externally Funded",0,IF($M138="PA",VLOOKUP($N138,'[1]PA Projects'!$A$4:$DO$223,65,0),VLOOKUP($N138, '[1]NJ Projects'!$A$13:$DK$121,64,0)))</f>
        <v>15345</v>
      </c>
      <c r="P138">
        <f>IF($L138="Externally Funded",0,IF($M138="PA",VLOOKUP($N138,'[1]PA Projects'!$A$4:$DO$223,66,0),VLOOKUP($N138, '[1]NJ Projects'!$A$13:$DK$121,65,0)))</f>
        <v>0</v>
      </c>
      <c r="Q138">
        <f>IF($L138="Externally Funded",0,IF($M138="PA",VLOOKUP($N138,'[1]PA Projects'!$A$4:$DO$223,67,0),VLOOKUP($N138, '[1]NJ Projects'!$A$13:$DK$121,66,0)))</f>
        <v>0</v>
      </c>
      <c r="R138">
        <f>IF($L138="Externally Funded",0,IF($M138="PA",VLOOKUP($N138,'[1]PA Projects'!$A$4:$DO$223,68,0),VLOOKUP($N138, '[1]NJ Projects'!$A$13:$DK$121,67,0)))</f>
        <v>0</v>
      </c>
      <c r="S138">
        <f>IF($L138="Externally Funded",0,IF($M138="PA",VLOOKUP($N138,'[1]PA Projects'!$A$4:$DO$223,69,0),VLOOKUP($N138, '[1]NJ Projects'!$A$13:$DK$121,68,0)))</f>
        <v>0</v>
      </c>
      <c r="T138">
        <f>IF($L138="Externally Funded",0,IF($M138="PA",VLOOKUP($N138,'[1]PA Projects'!$A$4:$DO$223,70,0),VLOOKUP($N138, '[1]NJ Projects'!$A$13:$DK$121,69,0)))</f>
        <v>0</v>
      </c>
      <c r="U138">
        <f>IF($L138="Externally Funded",0,IF($M138="PA",VLOOKUP($N138,'[1]PA Projects'!$A$4:$DO$223,71,0),VLOOKUP($N138, '[1]NJ Projects'!$A$13:$DK$121,70,0)))</f>
        <v>0</v>
      </c>
      <c r="V138">
        <f>IF($L138="Externally Funded",0,IF($M138="PA",VLOOKUP($N138,'[1]PA Projects'!$A$4:$DO$223,72,0),VLOOKUP($N138, '[1]NJ Projects'!$A$13:$DK$121,71,0)))</f>
        <v>0</v>
      </c>
      <c r="W138">
        <f>IF($L138="Externally Funded",0,IF($M138="PA",VLOOKUP($N138,'[1]PA Projects'!$A$4:$DO$223,73,0),VLOOKUP($N138, '[1]NJ Projects'!$A$13:$DK$121,72,0)))</f>
        <v>0</v>
      </c>
      <c r="X138">
        <f>IF($L138="Externally Funded",0,IF($M138="PA",VLOOKUP($N138,'[1]PA Projects'!$A$4:$DO$223,74,0),VLOOKUP($N138, '[1]NJ Projects'!$A$13:$DK$121,73,0)))</f>
        <v>0</v>
      </c>
      <c r="Y138">
        <f>IF($L138="Externally Funded",0,IF($M138="PA",VLOOKUP($N138,'[1]PA Projects'!$A$4:$DO$223,75,0),VLOOKUP($N138, '[1]NJ Projects'!$A$13:$DK$121,74,0)))</f>
        <v>0</v>
      </c>
      <c r="Z138">
        <f>IF($L138="Externally Funded",0,IF($M138="PA",VLOOKUP($N138,'[1]PA Projects'!$A$4:$DO$223,76,0),VLOOKUP($N138, '[1]NJ Projects'!$A$13:$DK$121,75,0)))</f>
        <v>0</v>
      </c>
      <c r="AA138">
        <f>IF($L138="Externally Funded",0,IF($M138="PA",VLOOKUP($N138,'[1]PA Projects'!$A$4:$DO$223,77,0),VLOOKUP($N138, '[1]NJ Projects'!$A$13:$DK$121,76,0)))</f>
        <v>0</v>
      </c>
      <c r="AB138">
        <f>IF($L138="Externally Funded",0,IF($M138="PA",VLOOKUP($N138,'[1]PA Projects'!$A$4:$DO$223,78,0),VLOOKUP($N138, '[1]NJ Projects'!$A$13:$DK$121,77,0)))</f>
        <v>0</v>
      </c>
      <c r="AC138">
        <f>IF($L138="Externally Funded",0,IF($M138="PA",VLOOKUP($N138,'[1]PA Projects'!$A$4:$DO$223,79,0),VLOOKUP($N138, '[1]NJ Projects'!$A$13:$DK$121,78,0)))</f>
        <v>0</v>
      </c>
      <c r="AD138">
        <f>IF($L138="Externally Funded",0,IF($M138="PA",VLOOKUP($N138,'[1]PA Projects'!$A$4:$DO$223,80,0),VLOOKUP($N138, '[1]NJ Projects'!$A$13:$DK$121,79,0)))</f>
        <v>0</v>
      </c>
      <c r="AE138">
        <f>IF($L138="Externally Funded",0,IF($M138="PA",VLOOKUP($N138,'[1]PA Projects'!$A$4:$DO$223,81,0),VLOOKUP($N138, '[1]NJ Projects'!$A$13:$DK$121,80,0)))</f>
        <v>0</v>
      </c>
      <c r="AF138">
        <f>IF($L138="Externally Funded",0,IF($M138="PA",VLOOKUP($N138,'[1]PA Projects'!$A$4:$DO$223,82,0),VLOOKUP($N138, '[1]NJ Projects'!$A$13:$DK$121,81,0)))</f>
        <v>0</v>
      </c>
      <c r="AG138">
        <f>IF($L138="Externally Funded",0,IF($M138="PA",VLOOKUP($N138,'[1]PA Projects'!$A$4:$DO$223,83,0),VLOOKUP($N138, '[1]NJ Projects'!$A$13:$DK$121,82,0)))</f>
        <v>0</v>
      </c>
      <c r="AH138">
        <f>IF($L138="Externally Funded",0,IF($M138="PA",VLOOKUP($N138,'[1]PA Projects'!$A$4:$DO$223,84,0),VLOOKUP($N138, '[1]NJ Projects'!$A$13:$DK$121,83,0)))</f>
        <v>0</v>
      </c>
      <c r="AI138">
        <f>IF($L138="Externally Funded",0,IF($M138="PA",VLOOKUP($N138,'[1]PA Projects'!$A$4:$DO$223,85,0),VLOOKUP($N138, '[1]NJ Projects'!$A$13:$DK$121,84,0)))</f>
        <v>0</v>
      </c>
      <c r="AJ138">
        <f>IF($L138="Externally Funded",0,IF($M138="PA",VLOOKUP($N138,'[1]PA Projects'!$A$4:$DO$223,86,0),VLOOKUP($N138, '[1]NJ Projects'!$A$13:$DK$121,85,0)))</f>
        <v>0</v>
      </c>
      <c r="AK138">
        <f>IF($L138="Externally Funded",0,IF($M138="PA",VLOOKUP($N138,'[1]PA Projects'!$A$4:$DO$223,87,0),VLOOKUP($N138, '[1]NJ Projects'!$A$13:$DK$121,86,0)))</f>
        <v>0</v>
      </c>
      <c r="AL138">
        <f>IF($L138="Externally Funded", VLOOKUP($N138, '[1]External Projects'!$A$5:$S$13,19,0), IF($M138="PA",VLOOKUP($N138,'[1]PA Projects'!$A$4:$DO$223,119,0),VLOOKUP($N138, '[1]NJ Projects'!$A$13:$DK$121,115,0)))</f>
        <v>0</v>
      </c>
    </row>
    <row r="139" spans="1:38" x14ac:dyDescent="0.25">
      <c r="A139" s="8"/>
      <c r="B139" s="8" t="s">
        <v>386</v>
      </c>
      <c r="C139" s="8" t="s">
        <v>405</v>
      </c>
      <c r="D139" s="8" t="s">
        <v>406</v>
      </c>
      <c r="E139" s="8" t="s">
        <v>26</v>
      </c>
      <c r="F139" s="8" t="s">
        <v>27</v>
      </c>
      <c r="G139" s="9">
        <f>VLOOKUP(N139,'[1]PA Projects'!$A$102:$AB$120,28,0)</f>
        <v>5.3649999999999993</v>
      </c>
      <c r="H139" s="9">
        <v>0</v>
      </c>
      <c r="I139" s="9">
        <f>VLOOKUP($N139,'[1]PA Projects'!$A$102:$AB$120,27,0)</f>
        <v>5.3649999999999993</v>
      </c>
      <c r="J139" s="9"/>
      <c r="K139" s="8"/>
      <c r="L139" s="8" t="s">
        <v>29</v>
      </c>
      <c r="M139" s="1" t="str">
        <f t="shared" si="1"/>
        <v>PA</v>
      </c>
      <c r="N139" s="8">
        <v>122</v>
      </c>
      <c r="O139">
        <f>IF($L139="Externally Funded",0,IF($M139="PA",VLOOKUP($N139,'[1]PA Projects'!$A$4:$DO$223,65,0),VLOOKUP($N139, '[1]NJ Projects'!$A$13:$DK$121,64,0)))</f>
        <v>83710</v>
      </c>
      <c r="P139">
        <f>IF($L139="Externally Funded",0,IF($M139="PA",VLOOKUP($N139,'[1]PA Projects'!$A$4:$DO$223,66,0),VLOOKUP($N139, '[1]NJ Projects'!$A$13:$DK$121,65,0)))</f>
        <v>0</v>
      </c>
      <c r="Q139">
        <f>IF($L139="Externally Funded",0,IF($M139="PA",VLOOKUP($N139,'[1]PA Projects'!$A$4:$DO$223,67,0),VLOOKUP($N139, '[1]NJ Projects'!$A$13:$DK$121,66,0)))</f>
        <v>0</v>
      </c>
      <c r="R139">
        <f>IF($L139="Externally Funded",0,IF($M139="PA",VLOOKUP($N139,'[1]PA Projects'!$A$4:$DO$223,68,0),VLOOKUP($N139, '[1]NJ Projects'!$A$13:$DK$121,67,0)))</f>
        <v>0</v>
      </c>
      <c r="S139">
        <f>IF($L139="Externally Funded",0,IF($M139="PA",VLOOKUP($N139,'[1]PA Projects'!$A$4:$DO$223,69,0),VLOOKUP($N139, '[1]NJ Projects'!$A$13:$DK$121,68,0)))</f>
        <v>0</v>
      </c>
      <c r="T139">
        <f>IF($L139="Externally Funded",0,IF($M139="PA",VLOOKUP($N139,'[1]PA Projects'!$A$4:$DO$223,70,0),VLOOKUP($N139, '[1]NJ Projects'!$A$13:$DK$121,69,0)))</f>
        <v>0</v>
      </c>
      <c r="U139">
        <f>IF($L139="Externally Funded",0,IF($M139="PA",VLOOKUP($N139,'[1]PA Projects'!$A$4:$DO$223,71,0),VLOOKUP($N139, '[1]NJ Projects'!$A$13:$DK$121,70,0)))</f>
        <v>0</v>
      </c>
      <c r="V139">
        <f>IF($L139="Externally Funded",0,IF($M139="PA",VLOOKUP($N139,'[1]PA Projects'!$A$4:$DO$223,72,0),VLOOKUP($N139, '[1]NJ Projects'!$A$13:$DK$121,71,0)))</f>
        <v>0</v>
      </c>
      <c r="W139">
        <f>IF($L139="Externally Funded",0,IF($M139="PA",VLOOKUP($N139,'[1]PA Projects'!$A$4:$DO$223,73,0),VLOOKUP($N139, '[1]NJ Projects'!$A$13:$DK$121,72,0)))</f>
        <v>0</v>
      </c>
      <c r="X139">
        <f>IF($L139="Externally Funded",0,IF($M139="PA",VLOOKUP($N139,'[1]PA Projects'!$A$4:$DO$223,74,0),VLOOKUP($N139, '[1]NJ Projects'!$A$13:$DK$121,73,0)))</f>
        <v>0</v>
      </c>
      <c r="Y139">
        <f>IF($L139="Externally Funded",0,IF($M139="PA",VLOOKUP($N139,'[1]PA Projects'!$A$4:$DO$223,75,0),VLOOKUP($N139, '[1]NJ Projects'!$A$13:$DK$121,74,0)))</f>
        <v>0</v>
      </c>
      <c r="Z139">
        <f>IF($L139="Externally Funded",0,IF($M139="PA",VLOOKUP($N139,'[1]PA Projects'!$A$4:$DO$223,76,0),VLOOKUP($N139, '[1]NJ Projects'!$A$13:$DK$121,75,0)))</f>
        <v>0</v>
      </c>
      <c r="AA139">
        <f>IF($L139="Externally Funded",0,IF($M139="PA",VLOOKUP($N139,'[1]PA Projects'!$A$4:$DO$223,77,0),VLOOKUP($N139, '[1]NJ Projects'!$A$13:$DK$121,76,0)))</f>
        <v>0</v>
      </c>
      <c r="AB139">
        <f>IF($L139="Externally Funded",0,IF($M139="PA",VLOOKUP($N139,'[1]PA Projects'!$A$4:$DO$223,78,0),VLOOKUP($N139, '[1]NJ Projects'!$A$13:$DK$121,77,0)))</f>
        <v>0</v>
      </c>
      <c r="AC139">
        <f>IF($L139="Externally Funded",0,IF($M139="PA",VLOOKUP($N139,'[1]PA Projects'!$A$4:$DO$223,79,0),VLOOKUP($N139, '[1]NJ Projects'!$A$13:$DK$121,78,0)))</f>
        <v>0</v>
      </c>
      <c r="AD139">
        <f>IF($L139="Externally Funded",0,IF($M139="PA",VLOOKUP($N139,'[1]PA Projects'!$A$4:$DO$223,80,0),VLOOKUP($N139, '[1]NJ Projects'!$A$13:$DK$121,79,0)))</f>
        <v>0</v>
      </c>
      <c r="AE139">
        <f>IF($L139="Externally Funded",0,IF($M139="PA",VLOOKUP($N139,'[1]PA Projects'!$A$4:$DO$223,81,0),VLOOKUP($N139, '[1]NJ Projects'!$A$13:$DK$121,80,0)))</f>
        <v>0</v>
      </c>
      <c r="AF139">
        <f>IF($L139="Externally Funded",0,IF($M139="PA",VLOOKUP($N139,'[1]PA Projects'!$A$4:$DO$223,82,0),VLOOKUP($N139, '[1]NJ Projects'!$A$13:$DK$121,81,0)))</f>
        <v>0</v>
      </c>
      <c r="AG139">
        <f>IF($L139="Externally Funded",0,IF($M139="PA",VLOOKUP($N139,'[1]PA Projects'!$A$4:$DO$223,83,0),VLOOKUP($N139, '[1]NJ Projects'!$A$13:$DK$121,82,0)))</f>
        <v>0</v>
      </c>
      <c r="AH139">
        <f>IF($L139="Externally Funded",0,IF($M139="PA",VLOOKUP($N139,'[1]PA Projects'!$A$4:$DO$223,84,0),VLOOKUP($N139, '[1]NJ Projects'!$A$13:$DK$121,83,0)))</f>
        <v>0</v>
      </c>
      <c r="AI139">
        <f>IF($L139="Externally Funded",0,IF($M139="PA",VLOOKUP($N139,'[1]PA Projects'!$A$4:$DO$223,85,0),VLOOKUP($N139, '[1]NJ Projects'!$A$13:$DK$121,84,0)))</f>
        <v>0</v>
      </c>
      <c r="AJ139">
        <f>IF($L139="Externally Funded",0,IF($M139="PA",VLOOKUP($N139,'[1]PA Projects'!$A$4:$DO$223,86,0),VLOOKUP($N139, '[1]NJ Projects'!$A$13:$DK$121,85,0)))</f>
        <v>0</v>
      </c>
      <c r="AK139">
        <f>IF($L139="Externally Funded",0,IF($M139="PA",VLOOKUP($N139,'[1]PA Projects'!$A$4:$DO$223,87,0),VLOOKUP($N139, '[1]NJ Projects'!$A$13:$DK$121,86,0)))</f>
        <v>0</v>
      </c>
      <c r="AL139">
        <f>IF($L139="Externally Funded", VLOOKUP($N139, '[1]External Projects'!$A$5:$S$13,19,0), IF($M139="PA",VLOOKUP($N139,'[1]PA Projects'!$A$4:$DO$223,119,0),VLOOKUP($N139, '[1]NJ Projects'!$A$13:$DK$121,115,0)))</f>
        <v>0</v>
      </c>
    </row>
    <row r="140" spans="1:38" x14ac:dyDescent="0.25">
      <c r="A140" s="8"/>
      <c r="B140" s="8" t="s">
        <v>386</v>
      </c>
      <c r="C140" s="8" t="s">
        <v>407</v>
      </c>
      <c r="D140" s="8" t="s">
        <v>408</v>
      </c>
      <c r="E140" s="8" t="s">
        <v>104</v>
      </c>
      <c r="F140" s="8" t="s">
        <v>27</v>
      </c>
      <c r="G140" s="9">
        <f>VLOOKUP(N140,'[1]PA Projects'!$A$102:$AB$120,28,0)</f>
        <v>5.4379999999999997</v>
      </c>
      <c r="H140" s="9">
        <v>0</v>
      </c>
      <c r="I140" s="9">
        <f>VLOOKUP($N140,'[1]PA Projects'!$A$102:$AB$120,27,0)</f>
        <v>5.4379999999999997</v>
      </c>
      <c r="J140" s="9"/>
      <c r="K140" s="8"/>
      <c r="L140" s="8" t="s">
        <v>29</v>
      </c>
      <c r="M140" s="1" t="str">
        <f t="shared" si="1"/>
        <v>PA</v>
      </c>
      <c r="N140" s="8">
        <v>123</v>
      </c>
      <c r="O140">
        <f>IF($L140="Externally Funded",0,IF($M140="PA",VLOOKUP($N140,'[1]PA Projects'!$A$4:$DO$223,65,0),VLOOKUP($N140, '[1]NJ Projects'!$A$13:$DK$121,64,0)))</f>
        <v>95429</v>
      </c>
      <c r="P140">
        <f>IF($L140="Externally Funded",0,IF($M140="PA",VLOOKUP($N140,'[1]PA Projects'!$A$4:$DO$223,66,0),VLOOKUP($N140, '[1]NJ Projects'!$A$13:$DK$121,65,0)))</f>
        <v>0</v>
      </c>
      <c r="Q140">
        <f>IF($L140="Externally Funded",0,IF($M140="PA",VLOOKUP($N140,'[1]PA Projects'!$A$4:$DO$223,67,0),VLOOKUP($N140, '[1]NJ Projects'!$A$13:$DK$121,66,0)))</f>
        <v>0</v>
      </c>
      <c r="R140">
        <f>IF($L140="Externally Funded",0,IF($M140="PA",VLOOKUP($N140,'[1]PA Projects'!$A$4:$DO$223,68,0),VLOOKUP($N140, '[1]NJ Projects'!$A$13:$DK$121,67,0)))</f>
        <v>0</v>
      </c>
      <c r="S140">
        <f>IF($L140="Externally Funded",0,IF($M140="PA",VLOOKUP($N140,'[1]PA Projects'!$A$4:$DO$223,69,0),VLOOKUP($N140, '[1]NJ Projects'!$A$13:$DK$121,68,0)))</f>
        <v>0</v>
      </c>
      <c r="T140">
        <f>IF($L140="Externally Funded",0,IF($M140="PA",VLOOKUP($N140,'[1]PA Projects'!$A$4:$DO$223,70,0),VLOOKUP($N140, '[1]NJ Projects'!$A$13:$DK$121,69,0)))</f>
        <v>0</v>
      </c>
      <c r="U140">
        <f>IF($L140="Externally Funded",0,IF($M140="PA",VLOOKUP($N140,'[1]PA Projects'!$A$4:$DO$223,71,0),VLOOKUP($N140, '[1]NJ Projects'!$A$13:$DK$121,70,0)))</f>
        <v>0</v>
      </c>
      <c r="V140">
        <f>IF($L140="Externally Funded",0,IF($M140="PA",VLOOKUP($N140,'[1]PA Projects'!$A$4:$DO$223,72,0),VLOOKUP($N140, '[1]NJ Projects'!$A$13:$DK$121,71,0)))</f>
        <v>0</v>
      </c>
      <c r="W140">
        <f>IF($L140="Externally Funded",0,IF($M140="PA",VLOOKUP($N140,'[1]PA Projects'!$A$4:$DO$223,73,0),VLOOKUP($N140, '[1]NJ Projects'!$A$13:$DK$121,72,0)))</f>
        <v>0</v>
      </c>
      <c r="X140">
        <f>IF($L140="Externally Funded",0,IF($M140="PA",VLOOKUP($N140,'[1]PA Projects'!$A$4:$DO$223,74,0),VLOOKUP($N140, '[1]NJ Projects'!$A$13:$DK$121,73,0)))</f>
        <v>0</v>
      </c>
      <c r="Y140">
        <f>IF($L140="Externally Funded",0,IF($M140="PA",VLOOKUP($N140,'[1]PA Projects'!$A$4:$DO$223,75,0),VLOOKUP($N140, '[1]NJ Projects'!$A$13:$DK$121,74,0)))</f>
        <v>0</v>
      </c>
      <c r="Z140">
        <f>IF($L140="Externally Funded",0,IF($M140="PA",VLOOKUP($N140,'[1]PA Projects'!$A$4:$DO$223,76,0),VLOOKUP($N140, '[1]NJ Projects'!$A$13:$DK$121,75,0)))</f>
        <v>0</v>
      </c>
      <c r="AA140">
        <f>IF($L140="Externally Funded",0,IF($M140="PA",VLOOKUP($N140,'[1]PA Projects'!$A$4:$DO$223,77,0),VLOOKUP($N140, '[1]NJ Projects'!$A$13:$DK$121,76,0)))</f>
        <v>0</v>
      </c>
      <c r="AB140">
        <f>IF($L140="Externally Funded",0,IF($M140="PA",VLOOKUP($N140,'[1]PA Projects'!$A$4:$DO$223,78,0),VLOOKUP($N140, '[1]NJ Projects'!$A$13:$DK$121,77,0)))</f>
        <v>0</v>
      </c>
      <c r="AC140">
        <f>IF($L140="Externally Funded",0,IF($M140="PA",VLOOKUP($N140,'[1]PA Projects'!$A$4:$DO$223,79,0),VLOOKUP($N140, '[1]NJ Projects'!$A$13:$DK$121,78,0)))</f>
        <v>0</v>
      </c>
      <c r="AD140">
        <f>IF($L140="Externally Funded",0,IF($M140="PA",VLOOKUP($N140,'[1]PA Projects'!$A$4:$DO$223,80,0),VLOOKUP($N140, '[1]NJ Projects'!$A$13:$DK$121,79,0)))</f>
        <v>0</v>
      </c>
      <c r="AE140">
        <f>IF($L140="Externally Funded",0,IF($M140="PA",VLOOKUP($N140,'[1]PA Projects'!$A$4:$DO$223,81,0),VLOOKUP($N140, '[1]NJ Projects'!$A$13:$DK$121,80,0)))</f>
        <v>0</v>
      </c>
      <c r="AF140">
        <f>IF($L140="Externally Funded",0,IF($M140="PA",VLOOKUP($N140,'[1]PA Projects'!$A$4:$DO$223,82,0),VLOOKUP($N140, '[1]NJ Projects'!$A$13:$DK$121,81,0)))</f>
        <v>0</v>
      </c>
      <c r="AG140">
        <f>IF($L140="Externally Funded",0,IF($M140="PA",VLOOKUP($N140,'[1]PA Projects'!$A$4:$DO$223,83,0),VLOOKUP($N140, '[1]NJ Projects'!$A$13:$DK$121,82,0)))</f>
        <v>0</v>
      </c>
      <c r="AH140">
        <f>IF($L140="Externally Funded",0,IF($M140="PA",VLOOKUP($N140,'[1]PA Projects'!$A$4:$DO$223,84,0),VLOOKUP($N140, '[1]NJ Projects'!$A$13:$DK$121,83,0)))</f>
        <v>0</v>
      </c>
      <c r="AI140">
        <f>IF($L140="Externally Funded",0,IF($M140="PA",VLOOKUP($N140,'[1]PA Projects'!$A$4:$DO$223,85,0),VLOOKUP($N140, '[1]NJ Projects'!$A$13:$DK$121,84,0)))</f>
        <v>0</v>
      </c>
      <c r="AJ140">
        <f>IF($L140="Externally Funded",0,IF($M140="PA",VLOOKUP($N140,'[1]PA Projects'!$A$4:$DO$223,86,0),VLOOKUP($N140, '[1]NJ Projects'!$A$13:$DK$121,85,0)))</f>
        <v>0</v>
      </c>
      <c r="AK140">
        <f>IF($L140="Externally Funded",0,IF($M140="PA",VLOOKUP($N140,'[1]PA Projects'!$A$4:$DO$223,87,0),VLOOKUP($N140, '[1]NJ Projects'!$A$13:$DK$121,86,0)))</f>
        <v>0</v>
      </c>
      <c r="AL140">
        <f>IF($L140="Externally Funded", VLOOKUP($N140, '[1]External Projects'!$A$5:$S$13,19,0), IF($M140="PA",VLOOKUP($N140,'[1]PA Projects'!$A$4:$DO$223,119,0),VLOOKUP($N140, '[1]NJ Projects'!$A$13:$DK$121,115,0)))</f>
        <v>0</v>
      </c>
    </row>
    <row r="141" spans="1:38" x14ac:dyDescent="0.25">
      <c r="A141" s="8"/>
      <c r="B141" s="8" t="s">
        <v>386</v>
      </c>
      <c r="C141" s="8" t="s">
        <v>409</v>
      </c>
      <c r="D141" s="8" t="s">
        <v>410</v>
      </c>
      <c r="E141" s="8" t="s">
        <v>64</v>
      </c>
      <c r="F141" s="8" t="s">
        <v>27</v>
      </c>
      <c r="G141" s="9">
        <f>VLOOKUP(N141,'[1]PA Projects'!$A$102:$AB$120,28,0)</f>
        <v>4.9290000000000003</v>
      </c>
      <c r="H141" s="9">
        <v>0</v>
      </c>
      <c r="I141" s="9">
        <f>VLOOKUP($N141,'[1]PA Projects'!$A$102:$AB$120,27,0)</f>
        <v>4.9290000000000003</v>
      </c>
      <c r="J141" s="9"/>
      <c r="K141" s="8"/>
      <c r="L141" s="8" t="s">
        <v>29</v>
      </c>
      <c r="M141" s="1" t="str">
        <f t="shared" si="1"/>
        <v>PA</v>
      </c>
      <c r="N141" s="8">
        <v>124</v>
      </c>
      <c r="O141">
        <f>IF($L141="Externally Funded",0,IF($M141="PA",VLOOKUP($N141,'[1]PA Projects'!$A$4:$DO$223,65,0),VLOOKUP($N141, '[1]NJ Projects'!$A$13:$DK$121,64,0)))</f>
        <v>57617</v>
      </c>
      <c r="P141">
        <f>IF($L141="Externally Funded",0,IF($M141="PA",VLOOKUP($N141,'[1]PA Projects'!$A$4:$DO$223,66,0),VLOOKUP($N141, '[1]NJ Projects'!$A$13:$DK$121,65,0)))</f>
        <v>0</v>
      </c>
      <c r="Q141">
        <f>IF($L141="Externally Funded",0,IF($M141="PA",VLOOKUP($N141,'[1]PA Projects'!$A$4:$DO$223,67,0),VLOOKUP($N141, '[1]NJ Projects'!$A$13:$DK$121,66,0)))</f>
        <v>0</v>
      </c>
      <c r="R141">
        <f>IF($L141="Externally Funded",0,IF($M141="PA",VLOOKUP($N141,'[1]PA Projects'!$A$4:$DO$223,68,0),VLOOKUP($N141, '[1]NJ Projects'!$A$13:$DK$121,67,0)))</f>
        <v>0</v>
      </c>
      <c r="S141">
        <f>IF($L141="Externally Funded",0,IF($M141="PA",VLOOKUP($N141,'[1]PA Projects'!$A$4:$DO$223,69,0),VLOOKUP($N141, '[1]NJ Projects'!$A$13:$DK$121,68,0)))</f>
        <v>0</v>
      </c>
      <c r="T141">
        <f>IF($L141="Externally Funded",0,IF($M141="PA",VLOOKUP($N141,'[1]PA Projects'!$A$4:$DO$223,70,0),VLOOKUP($N141, '[1]NJ Projects'!$A$13:$DK$121,69,0)))</f>
        <v>0</v>
      </c>
      <c r="U141">
        <f>IF($L141="Externally Funded",0,IF($M141="PA",VLOOKUP($N141,'[1]PA Projects'!$A$4:$DO$223,71,0),VLOOKUP($N141, '[1]NJ Projects'!$A$13:$DK$121,70,0)))</f>
        <v>0</v>
      </c>
      <c r="V141">
        <f>IF($L141="Externally Funded",0,IF($M141="PA",VLOOKUP($N141,'[1]PA Projects'!$A$4:$DO$223,72,0),VLOOKUP($N141, '[1]NJ Projects'!$A$13:$DK$121,71,0)))</f>
        <v>0</v>
      </c>
      <c r="W141">
        <f>IF($L141="Externally Funded",0,IF($M141="PA",VLOOKUP($N141,'[1]PA Projects'!$A$4:$DO$223,73,0),VLOOKUP($N141, '[1]NJ Projects'!$A$13:$DK$121,72,0)))</f>
        <v>0</v>
      </c>
      <c r="X141">
        <f>IF($L141="Externally Funded",0,IF($M141="PA",VLOOKUP($N141,'[1]PA Projects'!$A$4:$DO$223,74,0),VLOOKUP($N141, '[1]NJ Projects'!$A$13:$DK$121,73,0)))</f>
        <v>0</v>
      </c>
      <c r="Y141">
        <f>IF($L141="Externally Funded",0,IF($M141="PA",VLOOKUP($N141,'[1]PA Projects'!$A$4:$DO$223,75,0),VLOOKUP($N141, '[1]NJ Projects'!$A$13:$DK$121,74,0)))</f>
        <v>0</v>
      </c>
      <c r="Z141">
        <f>IF($L141="Externally Funded",0,IF($M141="PA",VLOOKUP($N141,'[1]PA Projects'!$A$4:$DO$223,76,0),VLOOKUP($N141, '[1]NJ Projects'!$A$13:$DK$121,75,0)))</f>
        <v>0</v>
      </c>
      <c r="AA141">
        <f>IF($L141="Externally Funded",0,IF($M141="PA",VLOOKUP($N141,'[1]PA Projects'!$A$4:$DO$223,77,0),VLOOKUP($N141, '[1]NJ Projects'!$A$13:$DK$121,76,0)))</f>
        <v>0</v>
      </c>
      <c r="AB141">
        <f>IF($L141="Externally Funded",0,IF($M141="PA",VLOOKUP($N141,'[1]PA Projects'!$A$4:$DO$223,78,0),VLOOKUP($N141, '[1]NJ Projects'!$A$13:$DK$121,77,0)))</f>
        <v>0</v>
      </c>
      <c r="AC141">
        <f>IF($L141="Externally Funded",0,IF($M141="PA",VLOOKUP($N141,'[1]PA Projects'!$A$4:$DO$223,79,0),VLOOKUP($N141, '[1]NJ Projects'!$A$13:$DK$121,78,0)))</f>
        <v>0</v>
      </c>
      <c r="AD141">
        <f>IF($L141="Externally Funded",0,IF($M141="PA",VLOOKUP($N141,'[1]PA Projects'!$A$4:$DO$223,80,0),VLOOKUP($N141, '[1]NJ Projects'!$A$13:$DK$121,79,0)))</f>
        <v>0</v>
      </c>
      <c r="AE141">
        <f>IF($L141="Externally Funded",0,IF($M141="PA",VLOOKUP($N141,'[1]PA Projects'!$A$4:$DO$223,81,0),VLOOKUP($N141, '[1]NJ Projects'!$A$13:$DK$121,80,0)))</f>
        <v>0</v>
      </c>
      <c r="AF141">
        <f>IF($L141="Externally Funded",0,IF($M141="PA",VLOOKUP($N141,'[1]PA Projects'!$A$4:$DO$223,82,0),VLOOKUP($N141, '[1]NJ Projects'!$A$13:$DK$121,81,0)))</f>
        <v>0</v>
      </c>
      <c r="AG141">
        <f>IF($L141="Externally Funded",0,IF($M141="PA",VLOOKUP($N141,'[1]PA Projects'!$A$4:$DO$223,83,0),VLOOKUP($N141, '[1]NJ Projects'!$A$13:$DK$121,82,0)))</f>
        <v>0</v>
      </c>
      <c r="AH141">
        <f>IF($L141="Externally Funded",0,IF($M141="PA",VLOOKUP($N141,'[1]PA Projects'!$A$4:$DO$223,84,0),VLOOKUP($N141, '[1]NJ Projects'!$A$13:$DK$121,83,0)))</f>
        <v>0</v>
      </c>
      <c r="AI141">
        <f>IF($L141="Externally Funded",0,IF($M141="PA",VLOOKUP($N141,'[1]PA Projects'!$A$4:$DO$223,85,0),VLOOKUP($N141, '[1]NJ Projects'!$A$13:$DK$121,84,0)))</f>
        <v>0</v>
      </c>
      <c r="AJ141">
        <f>IF($L141="Externally Funded",0,IF($M141="PA",VLOOKUP($N141,'[1]PA Projects'!$A$4:$DO$223,86,0),VLOOKUP($N141, '[1]NJ Projects'!$A$13:$DK$121,85,0)))</f>
        <v>0</v>
      </c>
      <c r="AK141">
        <f>IF($L141="Externally Funded",0,IF($M141="PA",VLOOKUP($N141,'[1]PA Projects'!$A$4:$DO$223,87,0),VLOOKUP($N141, '[1]NJ Projects'!$A$13:$DK$121,86,0)))</f>
        <v>0</v>
      </c>
      <c r="AL141">
        <f>IF($L141="Externally Funded", VLOOKUP($N141, '[1]External Projects'!$A$5:$S$13,19,0), IF($M141="PA",VLOOKUP($N141,'[1]PA Projects'!$A$4:$DO$223,119,0),VLOOKUP($N141, '[1]NJ Projects'!$A$13:$DK$121,115,0)))</f>
        <v>0</v>
      </c>
    </row>
    <row r="142" spans="1:38" x14ac:dyDescent="0.25">
      <c r="A142" s="8"/>
      <c r="B142" s="8" t="s">
        <v>386</v>
      </c>
      <c r="C142" s="8" t="s">
        <v>411</v>
      </c>
      <c r="D142" s="8" t="s">
        <v>412</v>
      </c>
      <c r="E142" s="8" t="s">
        <v>26</v>
      </c>
      <c r="F142" s="8" t="s">
        <v>45</v>
      </c>
      <c r="G142" s="9">
        <f>VLOOKUP(N142,'[1]PA Projects'!$A$102:$AB$120,28,0)</f>
        <v>10.614566770547858</v>
      </c>
      <c r="H142" s="9">
        <v>0</v>
      </c>
      <c r="I142" s="9">
        <f>VLOOKUP($N142,'[1]PA Projects'!$A$102:$AB$120,27,0)</f>
        <v>10.614566770547858</v>
      </c>
      <c r="J142" s="9"/>
      <c r="K142" s="8"/>
      <c r="L142" s="8" t="s">
        <v>29</v>
      </c>
      <c r="M142" s="1" t="str">
        <f t="shared" si="1"/>
        <v>PA</v>
      </c>
      <c r="N142" s="8">
        <v>125</v>
      </c>
      <c r="O142">
        <f>IF($L142="Externally Funded",0,IF($M142="PA",VLOOKUP($N142,'[1]PA Projects'!$A$4:$DO$223,65,0),VLOOKUP($N142, '[1]NJ Projects'!$A$13:$DK$121,64,0)))</f>
        <v>0</v>
      </c>
      <c r="P142">
        <f>IF($L142="Externally Funded",0,IF($M142="PA",VLOOKUP($N142,'[1]PA Projects'!$A$4:$DO$223,66,0),VLOOKUP($N142, '[1]NJ Projects'!$A$13:$DK$121,65,0)))</f>
        <v>0</v>
      </c>
      <c r="Q142">
        <f>IF($L142="Externally Funded",0,IF($M142="PA",VLOOKUP($N142,'[1]PA Projects'!$A$4:$DO$223,67,0),VLOOKUP($N142, '[1]NJ Projects'!$A$13:$DK$121,66,0)))</f>
        <v>0</v>
      </c>
      <c r="R142">
        <f>IF($L142="Externally Funded",0,IF($M142="PA",VLOOKUP($N142,'[1]PA Projects'!$A$4:$DO$223,68,0),VLOOKUP($N142, '[1]NJ Projects'!$A$13:$DK$121,67,0)))</f>
        <v>0</v>
      </c>
      <c r="S142">
        <f>IF($L142="Externally Funded",0,IF($M142="PA",VLOOKUP($N142,'[1]PA Projects'!$A$4:$DO$223,69,0),VLOOKUP($N142, '[1]NJ Projects'!$A$13:$DK$121,68,0)))</f>
        <v>0</v>
      </c>
      <c r="T142">
        <f>IF($L142="Externally Funded",0,IF($M142="PA",VLOOKUP($N142,'[1]PA Projects'!$A$4:$DO$223,70,0),VLOOKUP($N142, '[1]NJ Projects'!$A$13:$DK$121,69,0)))</f>
        <v>0</v>
      </c>
      <c r="U142">
        <f>IF($L142="Externally Funded",0,IF($M142="PA",VLOOKUP($N142,'[1]PA Projects'!$A$4:$DO$223,71,0),VLOOKUP($N142, '[1]NJ Projects'!$A$13:$DK$121,70,0)))</f>
        <v>0</v>
      </c>
      <c r="V142">
        <f>IF($L142="Externally Funded",0,IF($M142="PA",VLOOKUP($N142,'[1]PA Projects'!$A$4:$DO$223,72,0),VLOOKUP($N142, '[1]NJ Projects'!$A$13:$DK$121,71,0)))</f>
        <v>0</v>
      </c>
      <c r="W142">
        <f>IF($L142="Externally Funded",0,IF($M142="PA",VLOOKUP($N142,'[1]PA Projects'!$A$4:$DO$223,73,0),VLOOKUP($N142, '[1]NJ Projects'!$A$13:$DK$121,72,0)))</f>
        <v>0</v>
      </c>
      <c r="X142">
        <f>IF($L142="Externally Funded",0,IF($M142="PA",VLOOKUP($N142,'[1]PA Projects'!$A$4:$DO$223,74,0),VLOOKUP($N142, '[1]NJ Projects'!$A$13:$DK$121,73,0)))</f>
        <v>0</v>
      </c>
      <c r="Y142">
        <f>IF($L142="Externally Funded",0,IF($M142="PA",VLOOKUP($N142,'[1]PA Projects'!$A$4:$DO$223,75,0),VLOOKUP($N142, '[1]NJ Projects'!$A$13:$DK$121,74,0)))</f>
        <v>0</v>
      </c>
      <c r="Z142">
        <f>IF($L142="Externally Funded",0,IF($M142="PA",VLOOKUP($N142,'[1]PA Projects'!$A$4:$DO$223,76,0),VLOOKUP($N142, '[1]NJ Projects'!$A$13:$DK$121,75,0)))</f>
        <v>0</v>
      </c>
      <c r="AA142">
        <f>IF($L142="Externally Funded",0,IF($M142="PA",VLOOKUP($N142,'[1]PA Projects'!$A$4:$DO$223,77,0),VLOOKUP($N142, '[1]NJ Projects'!$A$13:$DK$121,76,0)))</f>
        <v>0</v>
      </c>
      <c r="AB142">
        <f>IF($L142="Externally Funded",0,IF($M142="PA",VLOOKUP($N142,'[1]PA Projects'!$A$4:$DO$223,78,0),VLOOKUP($N142, '[1]NJ Projects'!$A$13:$DK$121,77,0)))</f>
        <v>0</v>
      </c>
      <c r="AC142">
        <f>IF($L142="Externally Funded",0,IF($M142="PA",VLOOKUP($N142,'[1]PA Projects'!$A$4:$DO$223,79,0),VLOOKUP($N142, '[1]NJ Projects'!$A$13:$DK$121,78,0)))</f>
        <v>0</v>
      </c>
      <c r="AD142">
        <f>IF($L142="Externally Funded",0,IF($M142="PA",VLOOKUP($N142,'[1]PA Projects'!$A$4:$DO$223,80,0),VLOOKUP($N142, '[1]NJ Projects'!$A$13:$DK$121,79,0)))</f>
        <v>0</v>
      </c>
      <c r="AE142">
        <f>IF($L142="Externally Funded",0,IF($M142="PA",VLOOKUP($N142,'[1]PA Projects'!$A$4:$DO$223,81,0),VLOOKUP($N142, '[1]NJ Projects'!$A$13:$DK$121,80,0)))</f>
        <v>0</v>
      </c>
      <c r="AF142">
        <f>IF($L142="Externally Funded",0,IF($M142="PA",VLOOKUP($N142,'[1]PA Projects'!$A$4:$DO$223,82,0),VLOOKUP($N142, '[1]NJ Projects'!$A$13:$DK$121,81,0)))</f>
        <v>0</v>
      </c>
      <c r="AG142">
        <f>IF($L142="Externally Funded",0,IF($M142="PA",VLOOKUP($N142,'[1]PA Projects'!$A$4:$DO$223,83,0),VLOOKUP($N142, '[1]NJ Projects'!$A$13:$DK$121,82,0)))</f>
        <v>0</v>
      </c>
      <c r="AH142">
        <f>IF($L142="Externally Funded",0,IF($M142="PA",VLOOKUP($N142,'[1]PA Projects'!$A$4:$DO$223,84,0),VLOOKUP($N142, '[1]NJ Projects'!$A$13:$DK$121,83,0)))</f>
        <v>0</v>
      </c>
      <c r="AI142">
        <f>IF($L142="Externally Funded",0,IF($M142="PA",VLOOKUP($N142,'[1]PA Projects'!$A$4:$DO$223,85,0),VLOOKUP($N142, '[1]NJ Projects'!$A$13:$DK$121,84,0)))</f>
        <v>0</v>
      </c>
      <c r="AJ142">
        <f>IF($L142="Externally Funded",0,IF($M142="PA",VLOOKUP($N142,'[1]PA Projects'!$A$4:$DO$223,86,0),VLOOKUP($N142, '[1]NJ Projects'!$A$13:$DK$121,85,0)))</f>
        <v>0</v>
      </c>
      <c r="AK142">
        <f>IF($L142="Externally Funded",0,IF($M142="PA",VLOOKUP($N142,'[1]PA Projects'!$A$4:$DO$223,87,0),VLOOKUP($N142, '[1]NJ Projects'!$A$13:$DK$121,86,0)))</f>
        <v>0</v>
      </c>
      <c r="AL142">
        <f>IF($L142="Externally Funded", VLOOKUP($N142, '[1]External Projects'!$A$5:$S$13,19,0), IF($M142="PA",VLOOKUP($N142,'[1]PA Projects'!$A$4:$DO$223,119,0),VLOOKUP($N142, '[1]NJ Projects'!$A$13:$DK$121,115,0)))</f>
        <v>0</v>
      </c>
    </row>
    <row r="143" spans="1:38" x14ac:dyDescent="0.25">
      <c r="A143" s="8"/>
      <c r="B143" s="8" t="s">
        <v>386</v>
      </c>
      <c r="C143" s="8" t="s">
        <v>413</v>
      </c>
      <c r="D143" s="8" t="s">
        <v>414</v>
      </c>
      <c r="E143" s="8" t="s">
        <v>26</v>
      </c>
      <c r="F143" s="8" t="s">
        <v>45</v>
      </c>
      <c r="G143" s="9">
        <f>VLOOKUP(N143,'[1]PA Projects'!$A$102:$AB$120,28,0)</f>
        <v>7.6104440996380873</v>
      </c>
      <c r="H143" s="9">
        <v>0</v>
      </c>
      <c r="I143" s="9">
        <f>VLOOKUP($N143,'[1]PA Projects'!$A$102:$AB$120,27,0)</f>
        <v>7.6104440996380873</v>
      </c>
      <c r="J143" s="9"/>
      <c r="K143" s="8"/>
      <c r="L143" s="8" t="s">
        <v>29</v>
      </c>
      <c r="M143" s="1" t="str">
        <f t="shared" si="1"/>
        <v>PA</v>
      </c>
      <c r="N143" s="8">
        <v>126</v>
      </c>
      <c r="O143">
        <f>IF($L143="Externally Funded",0,IF($M143="PA",VLOOKUP($N143,'[1]PA Projects'!$A$4:$DO$223,65,0),VLOOKUP($N143, '[1]NJ Projects'!$A$13:$DK$121,64,0)))</f>
        <v>0</v>
      </c>
      <c r="P143">
        <f>IF($L143="Externally Funded",0,IF($M143="PA",VLOOKUP($N143,'[1]PA Projects'!$A$4:$DO$223,66,0),VLOOKUP($N143, '[1]NJ Projects'!$A$13:$DK$121,65,0)))</f>
        <v>0</v>
      </c>
      <c r="Q143">
        <f>IF($L143="Externally Funded",0,IF($M143="PA",VLOOKUP($N143,'[1]PA Projects'!$A$4:$DO$223,67,0),VLOOKUP($N143, '[1]NJ Projects'!$A$13:$DK$121,66,0)))</f>
        <v>0</v>
      </c>
      <c r="R143">
        <f>IF($L143="Externally Funded",0,IF($M143="PA",VLOOKUP($N143,'[1]PA Projects'!$A$4:$DO$223,68,0),VLOOKUP($N143, '[1]NJ Projects'!$A$13:$DK$121,67,0)))</f>
        <v>0</v>
      </c>
      <c r="S143">
        <f>IF($L143="Externally Funded",0,IF($M143="PA",VLOOKUP($N143,'[1]PA Projects'!$A$4:$DO$223,69,0),VLOOKUP($N143, '[1]NJ Projects'!$A$13:$DK$121,68,0)))</f>
        <v>0</v>
      </c>
      <c r="T143">
        <f>IF($L143="Externally Funded",0,IF($M143="PA",VLOOKUP($N143,'[1]PA Projects'!$A$4:$DO$223,70,0),VLOOKUP($N143, '[1]NJ Projects'!$A$13:$DK$121,69,0)))</f>
        <v>0</v>
      </c>
      <c r="U143">
        <f>IF($L143="Externally Funded",0,IF($M143="PA",VLOOKUP($N143,'[1]PA Projects'!$A$4:$DO$223,71,0),VLOOKUP($N143, '[1]NJ Projects'!$A$13:$DK$121,70,0)))</f>
        <v>0</v>
      </c>
      <c r="V143">
        <f>IF($L143="Externally Funded",0,IF($M143="PA",VLOOKUP($N143,'[1]PA Projects'!$A$4:$DO$223,72,0),VLOOKUP($N143, '[1]NJ Projects'!$A$13:$DK$121,71,0)))</f>
        <v>0</v>
      </c>
      <c r="W143">
        <f>IF($L143="Externally Funded",0,IF($M143="PA",VLOOKUP($N143,'[1]PA Projects'!$A$4:$DO$223,73,0),VLOOKUP($N143, '[1]NJ Projects'!$A$13:$DK$121,72,0)))</f>
        <v>0</v>
      </c>
      <c r="X143">
        <f>IF($L143="Externally Funded",0,IF($M143="PA",VLOOKUP($N143,'[1]PA Projects'!$A$4:$DO$223,74,0),VLOOKUP($N143, '[1]NJ Projects'!$A$13:$DK$121,73,0)))</f>
        <v>0</v>
      </c>
      <c r="Y143">
        <f>IF($L143="Externally Funded",0,IF($M143="PA",VLOOKUP($N143,'[1]PA Projects'!$A$4:$DO$223,75,0),VLOOKUP($N143, '[1]NJ Projects'!$A$13:$DK$121,74,0)))</f>
        <v>0</v>
      </c>
      <c r="Z143">
        <f>IF($L143="Externally Funded",0,IF($M143="PA",VLOOKUP($N143,'[1]PA Projects'!$A$4:$DO$223,76,0),VLOOKUP($N143, '[1]NJ Projects'!$A$13:$DK$121,75,0)))</f>
        <v>0</v>
      </c>
      <c r="AA143">
        <f>IF($L143="Externally Funded",0,IF($M143="PA",VLOOKUP($N143,'[1]PA Projects'!$A$4:$DO$223,77,0),VLOOKUP($N143, '[1]NJ Projects'!$A$13:$DK$121,76,0)))</f>
        <v>0</v>
      </c>
      <c r="AB143">
        <f>IF($L143="Externally Funded",0,IF($M143="PA",VLOOKUP($N143,'[1]PA Projects'!$A$4:$DO$223,78,0),VLOOKUP($N143, '[1]NJ Projects'!$A$13:$DK$121,77,0)))</f>
        <v>0</v>
      </c>
      <c r="AC143">
        <f>IF($L143="Externally Funded",0,IF($M143="PA",VLOOKUP($N143,'[1]PA Projects'!$A$4:$DO$223,79,0),VLOOKUP($N143, '[1]NJ Projects'!$A$13:$DK$121,78,0)))</f>
        <v>0</v>
      </c>
      <c r="AD143">
        <f>IF($L143="Externally Funded",0,IF($M143="PA",VLOOKUP($N143,'[1]PA Projects'!$A$4:$DO$223,80,0),VLOOKUP($N143, '[1]NJ Projects'!$A$13:$DK$121,79,0)))</f>
        <v>0</v>
      </c>
      <c r="AE143">
        <f>IF($L143="Externally Funded",0,IF($M143="PA",VLOOKUP($N143,'[1]PA Projects'!$A$4:$DO$223,81,0),VLOOKUP($N143, '[1]NJ Projects'!$A$13:$DK$121,80,0)))</f>
        <v>0</v>
      </c>
      <c r="AF143">
        <f>IF($L143="Externally Funded",0,IF($M143="PA",VLOOKUP($N143,'[1]PA Projects'!$A$4:$DO$223,82,0),VLOOKUP($N143, '[1]NJ Projects'!$A$13:$DK$121,81,0)))</f>
        <v>0</v>
      </c>
      <c r="AG143">
        <f>IF($L143="Externally Funded",0,IF($M143="PA",VLOOKUP($N143,'[1]PA Projects'!$A$4:$DO$223,83,0),VLOOKUP($N143, '[1]NJ Projects'!$A$13:$DK$121,82,0)))</f>
        <v>0</v>
      </c>
      <c r="AH143">
        <f>IF($L143="Externally Funded",0,IF($M143="PA",VLOOKUP($N143,'[1]PA Projects'!$A$4:$DO$223,84,0),VLOOKUP($N143, '[1]NJ Projects'!$A$13:$DK$121,83,0)))</f>
        <v>0</v>
      </c>
      <c r="AI143">
        <f>IF($L143="Externally Funded",0,IF($M143="PA",VLOOKUP($N143,'[1]PA Projects'!$A$4:$DO$223,85,0),VLOOKUP($N143, '[1]NJ Projects'!$A$13:$DK$121,84,0)))</f>
        <v>0</v>
      </c>
      <c r="AJ143">
        <f>IF($L143="Externally Funded",0,IF($M143="PA",VLOOKUP($N143,'[1]PA Projects'!$A$4:$DO$223,86,0),VLOOKUP($N143, '[1]NJ Projects'!$A$13:$DK$121,85,0)))</f>
        <v>0</v>
      </c>
      <c r="AK143">
        <f>IF($L143="Externally Funded",0,IF($M143="PA",VLOOKUP($N143,'[1]PA Projects'!$A$4:$DO$223,87,0),VLOOKUP($N143, '[1]NJ Projects'!$A$13:$DK$121,86,0)))</f>
        <v>0</v>
      </c>
      <c r="AL143">
        <f>IF($L143="Externally Funded", VLOOKUP($N143, '[1]External Projects'!$A$5:$S$13,19,0), IF($M143="PA",VLOOKUP($N143,'[1]PA Projects'!$A$4:$DO$223,119,0),VLOOKUP($N143, '[1]NJ Projects'!$A$13:$DK$121,115,0)))</f>
        <v>0</v>
      </c>
    </row>
    <row r="144" spans="1:38" x14ac:dyDescent="0.25">
      <c r="A144" s="8"/>
      <c r="B144" s="8" t="s">
        <v>386</v>
      </c>
      <c r="C144" s="8" t="s">
        <v>415</v>
      </c>
      <c r="D144" s="8" t="s">
        <v>416</v>
      </c>
      <c r="E144" s="8" t="s">
        <v>79</v>
      </c>
      <c r="F144" s="8" t="s">
        <v>109</v>
      </c>
      <c r="G144" s="9">
        <v>37.4</v>
      </c>
      <c r="H144" s="9">
        <v>0</v>
      </c>
      <c r="I144" s="9">
        <v>37.4</v>
      </c>
      <c r="J144" s="9"/>
      <c r="K144" s="8"/>
      <c r="L144" s="8" t="s">
        <v>29</v>
      </c>
      <c r="M144" s="1" t="str">
        <f t="shared" si="1"/>
        <v>NJ</v>
      </c>
      <c r="N144" s="8">
        <v>83</v>
      </c>
      <c r="O144">
        <f>IF($L144="Externally Funded",0,IF($M144="PA",VLOOKUP($N144,'[1]PA Projects'!$A$4:$DO$223,65,0),VLOOKUP($N144, '[1]NJ Projects'!$A$13:$DK$121,64,0)))</f>
        <v>0</v>
      </c>
      <c r="P144">
        <f>IF($L144="Externally Funded",0,IF($M144="PA",VLOOKUP($N144,'[1]PA Projects'!$A$4:$DO$223,66,0),VLOOKUP($N144, '[1]NJ Projects'!$A$13:$DK$121,65,0)))</f>
        <v>0</v>
      </c>
      <c r="Q144">
        <f>IF($L144="Externally Funded",0,IF($M144="PA",VLOOKUP($N144,'[1]PA Projects'!$A$4:$DO$223,67,0),VLOOKUP($N144, '[1]NJ Projects'!$A$13:$DK$121,66,0)))</f>
        <v>0</v>
      </c>
      <c r="R144">
        <f>IF($L144="Externally Funded",0,IF($M144="PA",VLOOKUP($N144,'[1]PA Projects'!$A$4:$DO$223,68,0),VLOOKUP($N144, '[1]NJ Projects'!$A$13:$DK$121,67,0)))</f>
        <v>0</v>
      </c>
      <c r="S144">
        <f>IF($L144="Externally Funded",0,IF($M144="PA",VLOOKUP($N144,'[1]PA Projects'!$A$4:$DO$223,69,0),VLOOKUP($N144, '[1]NJ Projects'!$A$13:$DK$121,68,0)))</f>
        <v>0</v>
      </c>
      <c r="T144">
        <f>IF($L144="Externally Funded",0,IF($M144="PA",VLOOKUP($N144,'[1]PA Projects'!$A$4:$DO$223,70,0),VLOOKUP($N144, '[1]NJ Projects'!$A$13:$DK$121,69,0)))</f>
        <v>0</v>
      </c>
      <c r="U144">
        <f>IF($L144="Externally Funded",0,IF($M144="PA",VLOOKUP($N144,'[1]PA Projects'!$A$4:$DO$223,71,0),VLOOKUP($N144, '[1]NJ Projects'!$A$13:$DK$121,70,0)))</f>
        <v>0</v>
      </c>
      <c r="V144">
        <f>IF($L144="Externally Funded",0,IF($M144="PA",VLOOKUP($N144,'[1]PA Projects'!$A$4:$DO$223,72,0),VLOOKUP($N144, '[1]NJ Projects'!$A$13:$DK$121,71,0)))</f>
        <v>0</v>
      </c>
      <c r="W144">
        <f>IF($L144="Externally Funded",0,IF($M144="PA",VLOOKUP($N144,'[1]PA Projects'!$A$4:$DO$223,73,0),VLOOKUP($N144, '[1]NJ Projects'!$A$13:$DK$121,72,0)))</f>
        <v>0</v>
      </c>
      <c r="X144">
        <f>IF($L144="Externally Funded",0,IF($M144="PA",VLOOKUP($N144,'[1]PA Projects'!$A$4:$DO$223,74,0),VLOOKUP($N144, '[1]NJ Projects'!$A$13:$DK$121,73,0)))</f>
        <v>0</v>
      </c>
      <c r="Y144">
        <f>IF($L144="Externally Funded",0,IF($M144="PA",VLOOKUP($N144,'[1]PA Projects'!$A$4:$DO$223,75,0),VLOOKUP($N144, '[1]NJ Projects'!$A$13:$DK$121,74,0)))</f>
        <v>0</v>
      </c>
      <c r="Z144">
        <f>IF($L144="Externally Funded",0,IF($M144="PA",VLOOKUP($N144,'[1]PA Projects'!$A$4:$DO$223,76,0),VLOOKUP($N144, '[1]NJ Projects'!$A$13:$DK$121,75,0)))</f>
        <v>0</v>
      </c>
      <c r="AA144">
        <f>IF($L144="Externally Funded",0,IF($M144="PA",VLOOKUP($N144,'[1]PA Projects'!$A$4:$DO$223,77,0),VLOOKUP($N144, '[1]NJ Projects'!$A$13:$DK$121,76,0)))</f>
        <v>0</v>
      </c>
      <c r="AB144">
        <f>IF($L144="Externally Funded",0,IF($M144="PA",VLOOKUP($N144,'[1]PA Projects'!$A$4:$DO$223,78,0),VLOOKUP($N144, '[1]NJ Projects'!$A$13:$DK$121,77,0)))</f>
        <v>0</v>
      </c>
      <c r="AC144">
        <f>IF($L144="Externally Funded",0,IF($M144="PA",VLOOKUP($N144,'[1]PA Projects'!$A$4:$DO$223,79,0),VLOOKUP($N144, '[1]NJ Projects'!$A$13:$DK$121,78,0)))</f>
        <v>0</v>
      </c>
      <c r="AD144">
        <f>IF($L144="Externally Funded",0,IF($M144="PA",VLOOKUP($N144,'[1]PA Projects'!$A$4:$DO$223,80,0),VLOOKUP($N144, '[1]NJ Projects'!$A$13:$DK$121,79,0)))</f>
        <v>0</v>
      </c>
      <c r="AE144">
        <f>IF($L144="Externally Funded",0,IF($M144="PA",VLOOKUP($N144,'[1]PA Projects'!$A$4:$DO$223,81,0),VLOOKUP($N144, '[1]NJ Projects'!$A$13:$DK$121,80,0)))</f>
        <v>0</v>
      </c>
      <c r="AF144">
        <f>IF($L144="Externally Funded",0,IF($M144="PA",VLOOKUP($N144,'[1]PA Projects'!$A$4:$DO$223,82,0),VLOOKUP($N144, '[1]NJ Projects'!$A$13:$DK$121,81,0)))</f>
        <v>0</v>
      </c>
      <c r="AG144">
        <f>IF($L144="Externally Funded",0,IF($M144="PA",VLOOKUP($N144,'[1]PA Projects'!$A$4:$DO$223,83,0),VLOOKUP($N144, '[1]NJ Projects'!$A$13:$DK$121,82,0)))</f>
        <v>0</v>
      </c>
      <c r="AH144">
        <f>IF($L144="Externally Funded",0,IF($M144="PA",VLOOKUP($N144,'[1]PA Projects'!$A$4:$DO$223,84,0),VLOOKUP($N144, '[1]NJ Projects'!$A$13:$DK$121,83,0)))</f>
        <v>0</v>
      </c>
      <c r="AI144">
        <f>IF($L144="Externally Funded",0,IF($M144="PA",VLOOKUP($N144,'[1]PA Projects'!$A$4:$DO$223,85,0),VLOOKUP($N144, '[1]NJ Projects'!$A$13:$DK$121,84,0)))</f>
        <v>0</v>
      </c>
      <c r="AJ144">
        <f>IF($L144="Externally Funded",0,IF($M144="PA",VLOOKUP($N144,'[1]PA Projects'!$A$4:$DO$223,86,0),VLOOKUP($N144, '[1]NJ Projects'!$A$13:$DK$121,85,0)))</f>
        <v>0</v>
      </c>
      <c r="AK144">
        <f>IF($L144="Externally Funded",0,IF($M144="PA",VLOOKUP($N144,'[1]PA Projects'!$A$4:$DO$223,87,0),VLOOKUP($N144, '[1]NJ Projects'!$A$13:$DK$121,86,0)))</f>
        <v>0</v>
      </c>
      <c r="AL144">
        <f>IF($L144="Externally Funded", VLOOKUP($N144, '[1]External Projects'!$A$5:$S$13,19,0), IF($M144="PA",VLOOKUP($N144,'[1]PA Projects'!$A$4:$DO$223,119,0),VLOOKUP($N144, '[1]NJ Projects'!$A$13:$DK$121,115,0)))</f>
        <v>0</v>
      </c>
    </row>
    <row r="145" spans="1:38" x14ac:dyDescent="0.25">
      <c r="A145" s="8"/>
      <c r="B145" s="8" t="s">
        <v>386</v>
      </c>
      <c r="C145" s="8" t="s">
        <v>417</v>
      </c>
      <c r="D145" s="8" t="s">
        <v>418</v>
      </c>
      <c r="E145" s="8" t="s">
        <v>79</v>
      </c>
      <c r="F145" s="8" t="s">
        <v>109</v>
      </c>
      <c r="G145" s="9">
        <v>25.7</v>
      </c>
      <c r="H145" s="9">
        <v>0</v>
      </c>
      <c r="I145" s="9">
        <v>25.7</v>
      </c>
      <c r="J145" s="9"/>
      <c r="K145" s="8"/>
      <c r="L145" s="8" t="s">
        <v>29</v>
      </c>
      <c r="M145" s="1" t="str">
        <f t="shared" si="1"/>
        <v>NJ</v>
      </c>
      <c r="N145" s="8">
        <v>99</v>
      </c>
      <c r="O145">
        <f>IF($L145="Externally Funded",0,IF($M145="PA",VLOOKUP($N145,'[1]PA Projects'!$A$4:$DO$223,65,0),VLOOKUP($N145, '[1]NJ Projects'!$A$13:$DK$121,64,0)))</f>
        <v>0</v>
      </c>
      <c r="P145">
        <f>IF($L145="Externally Funded",0,IF($M145="PA",VLOOKUP($N145,'[1]PA Projects'!$A$4:$DO$223,66,0),VLOOKUP($N145, '[1]NJ Projects'!$A$13:$DK$121,65,0)))</f>
        <v>0</v>
      </c>
      <c r="Q145">
        <f>IF($L145="Externally Funded",0,IF($M145="PA",VLOOKUP($N145,'[1]PA Projects'!$A$4:$DO$223,67,0),VLOOKUP($N145, '[1]NJ Projects'!$A$13:$DK$121,66,0)))</f>
        <v>0</v>
      </c>
      <c r="R145">
        <f>IF($L145="Externally Funded",0,IF($M145="PA",VLOOKUP($N145,'[1]PA Projects'!$A$4:$DO$223,68,0),VLOOKUP($N145, '[1]NJ Projects'!$A$13:$DK$121,67,0)))</f>
        <v>0</v>
      </c>
      <c r="S145">
        <f>IF($L145="Externally Funded",0,IF($M145="PA",VLOOKUP($N145,'[1]PA Projects'!$A$4:$DO$223,69,0),VLOOKUP($N145, '[1]NJ Projects'!$A$13:$DK$121,68,0)))</f>
        <v>0</v>
      </c>
      <c r="T145">
        <f>IF($L145="Externally Funded",0,IF($M145="PA",VLOOKUP($N145,'[1]PA Projects'!$A$4:$DO$223,70,0),VLOOKUP($N145, '[1]NJ Projects'!$A$13:$DK$121,69,0)))</f>
        <v>0</v>
      </c>
      <c r="U145">
        <f>IF($L145="Externally Funded",0,IF($M145="PA",VLOOKUP($N145,'[1]PA Projects'!$A$4:$DO$223,71,0),VLOOKUP($N145, '[1]NJ Projects'!$A$13:$DK$121,70,0)))</f>
        <v>0</v>
      </c>
      <c r="V145">
        <f>IF($L145="Externally Funded",0,IF($M145="PA",VLOOKUP($N145,'[1]PA Projects'!$A$4:$DO$223,72,0),VLOOKUP($N145, '[1]NJ Projects'!$A$13:$DK$121,71,0)))</f>
        <v>0</v>
      </c>
      <c r="W145">
        <f>IF($L145="Externally Funded",0,IF($M145="PA",VLOOKUP($N145,'[1]PA Projects'!$A$4:$DO$223,73,0),VLOOKUP($N145, '[1]NJ Projects'!$A$13:$DK$121,72,0)))</f>
        <v>0</v>
      </c>
      <c r="X145">
        <f>IF($L145="Externally Funded",0,IF($M145="PA",VLOOKUP($N145,'[1]PA Projects'!$A$4:$DO$223,74,0),VLOOKUP($N145, '[1]NJ Projects'!$A$13:$DK$121,73,0)))</f>
        <v>0</v>
      </c>
      <c r="Y145">
        <f>IF($L145="Externally Funded",0,IF($M145="PA",VLOOKUP($N145,'[1]PA Projects'!$A$4:$DO$223,75,0),VLOOKUP($N145, '[1]NJ Projects'!$A$13:$DK$121,74,0)))</f>
        <v>0</v>
      </c>
      <c r="Z145">
        <f>IF($L145="Externally Funded",0,IF($M145="PA",VLOOKUP($N145,'[1]PA Projects'!$A$4:$DO$223,76,0),VLOOKUP($N145, '[1]NJ Projects'!$A$13:$DK$121,75,0)))</f>
        <v>0</v>
      </c>
      <c r="AA145">
        <f>IF($L145="Externally Funded",0,IF($M145="PA",VLOOKUP($N145,'[1]PA Projects'!$A$4:$DO$223,77,0),VLOOKUP($N145, '[1]NJ Projects'!$A$13:$DK$121,76,0)))</f>
        <v>0</v>
      </c>
      <c r="AB145">
        <f>IF($L145="Externally Funded",0,IF($M145="PA",VLOOKUP($N145,'[1]PA Projects'!$A$4:$DO$223,78,0),VLOOKUP($N145, '[1]NJ Projects'!$A$13:$DK$121,77,0)))</f>
        <v>0</v>
      </c>
      <c r="AC145">
        <f>IF($L145="Externally Funded",0,IF($M145="PA",VLOOKUP($N145,'[1]PA Projects'!$A$4:$DO$223,79,0),VLOOKUP($N145, '[1]NJ Projects'!$A$13:$DK$121,78,0)))</f>
        <v>0</v>
      </c>
      <c r="AD145">
        <f>IF($L145="Externally Funded",0,IF($M145="PA",VLOOKUP($N145,'[1]PA Projects'!$A$4:$DO$223,80,0),VLOOKUP($N145, '[1]NJ Projects'!$A$13:$DK$121,79,0)))</f>
        <v>0</v>
      </c>
      <c r="AE145">
        <f>IF($L145="Externally Funded",0,IF($M145="PA",VLOOKUP($N145,'[1]PA Projects'!$A$4:$DO$223,81,0),VLOOKUP($N145, '[1]NJ Projects'!$A$13:$DK$121,80,0)))</f>
        <v>0</v>
      </c>
      <c r="AF145">
        <f>IF($L145="Externally Funded",0,IF($M145="PA",VLOOKUP($N145,'[1]PA Projects'!$A$4:$DO$223,82,0),VLOOKUP($N145, '[1]NJ Projects'!$A$13:$DK$121,81,0)))</f>
        <v>0</v>
      </c>
      <c r="AG145">
        <f>IF($L145="Externally Funded",0,IF($M145="PA",VLOOKUP($N145,'[1]PA Projects'!$A$4:$DO$223,83,0),VLOOKUP($N145, '[1]NJ Projects'!$A$13:$DK$121,82,0)))</f>
        <v>0</v>
      </c>
      <c r="AH145">
        <f>IF($L145="Externally Funded",0,IF($M145="PA",VLOOKUP($N145,'[1]PA Projects'!$A$4:$DO$223,84,0),VLOOKUP($N145, '[1]NJ Projects'!$A$13:$DK$121,83,0)))</f>
        <v>0</v>
      </c>
      <c r="AI145">
        <f>IF($L145="Externally Funded",0,IF($M145="PA",VLOOKUP($N145,'[1]PA Projects'!$A$4:$DO$223,85,0),VLOOKUP($N145, '[1]NJ Projects'!$A$13:$DK$121,84,0)))</f>
        <v>0</v>
      </c>
      <c r="AJ145">
        <f>IF($L145="Externally Funded",0,IF($M145="PA",VLOOKUP($N145,'[1]PA Projects'!$A$4:$DO$223,86,0),VLOOKUP($N145, '[1]NJ Projects'!$A$13:$DK$121,85,0)))</f>
        <v>0</v>
      </c>
      <c r="AK145">
        <f>IF($L145="Externally Funded",0,IF($M145="PA",VLOOKUP($N145,'[1]PA Projects'!$A$4:$DO$223,87,0),VLOOKUP($N145, '[1]NJ Projects'!$A$13:$DK$121,86,0)))</f>
        <v>0</v>
      </c>
      <c r="AL145">
        <f>IF($L145="Externally Funded", VLOOKUP($N145, '[1]External Projects'!$A$5:$S$13,19,0), IF($M145="PA",VLOOKUP($N145,'[1]PA Projects'!$A$4:$DO$223,119,0),VLOOKUP($N145, '[1]NJ Projects'!$A$13:$DK$121,115,0)))</f>
        <v>0</v>
      </c>
    </row>
    <row r="146" spans="1:38" x14ac:dyDescent="0.25">
      <c r="A146" s="8"/>
      <c r="B146" s="8" t="s">
        <v>386</v>
      </c>
      <c r="C146" s="8" t="s">
        <v>419</v>
      </c>
      <c r="D146" s="8" t="s">
        <v>420</v>
      </c>
      <c r="E146" s="8" t="s">
        <v>79</v>
      </c>
      <c r="F146" s="8" t="s">
        <v>109</v>
      </c>
      <c r="G146" s="9">
        <v>18.8</v>
      </c>
      <c r="H146" s="9">
        <v>0</v>
      </c>
      <c r="I146" s="9">
        <v>18.8</v>
      </c>
      <c r="J146" s="9"/>
      <c r="K146" s="8"/>
      <c r="L146" s="8" t="s">
        <v>29</v>
      </c>
      <c r="M146" s="1" t="str">
        <f t="shared" si="1"/>
        <v>NJ</v>
      </c>
      <c r="N146" s="8">
        <v>127</v>
      </c>
      <c r="O146">
        <f>IF($L146="Externally Funded",0,IF($M146="PA",VLOOKUP($N146,'[1]PA Projects'!$A$4:$DO$223,65,0),VLOOKUP($N146, '[1]NJ Projects'!$A$13:$DK$121,64,0)))</f>
        <v>0</v>
      </c>
      <c r="P146">
        <f>IF($L146="Externally Funded",0,IF($M146="PA",VLOOKUP($N146,'[1]PA Projects'!$A$4:$DO$223,66,0),VLOOKUP($N146, '[1]NJ Projects'!$A$13:$DK$121,65,0)))</f>
        <v>0</v>
      </c>
      <c r="Q146">
        <f>IF($L146="Externally Funded",0,IF($M146="PA",VLOOKUP($N146,'[1]PA Projects'!$A$4:$DO$223,67,0),VLOOKUP($N146, '[1]NJ Projects'!$A$13:$DK$121,66,0)))</f>
        <v>0</v>
      </c>
      <c r="R146">
        <f>IF($L146="Externally Funded",0,IF($M146="PA",VLOOKUP($N146,'[1]PA Projects'!$A$4:$DO$223,68,0),VLOOKUP($N146, '[1]NJ Projects'!$A$13:$DK$121,67,0)))</f>
        <v>0</v>
      </c>
      <c r="S146">
        <f>IF($L146="Externally Funded",0,IF($M146="PA",VLOOKUP($N146,'[1]PA Projects'!$A$4:$DO$223,69,0),VLOOKUP($N146, '[1]NJ Projects'!$A$13:$DK$121,68,0)))</f>
        <v>0</v>
      </c>
      <c r="T146">
        <f>IF($L146="Externally Funded",0,IF($M146="PA",VLOOKUP($N146,'[1]PA Projects'!$A$4:$DO$223,70,0),VLOOKUP($N146, '[1]NJ Projects'!$A$13:$DK$121,69,0)))</f>
        <v>0</v>
      </c>
      <c r="U146">
        <f>IF($L146="Externally Funded",0,IF($M146="PA",VLOOKUP($N146,'[1]PA Projects'!$A$4:$DO$223,71,0),VLOOKUP($N146, '[1]NJ Projects'!$A$13:$DK$121,70,0)))</f>
        <v>0</v>
      </c>
      <c r="V146">
        <f>IF($L146="Externally Funded",0,IF($M146="PA",VLOOKUP($N146,'[1]PA Projects'!$A$4:$DO$223,72,0),VLOOKUP($N146, '[1]NJ Projects'!$A$13:$DK$121,71,0)))</f>
        <v>0</v>
      </c>
      <c r="W146">
        <f>IF($L146="Externally Funded",0,IF($M146="PA",VLOOKUP($N146,'[1]PA Projects'!$A$4:$DO$223,73,0),VLOOKUP($N146, '[1]NJ Projects'!$A$13:$DK$121,72,0)))</f>
        <v>0</v>
      </c>
      <c r="X146">
        <f>IF($L146="Externally Funded",0,IF($M146="PA",VLOOKUP($N146,'[1]PA Projects'!$A$4:$DO$223,74,0),VLOOKUP($N146, '[1]NJ Projects'!$A$13:$DK$121,73,0)))</f>
        <v>0</v>
      </c>
      <c r="Y146">
        <f>IF($L146="Externally Funded",0,IF($M146="PA",VLOOKUP($N146,'[1]PA Projects'!$A$4:$DO$223,75,0),VLOOKUP($N146, '[1]NJ Projects'!$A$13:$DK$121,74,0)))</f>
        <v>0</v>
      </c>
      <c r="Z146">
        <f>IF($L146="Externally Funded",0,IF($M146="PA",VLOOKUP($N146,'[1]PA Projects'!$A$4:$DO$223,76,0),VLOOKUP($N146, '[1]NJ Projects'!$A$13:$DK$121,75,0)))</f>
        <v>0</v>
      </c>
      <c r="AA146">
        <f>IF($L146="Externally Funded",0,IF($M146="PA",VLOOKUP($N146,'[1]PA Projects'!$A$4:$DO$223,77,0),VLOOKUP($N146, '[1]NJ Projects'!$A$13:$DK$121,76,0)))</f>
        <v>0</v>
      </c>
      <c r="AB146">
        <f>IF($L146="Externally Funded",0,IF($M146="PA",VLOOKUP($N146,'[1]PA Projects'!$A$4:$DO$223,78,0),VLOOKUP($N146, '[1]NJ Projects'!$A$13:$DK$121,77,0)))</f>
        <v>0</v>
      </c>
      <c r="AC146">
        <f>IF($L146="Externally Funded",0,IF($M146="PA",VLOOKUP($N146,'[1]PA Projects'!$A$4:$DO$223,79,0),VLOOKUP($N146, '[1]NJ Projects'!$A$13:$DK$121,78,0)))</f>
        <v>0</v>
      </c>
      <c r="AD146">
        <f>IF($L146="Externally Funded",0,IF($M146="PA",VLOOKUP($N146,'[1]PA Projects'!$A$4:$DO$223,80,0),VLOOKUP($N146, '[1]NJ Projects'!$A$13:$DK$121,79,0)))</f>
        <v>0</v>
      </c>
      <c r="AE146">
        <f>IF($L146="Externally Funded",0,IF($M146="PA",VLOOKUP($N146,'[1]PA Projects'!$A$4:$DO$223,81,0),VLOOKUP($N146, '[1]NJ Projects'!$A$13:$DK$121,80,0)))</f>
        <v>0</v>
      </c>
      <c r="AF146">
        <f>IF($L146="Externally Funded",0,IF($M146="PA",VLOOKUP($N146,'[1]PA Projects'!$A$4:$DO$223,82,0),VLOOKUP($N146, '[1]NJ Projects'!$A$13:$DK$121,81,0)))</f>
        <v>0</v>
      </c>
      <c r="AG146">
        <f>IF($L146="Externally Funded",0,IF($M146="PA",VLOOKUP($N146,'[1]PA Projects'!$A$4:$DO$223,83,0),VLOOKUP($N146, '[1]NJ Projects'!$A$13:$DK$121,82,0)))</f>
        <v>0</v>
      </c>
      <c r="AH146">
        <f>IF($L146="Externally Funded",0,IF($M146="PA",VLOOKUP($N146,'[1]PA Projects'!$A$4:$DO$223,84,0),VLOOKUP($N146, '[1]NJ Projects'!$A$13:$DK$121,83,0)))</f>
        <v>0</v>
      </c>
      <c r="AI146">
        <f>IF($L146="Externally Funded",0,IF($M146="PA",VLOOKUP($N146,'[1]PA Projects'!$A$4:$DO$223,85,0),VLOOKUP($N146, '[1]NJ Projects'!$A$13:$DK$121,84,0)))</f>
        <v>0</v>
      </c>
      <c r="AJ146">
        <f>IF($L146="Externally Funded",0,IF($M146="PA",VLOOKUP($N146,'[1]PA Projects'!$A$4:$DO$223,86,0),VLOOKUP($N146, '[1]NJ Projects'!$A$13:$DK$121,85,0)))</f>
        <v>0</v>
      </c>
      <c r="AK146">
        <f>IF($L146="Externally Funded",0,IF($M146="PA",VLOOKUP($N146,'[1]PA Projects'!$A$4:$DO$223,87,0),VLOOKUP($N146, '[1]NJ Projects'!$A$13:$DK$121,86,0)))</f>
        <v>0</v>
      </c>
      <c r="AL146">
        <f>IF($L146="Externally Funded", VLOOKUP($N146, '[1]External Projects'!$A$5:$S$13,19,0), IF($M146="PA",VLOOKUP($N146,'[1]PA Projects'!$A$4:$DO$223,119,0),VLOOKUP($N146, '[1]NJ Projects'!$A$13:$DK$121,115,0)))</f>
        <v>0</v>
      </c>
    </row>
    <row r="147" spans="1:38" x14ac:dyDescent="0.25">
      <c r="A147" s="8"/>
      <c r="B147" s="8" t="s">
        <v>386</v>
      </c>
      <c r="C147" s="8" t="s">
        <v>421</v>
      </c>
      <c r="D147" s="8" t="s">
        <v>422</v>
      </c>
      <c r="E147" s="8" t="s">
        <v>38</v>
      </c>
      <c r="F147" s="8" t="s">
        <v>362</v>
      </c>
      <c r="G147" s="9">
        <f>VLOOKUP(N147,'[1]PA Projects'!$A$102:$AB$120,28,0)</f>
        <v>44.015999999999998</v>
      </c>
      <c r="H147" s="9">
        <v>0</v>
      </c>
      <c r="I147" s="9">
        <f>VLOOKUP($N147,'[1]PA Projects'!$A$102:$AB$120,27,0)</f>
        <v>22.007999999999999</v>
      </c>
      <c r="J147" s="9"/>
      <c r="K147" s="8"/>
      <c r="L147" s="8" t="s">
        <v>29</v>
      </c>
      <c r="M147" s="1" t="str">
        <f t="shared" si="1"/>
        <v>PA</v>
      </c>
      <c r="N147" s="8">
        <v>160</v>
      </c>
      <c r="O147">
        <f>IF($L147="Externally Funded",0,IF($M147="PA",VLOOKUP($N147,'[1]PA Projects'!$A$4:$DO$223,65,0),VLOOKUP($N147, '[1]NJ Projects'!$A$13:$DK$121,64,0)))</f>
        <v>102273</v>
      </c>
      <c r="P147">
        <f>IF($L147="Externally Funded",0,IF($M147="PA",VLOOKUP($N147,'[1]PA Projects'!$A$4:$DO$223,66,0),VLOOKUP($N147, '[1]NJ Projects'!$A$13:$DK$121,65,0)))</f>
        <v>0</v>
      </c>
      <c r="Q147">
        <f>IF($L147="Externally Funded",0,IF($M147="PA",VLOOKUP($N147,'[1]PA Projects'!$A$4:$DO$223,67,0),VLOOKUP($N147, '[1]NJ Projects'!$A$13:$DK$121,66,0)))</f>
        <v>0</v>
      </c>
      <c r="R147">
        <f>IF($L147="Externally Funded",0,IF($M147="PA",VLOOKUP($N147,'[1]PA Projects'!$A$4:$DO$223,68,0),VLOOKUP($N147, '[1]NJ Projects'!$A$13:$DK$121,67,0)))</f>
        <v>0</v>
      </c>
      <c r="S147">
        <f>IF($L147="Externally Funded",0,IF($M147="PA",VLOOKUP($N147,'[1]PA Projects'!$A$4:$DO$223,69,0),VLOOKUP($N147, '[1]NJ Projects'!$A$13:$DK$121,68,0)))</f>
        <v>0</v>
      </c>
      <c r="T147">
        <f>IF($L147="Externally Funded",0,IF($M147="PA",VLOOKUP($N147,'[1]PA Projects'!$A$4:$DO$223,70,0),VLOOKUP($N147, '[1]NJ Projects'!$A$13:$DK$121,69,0)))</f>
        <v>0</v>
      </c>
      <c r="U147">
        <f>IF($L147="Externally Funded",0,IF($M147="PA",VLOOKUP($N147,'[1]PA Projects'!$A$4:$DO$223,71,0),VLOOKUP($N147, '[1]NJ Projects'!$A$13:$DK$121,70,0)))</f>
        <v>0</v>
      </c>
      <c r="V147">
        <f>IF($L147="Externally Funded",0,IF($M147="PA",VLOOKUP($N147,'[1]PA Projects'!$A$4:$DO$223,72,0),VLOOKUP($N147, '[1]NJ Projects'!$A$13:$DK$121,71,0)))</f>
        <v>0</v>
      </c>
      <c r="W147">
        <f>IF($L147="Externally Funded",0,IF($M147="PA",VLOOKUP($N147,'[1]PA Projects'!$A$4:$DO$223,73,0),VLOOKUP($N147, '[1]NJ Projects'!$A$13:$DK$121,72,0)))</f>
        <v>0</v>
      </c>
      <c r="X147">
        <f>IF($L147="Externally Funded",0,IF($M147="PA",VLOOKUP($N147,'[1]PA Projects'!$A$4:$DO$223,74,0),VLOOKUP($N147, '[1]NJ Projects'!$A$13:$DK$121,73,0)))</f>
        <v>0</v>
      </c>
      <c r="Y147">
        <f>IF($L147="Externally Funded",0,IF($M147="PA",VLOOKUP($N147,'[1]PA Projects'!$A$4:$DO$223,75,0),VLOOKUP($N147, '[1]NJ Projects'!$A$13:$DK$121,74,0)))</f>
        <v>0</v>
      </c>
      <c r="Z147">
        <f>IF($L147="Externally Funded",0,IF($M147="PA",VLOOKUP($N147,'[1]PA Projects'!$A$4:$DO$223,76,0),VLOOKUP($N147, '[1]NJ Projects'!$A$13:$DK$121,75,0)))</f>
        <v>0</v>
      </c>
      <c r="AA147">
        <f>IF($L147="Externally Funded",0,IF($M147="PA",VLOOKUP($N147,'[1]PA Projects'!$A$4:$DO$223,77,0),VLOOKUP($N147, '[1]NJ Projects'!$A$13:$DK$121,76,0)))</f>
        <v>0</v>
      </c>
      <c r="AB147">
        <f>IF($L147="Externally Funded",0,IF($M147="PA",VLOOKUP($N147,'[1]PA Projects'!$A$4:$DO$223,78,0),VLOOKUP($N147, '[1]NJ Projects'!$A$13:$DK$121,77,0)))</f>
        <v>0</v>
      </c>
      <c r="AC147">
        <f>IF($L147="Externally Funded",0,IF($M147="PA",VLOOKUP($N147,'[1]PA Projects'!$A$4:$DO$223,79,0),VLOOKUP($N147, '[1]NJ Projects'!$A$13:$DK$121,78,0)))</f>
        <v>0</v>
      </c>
      <c r="AD147">
        <f>IF($L147="Externally Funded",0,IF($M147="PA",VLOOKUP($N147,'[1]PA Projects'!$A$4:$DO$223,80,0),VLOOKUP($N147, '[1]NJ Projects'!$A$13:$DK$121,79,0)))</f>
        <v>0</v>
      </c>
      <c r="AE147">
        <f>IF($L147="Externally Funded",0,IF($M147="PA",VLOOKUP($N147,'[1]PA Projects'!$A$4:$DO$223,81,0),VLOOKUP($N147, '[1]NJ Projects'!$A$13:$DK$121,80,0)))</f>
        <v>0</v>
      </c>
      <c r="AF147">
        <f>IF($L147="Externally Funded",0,IF($M147="PA",VLOOKUP($N147,'[1]PA Projects'!$A$4:$DO$223,82,0),VLOOKUP($N147, '[1]NJ Projects'!$A$13:$DK$121,81,0)))</f>
        <v>0</v>
      </c>
      <c r="AG147">
        <f>IF($L147="Externally Funded",0,IF($M147="PA",VLOOKUP($N147,'[1]PA Projects'!$A$4:$DO$223,83,0),VLOOKUP($N147, '[1]NJ Projects'!$A$13:$DK$121,82,0)))</f>
        <v>0</v>
      </c>
      <c r="AH147">
        <f>IF($L147="Externally Funded",0,IF($M147="PA",VLOOKUP($N147,'[1]PA Projects'!$A$4:$DO$223,84,0),VLOOKUP($N147, '[1]NJ Projects'!$A$13:$DK$121,83,0)))</f>
        <v>0</v>
      </c>
      <c r="AI147">
        <f>IF($L147="Externally Funded",0,IF($M147="PA",VLOOKUP($N147,'[1]PA Projects'!$A$4:$DO$223,85,0),VLOOKUP($N147, '[1]NJ Projects'!$A$13:$DK$121,84,0)))</f>
        <v>0</v>
      </c>
      <c r="AJ147">
        <f>IF($L147="Externally Funded",0,IF($M147="PA",VLOOKUP($N147,'[1]PA Projects'!$A$4:$DO$223,86,0),VLOOKUP($N147, '[1]NJ Projects'!$A$13:$DK$121,85,0)))</f>
        <v>0</v>
      </c>
      <c r="AK147">
        <f>IF($L147="Externally Funded",0,IF($M147="PA",VLOOKUP($N147,'[1]PA Projects'!$A$4:$DO$223,87,0),VLOOKUP($N147, '[1]NJ Projects'!$A$13:$DK$121,86,0)))</f>
        <v>0</v>
      </c>
      <c r="AL147">
        <f>IF($L147="Externally Funded", VLOOKUP($N147, '[1]External Projects'!$A$5:$S$13,19,0), IF($M147="PA",VLOOKUP($N147,'[1]PA Projects'!$A$4:$DO$223,119,0),VLOOKUP($N147, '[1]NJ Projects'!$A$13:$DK$121,115,0)))</f>
        <v>0</v>
      </c>
    </row>
    <row r="148" spans="1:38" x14ac:dyDescent="0.25">
      <c r="A148" s="8"/>
      <c r="B148" s="8" t="s">
        <v>386</v>
      </c>
      <c r="C148" s="8" t="s">
        <v>423</v>
      </c>
      <c r="D148" s="8" t="s">
        <v>424</v>
      </c>
      <c r="E148" s="8" t="s">
        <v>38</v>
      </c>
      <c r="F148" s="8" t="s">
        <v>50</v>
      </c>
      <c r="G148" s="9">
        <f>VLOOKUP(N148,'[1]PA Projects'!$A$102:$AB$120,28,0)</f>
        <v>19.429999999999996</v>
      </c>
      <c r="H148" s="9">
        <v>0</v>
      </c>
      <c r="I148" s="9">
        <f>VLOOKUP($N148,'[1]PA Projects'!$A$102:$AB$120,27,0)</f>
        <v>4.857499999999999</v>
      </c>
      <c r="J148" s="9"/>
      <c r="K148" s="8"/>
      <c r="L148" s="8" t="s">
        <v>29</v>
      </c>
      <c r="M148" s="1" t="str">
        <f t="shared" si="1"/>
        <v>PA</v>
      </c>
      <c r="N148" s="8">
        <v>161</v>
      </c>
      <c r="O148">
        <f>IF($L148="Externally Funded",0,IF($M148="PA",VLOOKUP($N148,'[1]PA Projects'!$A$4:$DO$223,65,0),VLOOKUP($N148, '[1]NJ Projects'!$A$13:$DK$121,64,0)))</f>
        <v>48172</v>
      </c>
      <c r="P148">
        <f>IF($L148="Externally Funded",0,IF($M148="PA",VLOOKUP($N148,'[1]PA Projects'!$A$4:$DO$223,66,0),VLOOKUP($N148, '[1]NJ Projects'!$A$13:$DK$121,65,0)))</f>
        <v>0</v>
      </c>
      <c r="Q148">
        <f>IF($L148="Externally Funded",0,IF($M148="PA",VLOOKUP($N148,'[1]PA Projects'!$A$4:$DO$223,67,0),VLOOKUP($N148, '[1]NJ Projects'!$A$13:$DK$121,66,0)))</f>
        <v>0</v>
      </c>
      <c r="R148">
        <f>IF($L148="Externally Funded",0,IF($M148="PA",VLOOKUP($N148,'[1]PA Projects'!$A$4:$DO$223,68,0),VLOOKUP($N148, '[1]NJ Projects'!$A$13:$DK$121,67,0)))</f>
        <v>0</v>
      </c>
      <c r="S148">
        <f>IF($L148="Externally Funded",0,IF($M148="PA",VLOOKUP($N148,'[1]PA Projects'!$A$4:$DO$223,69,0),VLOOKUP($N148, '[1]NJ Projects'!$A$13:$DK$121,68,0)))</f>
        <v>0</v>
      </c>
      <c r="T148">
        <f>IF($L148="Externally Funded",0,IF($M148="PA",VLOOKUP($N148,'[1]PA Projects'!$A$4:$DO$223,70,0),VLOOKUP($N148, '[1]NJ Projects'!$A$13:$DK$121,69,0)))</f>
        <v>0</v>
      </c>
      <c r="U148">
        <f>IF($L148="Externally Funded",0,IF($M148="PA",VLOOKUP($N148,'[1]PA Projects'!$A$4:$DO$223,71,0),VLOOKUP($N148, '[1]NJ Projects'!$A$13:$DK$121,70,0)))</f>
        <v>0</v>
      </c>
      <c r="V148">
        <f>IF($L148="Externally Funded",0,IF($M148="PA",VLOOKUP($N148,'[1]PA Projects'!$A$4:$DO$223,72,0),VLOOKUP($N148, '[1]NJ Projects'!$A$13:$DK$121,71,0)))</f>
        <v>0</v>
      </c>
      <c r="W148">
        <f>IF($L148="Externally Funded",0,IF($M148="PA",VLOOKUP($N148,'[1]PA Projects'!$A$4:$DO$223,73,0),VLOOKUP($N148, '[1]NJ Projects'!$A$13:$DK$121,72,0)))</f>
        <v>0</v>
      </c>
      <c r="X148">
        <f>IF($L148="Externally Funded",0,IF($M148="PA",VLOOKUP($N148,'[1]PA Projects'!$A$4:$DO$223,74,0),VLOOKUP($N148, '[1]NJ Projects'!$A$13:$DK$121,73,0)))</f>
        <v>0</v>
      </c>
      <c r="Y148">
        <f>IF($L148="Externally Funded",0,IF($M148="PA",VLOOKUP($N148,'[1]PA Projects'!$A$4:$DO$223,75,0),VLOOKUP($N148, '[1]NJ Projects'!$A$13:$DK$121,74,0)))</f>
        <v>0</v>
      </c>
      <c r="Z148">
        <f>IF($L148="Externally Funded",0,IF($M148="PA",VLOOKUP($N148,'[1]PA Projects'!$A$4:$DO$223,76,0),VLOOKUP($N148, '[1]NJ Projects'!$A$13:$DK$121,75,0)))</f>
        <v>0</v>
      </c>
      <c r="AA148">
        <f>IF($L148="Externally Funded",0,IF($M148="PA",VLOOKUP($N148,'[1]PA Projects'!$A$4:$DO$223,77,0),VLOOKUP($N148, '[1]NJ Projects'!$A$13:$DK$121,76,0)))</f>
        <v>0</v>
      </c>
      <c r="AB148">
        <f>IF($L148="Externally Funded",0,IF($M148="PA",VLOOKUP($N148,'[1]PA Projects'!$A$4:$DO$223,78,0),VLOOKUP($N148, '[1]NJ Projects'!$A$13:$DK$121,77,0)))</f>
        <v>0</v>
      </c>
      <c r="AC148">
        <f>IF($L148="Externally Funded",0,IF($M148="PA",VLOOKUP($N148,'[1]PA Projects'!$A$4:$DO$223,79,0),VLOOKUP($N148, '[1]NJ Projects'!$A$13:$DK$121,78,0)))</f>
        <v>0</v>
      </c>
      <c r="AD148">
        <f>IF($L148="Externally Funded",0,IF($M148="PA",VLOOKUP($N148,'[1]PA Projects'!$A$4:$DO$223,80,0),VLOOKUP($N148, '[1]NJ Projects'!$A$13:$DK$121,79,0)))</f>
        <v>0</v>
      </c>
      <c r="AE148">
        <f>IF($L148="Externally Funded",0,IF($M148="PA",VLOOKUP($N148,'[1]PA Projects'!$A$4:$DO$223,81,0),VLOOKUP($N148, '[1]NJ Projects'!$A$13:$DK$121,80,0)))</f>
        <v>0</v>
      </c>
      <c r="AF148">
        <f>IF($L148="Externally Funded",0,IF($M148="PA",VLOOKUP($N148,'[1]PA Projects'!$A$4:$DO$223,82,0),VLOOKUP($N148, '[1]NJ Projects'!$A$13:$DK$121,81,0)))</f>
        <v>0</v>
      </c>
      <c r="AG148">
        <f>IF($L148="Externally Funded",0,IF($M148="PA",VLOOKUP($N148,'[1]PA Projects'!$A$4:$DO$223,83,0),VLOOKUP($N148, '[1]NJ Projects'!$A$13:$DK$121,82,0)))</f>
        <v>0</v>
      </c>
      <c r="AH148">
        <f>IF($L148="Externally Funded",0,IF($M148="PA",VLOOKUP($N148,'[1]PA Projects'!$A$4:$DO$223,84,0),VLOOKUP($N148, '[1]NJ Projects'!$A$13:$DK$121,83,0)))</f>
        <v>0</v>
      </c>
      <c r="AI148">
        <f>IF($L148="Externally Funded",0,IF($M148="PA",VLOOKUP($N148,'[1]PA Projects'!$A$4:$DO$223,85,0),VLOOKUP($N148, '[1]NJ Projects'!$A$13:$DK$121,84,0)))</f>
        <v>0</v>
      </c>
      <c r="AJ148">
        <f>IF($L148="Externally Funded",0,IF($M148="PA",VLOOKUP($N148,'[1]PA Projects'!$A$4:$DO$223,86,0),VLOOKUP($N148, '[1]NJ Projects'!$A$13:$DK$121,85,0)))</f>
        <v>0</v>
      </c>
      <c r="AK148">
        <f>IF($L148="Externally Funded",0,IF($M148="PA",VLOOKUP($N148,'[1]PA Projects'!$A$4:$DO$223,87,0),VLOOKUP($N148, '[1]NJ Projects'!$A$13:$DK$121,86,0)))</f>
        <v>0</v>
      </c>
      <c r="AL148">
        <f>IF($L148="Externally Funded", VLOOKUP($N148, '[1]External Projects'!$A$5:$S$13,19,0), IF($M148="PA",VLOOKUP($N148,'[1]PA Projects'!$A$4:$DO$223,119,0),VLOOKUP($N148, '[1]NJ Projects'!$A$13:$DK$121,115,0)))</f>
        <v>0</v>
      </c>
    </row>
    <row r="149" spans="1:38" x14ac:dyDescent="0.25">
      <c r="A149" s="8"/>
      <c r="B149" s="8" t="s">
        <v>386</v>
      </c>
      <c r="C149" s="8" t="s">
        <v>329</v>
      </c>
      <c r="D149" s="8" t="s">
        <v>425</v>
      </c>
      <c r="E149" s="8" t="s">
        <v>38</v>
      </c>
      <c r="F149" s="8" t="s">
        <v>426</v>
      </c>
      <c r="G149" s="9">
        <f>VLOOKUP(N149,'[1]PA Projects'!$A$102:$AB$120,28,0)</f>
        <v>39.07</v>
      </c>
      <c r="H149" s="9">
        <v>0</v>
      </c>
      <c r="I149" s="9">
        <f>VLOOKUP($N149,'[1]PA Projects'!$A$102:$AB$120,27,0)</f>
        <v>9.7675000000000001</v>
      </c>
      <c r="J149" s="9"/>
      <c r="K149" s="8"/>
      <c r="L149" s="8" t="s">
        <v>29</v>
      </c>
      <c r="M149" s="1" t="str">
        <f t="shared" si="1"/>
        <v>PA</v>
      </c>
      <c r="N149" s="8">
        <v>163</v>
      </c>
      <c r="O149">
        <f>IF($L149="Externally Funded",0,IF($M149="PA",VLOOKUP($N149,'[1]PA Projects'!$A$4:$DO$223,65,0),VLOOKUP($N149, '[1]NJ Projects'!$A$13:$DK$121,64,0)))</f>
        <v>16577</v>
      </c>
      <c r="P149">
        <f>IF($L149="Externally Funded",0,IF($M149="PA",VLOOKUP($N149,'[1]PA Projects'!$A$4:$DO$223,66,0),VLOOKUP($N149, '[1]NJ Projects'!$A$13:$DK$121,65,0)))</f>
        <v>0</v>
      </c>
      <c r="Q149">
        <f>IF($L149="Externally Funded",0,IF($M149="PA",VLOOKUP($N149,'[1]PA Projects'!$A$4:$DO$223,67,0),VLOOKUP($N149, '[1]NJ Projects'!$A$13:$DK$121,66,0)))</f>
        <v>0</v>
      </c>
      <c r="R149">
        <f>IF($L149="Externally Funded",0,IF($M149="PA",VLOOKUP($N149,'[1]PA Projects'!$A$4:$DO$223,68,0),VLOOKUP($N149, '[1]NJ Projects'!$A$13:$DK$121,67,0)))</f>
        <v>0</v>
      </c>
      <c r="S149">
        <f>IF($L149="Externally Funded",0,IF($M149="PA",VLOOKUP($N149,'[1]PA Projects'!$A$4:$DO$223,69,0),VLOOKUP($N149, '[1]NJ Projects'!$A$13:$DK$121,68,0)))</f>
        <v>0</v>
      </c>
      <c r="T149">
        <f>IF($L149="Externally Funded",0,IF($M149="PA",VLOOKUP($N149,'[1]PA Projects'!$A$4:$DO$223,70,0),VLOOKUP($N149, '[1]NJ Projects'!$A$13:$DK$121,69,0)))</f>
        <v>0</v>
      </c>
      <c r="U149">
        <f>IF($L149="Externally Funded",0,IF($M149="PA",VLOOKUP($N149,'[1]PA Projects'!$A$4:$DO$223,71,0),VLOOKUP($N149, '[1]NJ Projects'!$A$13:$DK$121,70,0)))</f>
        <v>0</v>
      </c>
      <c r="V149">
        <f>IF($L149="Externally Funded",0,IF($M149="PA",VLOOKUP($N149,'[1]PA Projects'!$A$4:$DO$223,72,0),VLOOKUP($N149, '[1]NJ Projects'!$A$13:$DK$121,71,0)))</f>
        <v>0</v>
      </c>
      <c r="W149">
        <f>IF($L149="Externally Funded",0,IF($M149="PA",VLOOKUP($N149,'[1]PA Projects'!$A$4:$DO$223,73,0),VLOOKUP($N149, '[1]NJ Projects'!$A$13:$DK$121,72,0)))</f>
        <v>0</v>
      </c>
      <c r="X149">
        <f>IF($L149="Externally Funded",0,IF($M149="PA",VLOOKUP($N149,'[1]PA Projects'!$A$4:$DO$223,74,0),VLOOKUP($N149, '[1]NJ Projects'!$A$13:$DK$121,73,0)))</f>
        <v>0</v>
      </c>
      <c r="Y149">
        <f>IF($L149="Externally Funded",0,IF($M149="PA",VLOOKUP($N149,'[1]PA Projects'!$A$4:$DO$223,75,0),VLOOKUP($N149, '[1]NJ Projects'!$A$13:$DK$121,74,0)))</f>
        <v>0</v>
      </c>
      <c r="Z149">
        <f>IF($L149="Externally Funded",0,IF($M149="PA",VLOOKUP($N149,'[1]PA Projects'!$A$4:$DO$223,76,0),VLOOKUP($N149, '[1]NJ Projects'!$A$13:$DK$121,75,0)))</f>
        <v>0</v>
      </c>
      <c r="AA149">
        <f>IF($L149="Externally Funded",0,IF($M149="PA",VLOOKUP($N149,'[1]PA Projects'!$A$4:$DO$223,77,0),VLOOKUP($N149, '[1]NJ Projects'!$A$13:$DK$121,76,0)))</f>
        <v>0</v>
      </c>
      <c r="AB149">
        <f>IF($L149="Externally Funded",0,IF($M149="PA",VLOOKUP($N149,'[1]PA Projects'!$A$4:$DO$223,78,0),VLOOKUP($N149, '[1]NJ Projects'!$A$13:$DK$121,77,0)))</f>
        <v>0</v>
      </c>
      <c r="AC149">
        <f>IF($L149="Externally Funded",0,IF($M149="PA",VLOOKUP($N149,'[1]PA Projects'!$A$4:$DO$223,79,0),VLOOKUP($N149, '[1]NJ Projects'!$A$13:$DK$121,78,0)))</f>
        <v>0</v>
      </c>
      <c r="AD149">
        <f>IF($L149="Externally Funded",0,IF($M149="PA",VLOOKUP($N149,'[1]PA Projects'!$A$4:$DO$223,80,0),VLOOKUP($N149, '[1]NJ Projects'!$A$13:$DK$121,79,0)))</f>
        <v>0</v>
      </c>
      <c r="AE149">
        <f>IF($L149="Externally Funded",0,IF($M149="PA",VLOOKUP($N149,'[1]PA Projects'!$A$4:$DO$223,81,0),VLOOKUP($N149, '[1]NJ Projects'!$A$13:$DK$121,80,0)))</f>
        <v>0</v>
      </c>
      <c r="AF149">
        <f>IF($L149="Externally Funded",0,IF($M149="PA",VLOOKUP($N149,'[1]PA Projects'!$A$4:$DO$223,82,0),VLOOKUP($N149, '[1]NJ Projects'!$A$13:$DK$121,81,0)))</f>
        <v>0</v>
      </c>
      <c r="AG149">
        <f>IF($L149="Externally Funded",0,IF($M149="PA",VLOOKUP($N149,'[1]PA Projects'!$A$4:$DO$223,83,0),VLOOKUP($N149, '[1]NJ Projects'!$A$13:$DK$121,82,0)))</f>
        <v>0</v>
      </c>
      <c r="AH149">
        <f>IF($L149="Externally Funded",0,IF($M149="PA",VLOOKUP($N149,'[1]PA Projects'!$A$4:$DO$223,84,0),VLOOKUP($N149, '[1]NJ Projects'!$A$13:$DK$121,83,0)))</f>
        <v>0</v>
      </c>
      <c r="AI149">
        <f>IF($L149="Externally Funded",0,IF($M149="PA",VLOOKUP($N149,'[1]PA Projects'!$A$4:$DO$223,85,0),VLOOKUP($N149, '[1]NJ Projects'!$A$13:$DK$121,84,0)))</f>
        <v>0</v>
      </c>
      <c r="AJ149">
        <f>IF($L149="Externally Funded",0,IF($M149="PA",VLOOKUP($N149,'[1]PA Projects'!$A$4:$DO$223,86,0),VLOOKUP($N149, '[1]NJ Projects'!$A$13:$DK$121,85,0)))</f>
        <v>0</v>
      </c>
      <c r="AK149">
        <f>IF($L149="Externally Funded",0,IF($M149="PA",VLOOKUP($N149,'[1]PA Projects'!$A$4:$DO$223,87,0),VLOOKUP($N149, '[1]NJ Projects'!$A$13:$DK$121,86,0)))</f>
        <v>0</v>
      </c>
      <c r="AL149">
        <f>IF($L149="Externally Funded", VLOOKUP($N149, '[1]External Projects'!$A$5:$S$13,19,0), IF($M149="PA",VLOOKUP($N149,'[1]PA Projects'!$A$4:$DO$223,119,0),VLOOKUP($N149, '[1]NJ Projects'!$A$13:$DK$121,115,0)))</f>
        <v>0</v>
      </c>
    </row>
    <row r="150" spans="1:38" x14ac:dyDescent="0.25">
      <c r="A150" s="8"/>
      <c r="B150" s="8" t="s">
        <v>386</v>
      </c>
      <c r="C150" s="8" t="s">
        <v>427</v>
      </c>
      <c r="D150" s="8" t="s">
        <v>428</v>
      </c>
      <c r="E150" s="8" t="s">
        <v>104</v>
      </c>
      <c r="F150" s="8" t="s">
        <v>27</v>
      </c>
      <c r="G150" s="9">
        <f>VLOOKUP(N150,'[1]PA Projects'!$A$102:$AB$120,28,0)</f>
        <v>5.68</v>
      </c>
      <c r="H150" s="9">
        <v>0</v>
      </c>
      <c r="I150" s="9">
        <f>VLOOKUP($N150,'[1]PA Projects'!$A$102:$AB$120,27,0)</f>
        <v>1.42</v>
      </c>
      <c r="J150" s="9"/>
      <c r="K150" s="8"/>
      <c r="L150" s="8" t="s">
        <v>29</v>
      </c>
      <c r="M150" s="1" t="str">
        <f t="shared" si="1"/>
        <v>PA</v>
      </c>
      <c r="N150" s="8">
        <v>162</v>
      </c>
      <c r="O150">
        <f>IF($L150="Externally Funded",0,IF($M150="PA",VLOOKUP($N150,'[1]PA Projects'!$A$4:$DO$223,65,0),VLOOKUP($N150, '[1]NJ Projects'!$A$13:$DK$121,64,0)))</f>
        <v>96946</v>
      </c>
      <c r="P150">
        <f>IF($L150="Externally Funded",0,IF($M150="PA",VLOOKUP($N150,'[1]PA Projects'!$A$4:$DO$223,66,0),VLOOKUP($N150, '[1]NJ Projects'!$A$13:$DK$121,65,0)))</f>
        <v>0</v>
      </c>
      <c r="Q150">
        <f>IF($L150="Externally Funded",0,IF($M150="PA",VLOOKUP($N150,'[1]PA Projects'!$A$4:$DO$223,67,0),VLOOKUP($N150, '[1]NJ Projects'!$A$13:$DK$121,66,0)))</f>
        <v>0</v>
      </c>
      <c r="R150">
        <f>IF($L150="Externally Funded",0,IF($M150="PA",VLOOKUP($N150,'[1]PA Projects'!$A$4:$DO$223,68,0),VLOOKUP($N150, '[1]NJ Projects'!$A$13:$DK$121,67,0)))</f>
        <v>0</v>
      </c>
      <c r="S150">
        <f>IF($L150="Externally Funded",0,IF($M150="PA",VLOOKUP($N150,'[1]PA Projects'!$A$4:$DO$223,69,0),VLOOKUP($N150, '[1]NJ Projects'!$A$13:$DK$121,68,0)))</f>
        <v>0</v>
      </c>
      <c r="T150">
        <f>IF($L150="Externally Funded",0,IF($M150="PA",VLOOKUP($N150,'[1]PA Projects'!$A$4:$DO$223,70,0),VLOOKUP($N150, '[1]NJ Projects'!$A$13:$DK$121,69,0)))</f>
        <v>0</v>
      </c>
      <c r="U150">
        <f>IF($L150="Externally Funded",0,IF($M150="PA",VLOOKUP($N150,'[1]PA Projects'!$A$4:$DO$223,71,0),VLOOKUP($N150, '[1]NJ Projects'!$A$13:$DK$121,70,0)))</f>
        <v>0</v>
      </c>
      <c r="V150">
        <f>IF($L150="Externally Funded",0,IF($M150="PA",VLOOKUP($N150,'[1]PA Projects'!$A$4:$DO$223,72,0),VLOOKUP($N150, '[1]NJ Projects'!$A$13:$DK$121,71,0)))</f>
        <v>0</v>
      </c>
      <c r="W150">
        <f>IF($L150="Externally Funded",0,IF($M150="PA",VLOOKUP($N150,'[1]PA Projects'!$A$4:$DO$223,73,0),VLOOKUP($N150, '[1]NJ Projects'!$A$13:$DK$121,72,0)))</f>
        <v>0</v>
      </c>
      <c r="X150">
        <f>IF($L150="Externally Funded",0,IF($M150="PA",VLOOKUP($N150,'[1]PA Projects'!$A$4:$DO$223,74,0),VLOOKUP($N150, '[1]NJ Projects'!$A$13:$DK$121,73,0)))</f>
        <v>0</v>
      </c>
      <c r="Y150">
        <f>IF($L150="Externally Funded",0,IF($M150="PA",VLOOKUP($N150,'[1]PA Projects'!$A$4:$DO$223,75,0),VLOOKUP($N150, '[1]NJ Projects'!$A$13:$DK$121,74,0)))</f>
        <v>0</v>
      </c>
      <c r="Z150">
        <f>IF($L150="Externally Funded",0,IF($M150="PA",VLOOKUP($N150,'[1]PA Projects'!$A$4:$DO$223,76,0),VLOOKUP($N150, '[1]NJ Projects'!$A$13:$DK$121,75,0)))</f>
        <v>0</v>
      </c>
      <c r="AA150">
        <f>IF($L150="Externally Funded",0,IF($M150="PA",VLOOKUP($N150,'[1]PA Projects'!$A$4:$DO$223,77,0),VLOOKUP($N150, '[1]NJ Projects'!$A$13:$DK$121,76,0)))</f>
        <v>0</v>
      </c>
      <c r="AB150">
        <f>IF($L150="Externally Funded",0,IF($M150="PA",VLOOKUP($N150,'[1]PA Projects'!$A$4:$DO$223,78,0),VLOOKUP($N150, '[1]NJ Projects'!$A$13:$DK$121,77,0)))</f>
        <v>0</v>
      </c>
      <c r="AC150">
        <f>IF($L150="Externally Funded",0,IF($M150="PA",VLOOKUP($N150,'[1]PA Projects'!$A$4:$DO$223,79,0),VLOOKUP($N150, '[1]NJ Projects'!$A$13:$DK$121,78,0)))</f>
        <v>0</v>
      </c>
      <c r="AD150">
        <f>IF($L150="Externally Funded",0,IF($M150="PA",VLOOKUP($N150,'[1]PA Projects'!$A$4:$DO$223,80,0),VLOOKUP($N150, '[1]NJ Projects'!$A$13:$DK$121,79,0)))</f>
        <v>0</v>
      </c>
      <c r="AE150">
        <f>IF($L150="Externally Funded",0,IF($M150="PA",VLOOKUP($N150,'[1]PA Projects'!$A$4:$DO$223,81,0),VLOOKUP($N150, '[1]NJ Projects'!$A$13:$DK$121,80,0)))</f>
        <v>0</v>
      </c>
      <c r="AF150">
        <f>IF($L150="Externally Funded",0,IF($M150="PA",VLOOKUP($N150,'[1]PA Projects'!$A$4:$DO$223,82,0),VLOOKUP($N150, '[1]NJ Projects'!$A$13:$DK$121,81,0)))</f>
        <v>0</v>
      </c>
      <c r="AG150">
        <f>IF($L150="Externally Funded",0,IF($M150="PA",VLOOKUP($N150,'[1]PA Projects'!$A$4:$DO$223,83,0),VLOOKUP($N150, '[1]NJ Projects'!$A$13:$DK$121,82,0)))</f>
        <v>0</v>
      </c>
      <c r="AH150">
        <f>IF($L150="Externally Funded",0,IF($M150="PA",VLOOKUP($N150,'[1]PA Projects'!$A$4:$DO$223,84,0),VLOOKUP($N150, '[1]NJ Projects'!$A$13:$DK$121,83,0)))</f>
        <v>0</v>
      </c>
      <c r="AI150">
        <f>IF($L150="Externally Funded",0,IF($M150="PA",VLOOKUP($N150,'[1]PA Projects'!$A$4:$DO$223,85,0),VLOOKUP($N150, '[1]NJ Projects'!$A$13:$DK$121,84,0)))</f>
        <v>0</v>
      </c>
      <c r="AJ150">
        <f>IF($L150="Externally Funded",0,IF($M150="PA",VLOOKUP($N150,'[1]PA Projects'!$A$4:$DO$223,86,0),VLOOKUP($N150, '[1]NJ Projects'!$A$13:$DK$121,85,0)))</f>
        <v>0</v>
      </c>
      <c r="AK150">
        <f>IF($L150="Externally Funded",0,IF($M150="PA",VLOOKUP($N150,'[1]PA Projects'!$A$4:$DO$223,87,0),VLOOKUP($N150, '[1]NJ Projects'!$A$13:$DK$121,86,0)))</f>
        <v>0</v>
      </c>
      <c r="AL150">
        <f>IF($L150="Externally Funded", VLOOKUP($N150, '[1]External Projects'!$A$5:$S$13,19,0), IF($M150="PA",VLOOKUP($N150,'[1]PA Projects'!$A$4:$DO$223,119,0),VLOOKUP($N150, '[1]NJ Projects'!$A$13:$DK$121,115,0)))</f>
        <v>0</v>
      </c>
    </row>
    <row r="151" spans="1:38" x14ac:dyDescent="0.25">
      <c r="A151" s="8"/>
      <c r="B151" s="8" t="s">
        <v>206</v>
      </c>
      <c r="C151" s="8" t="s">
        <v>271</v>
      </c>
      <c r="D151" s="8" t="s">
        <v>485</v>
      </c>
      <c r="E151" s="8" t="s">
        <v>104</v>
      </c>
      <c r="F151" s="8" t="s">
        <v>27</v>
      </c>
      <c r="G151" s="9">
        <v>2.2000000000000002</v>
      </c>
      <c r="H151" s="9">
        <v>0</v>
      </c>
      <c r="I151" s="9">
        <v>0</v>
      </c>
      <c r="J151" s="9"/>
      <c r="K151" s="8"/>
      <c r="L151" s="8" t="s">
        <v>29</v>
      </c>
      <c r="M151" s="1" t="str">
        <f t="shared" si="1"/>
        <v>PA</v>
      </c>
      <c r="N151" s="8">
        <v>136</v>
      </c>
      <c r="O151">
        <f>IF($L151="Externally Funded",0,IF($M151="PA",VLOOKUP($N151,'[1]PA Projects'!$A$4:$DO$223,65,0),VLOOKUP($N151, '[1]NJ Projects'!$A$13:$DK$121,64,0)))</f>
        <v>15385</v>
      </c>
      <c r="P151">
        <f>IF($L151="Externally Funded",0,IF($M151="PA",VLOOKUP($N151,'[1]PA Projects'!$A$4:$DO$223,66,0),VLOOKUP($N151, '[1]NJ Projects'!$A$13:$DK$121,65,0)))</f>
        <v>95430</v>
      </c>
      <c r="Q151">
        <f>IF($L151="Externally Funded",0,IF($M151="PA",VLOOKUP($N151,'[1]PA Projects'!$A$4:$DO$223,67,0),VLOOKUP($N151, '[1]NJ Projects'!$A$13:$DK$121,66,0)))</f>
        <v>0</v>
      </c>
      <c r="R151">
        <f>IF($L151="Externally Funded",0,IF($M151="PA",VLOOKUP($N151,'[1]PA Projects'!$A$4:$DO$223,68,0),VLOOKUP($N151, '[1]NJ Projects'!$A$13:$DK$121,67,0)))</f>
        <v>0</v>
      </c>
      <c r="S151">
        <f>IF($L151="Externally Funded",0,IF($M151="PA",VLOOKUP($N151,'[1]PA Projects'!$A$4:$DO$223,69,0),VLOOKUP($N151, '[1]NJ Projects'!$A$13:$DK$121,68,0)))</f>
        <v>0</v>
      </c>
      <c r="T151">
        <f>IF($L151="Externally Funded",0,IF($M151="PA",VLOOKUP($N151,'[1]PA Projects'!$A$4:$DO$223,70,0),VLOOKUP($N151, '[1]NJ Projects'!$A$13:$DK$121,69,0)))</f>
        <v>0</v>
      </c>
      <c r="U151">
        <f>IF($L151="Externally Funded",0,IF($M151="PA",VLOOKUP($N151,'[1]PA Projects'!$A$4:$DO$223,71,0),VLOOKUP($N151, '[1]NJ Projects'!$A$13:$DK$121,70,0)))</f>
        <v>0</v>
      </c>
      <c r="V151">
        <f>IF($L151="Externally Funded",0,IF($M151="PA",VLOOKUP($N151,'[1]PA Projects'!$A$4:$DO$223,72,0),VLOOKUP($N151, '[1]NJ Projects'!$A$13:$DK$121,71,0)))</f>
        <v>0</v>
      </c>
      <c r="W151">
        <f>IF($L151="Externally Funded",0,IF($M151="PA",VLOOKUP($N151,'[1]PA Projects'!$A$4:$DO$223,73,0),VLOOKUP($N151, '[1]NJ Projects'!$A$13:$DK$121,72,0)))</f>
        <v>0</v>
      </c>
      <c r="X151">
        <f>IF($L151="Externally Funded",0,IF($M151="PA",VLOOKUP($N151,'[1]PA Projects'!$A$4:$DO$223,74,0),VLOOKUP($N151, '[1]NJ Projects'!$A$13:$DK$121,73,0)))</f>
        <v>0</v>
      </c>
      <c r="Y151">
        <f>IF($L151="Externally Funded",0,IF($M151="PA",VLOOKUP($N151,'[1]PA Projects'!$A$4:$DO$223,75,0),VLOOKUP($N151, '[1]NJ Projects'!$A$13:$DK$121,74,0)))</f>
        <v>0</v>
      </c>
      <c r="Z151">
        <f>IF($L151="Externally Funded",0,IF($M151="PA",VLOOKUP($N151,'[1]PA Projects'!$A$4:$DO$223,76,0),VLOOKUP($N151, '[1]NJ Projects'!$A$13:$DK$121,75,0)))</f>
        <v>0</v>
      </c>
      <c r="AA151">
        <f>IF($L151="Externally Funded",0,IF($M151="PA",VLOOKUP($N151,'[1]PA Projects'!$A$4:$DO$223,77,0),VLOOKUP($N151, '[1]NJ Projects'!$A$13:$DK$121,76,0)))</f>
        <v>0</v>
      </c>
      <c r="AB151">
        <f>IF($L151="Externally Funded",0,IF($M151="PA",VLOOKUP($N151,'[1]PA Projects'!$A$4:$DO$223,78,0),VLOOKUP($N151, '[1]NJ Projects'!$A$13:$DK$121,77,0)))</f>
        <v>0</v>
      </c>
      <c r="AC151">
        <f>IF($L151="Externally Funded",0,IF($M151="PA",VLOOKUP($N151,'[1]PA Projects'!$A$4:$DO$223,79,0),VLOOKUP($N151, '[1]NJ Projects'!$A$13:$DK$121,78,0)))</f>
        <v>0</v>
      </c>
      <c r="AD151">
        <f>IF($L151="Externally Funded",0,IF($M151="PA",VLOOKUP($N151,'[1]PA Projects'!$A$4:$DO$223,80,0),VLOOKUP($N151, '[1]NJ Projects'!$A$13:$DK$121,79,0)))</f>
        <v>0</v>
      </c>
      <c r="AE151">
        <f>IF($L151="Externally Funded",0,IF($M151="PA",VLOOKUP($N151,'[1]PA Projects'!$A$4:$DO$223,81,0),VLOOKUP($N151, '[1]NJ Projects'!$A$13:$DK$121,80,0)))</f>
        <v>0</v>
      </c>
      <c r="AF151">
        <f>IF($L151="Externally Funded",0,IF($M151="PA",VLOOKUP($N151,'[1]PA Projects'!$A$4:$DO$223,82,0),VLOOKUP($N151, '[1]NJ Projects'!$A$13:$DK$121,81,0)))</f>
        <v>0</v>
      </c>
      <c r="AG151">
        <f>IF($L151="Externally Funded",0,IF($M151="PA",VLOOKUP($N151,'[1]PA Projects'!$A$4:$DO$223,83,0),VLOOKUP($N151, '[1]NJ Projects'!$A$13:$DK$121,82,0)))</f>
        <v>0</v>
      </c>
      <c r="AH151">
        <f>IF($L151="Externally Funded",0,IF($M151="PA",VLOOKUP($N151,'[1]PA Projects'!$A$4:$DO$223,84,0),VLOOKUP($N151, '[1]NJ Projects'!$A$13:$DK$121,83,0)))</f>
        <v>0</v>
      </c>
      <c r="AI151">
        <f>IF($L151="Externally Funded",0,IF($M151="PA",VLOOKUP($N151,'[1]PA Projects'!$A$4:$DO$223,85,0),VLOOKUP($N151, '[1]NJ Projects'!$A$13:$DK$121,84,0)))</f>
        <v>0</v>
      </c>
      <c r="AJ151">
        <f>IF($L151="Externally Funded",0,IF($M151="PA",VLOOKUP($N151,'[1]PA Projects'!$A$4:$DO$223,86,0),VLOOKUP($N151, '[1]NJ Projects'!$A$13:$DK$121,85,0)))</f>
        <v>0</v>
      </c>
      <c r="AK151">
        <f>IF($L151="Externally Funded",0,IF($M151="PA",VLOOKUP($N151,'[1]PA Projects'!$A$4:$DO$223,87,0),VLOOKUP($N151, '[1]NJ Projects'!$A$13:$DK$121,86,0)))</f>
        <v>0</v>
      </c>
      <c r="AL151">
        <f>IF($L151="Externally Funded", VLOOKUP($N151, '[1]External Projects'!$A$5:$S$13,19,0), IF($M151="PA",VLOOKUP($N151,'[1]PA Projects'!$A$4:$DO$223,119,0),VLOOKUP($N151, '[1]NJ Projects'!$A$13:$DK$121,115,0)))</f>
        <v>0</v>
      </c>
    </row>
    <row r="152" spans="1:38" x14ac:dyDescent="0.25">
      <c r="A152" s="8"/>
      <c r="B152" s="8" t="s">
        <v>429</v>
      </c>
      <c r="C152" s="8" t="s">
        <v>430</v>
      </c>
      <c r="D152" s="8" t="s">
        <v>431</v>
      </c>
      <c r="E152" s="8" t="s">
        <v>74</v>
      </c>
      <c r="F152" s="8" t="s">
        <v>18</v>
      </c>
      <c r="G152" s="9">
        <v>0</v>
      </c>
      <c r="H152" s="9">
        <v>250</v>
      </c>
      <c r="I152" s="9">
        <v>0</v>
      </c>
      <c r="J152" s="9"/>
      <c r="K152" s="8"/>
      <c r="L152" s="8" t="s">
        <v>20</v>
      </c>
      <c r="M152" s="1" t="str">
        <f t="shared" si="1"/>
        <v>PA</v>
      </c>
      <c r="N152" s="8">
        <v>164</v>
      </c>
      <c r="O152">
        <f>IF($L152="Externally Funded",0,IF($M152="PA",VLOOKUP($N152,'[1]PA Projects'!$A$4:$DO$223,65,0),VLOOKUP($N152, '[1]NJ Projects'!$A$13:$DK$121,64,0)))</f>
        <v>0</v>
      </c>
      <c r="P152">
        <f>IF($L152="Externally Funded",0,IF($M152="PA",VLOOKUP($N152,'[1]PA Projects'!$A$4:$DO$223,66,0),VLOOKUP($N152, '[1]NJ Projects'!$A$13:$DK$121,65,0)))</f>
        <v>0</v>
      </c>
      <c r="Q152">
        <f>IF($L152="Externally Funded",0,IF($M152="PA",VLOOKUP($N152,'[1]PA Projects'!$A$4:$DO$223,67,0),VLOOKUP($N152, '[1]NJ Projects'!$A$13:$DK$121,66,0)))</f>
        <v>0</v>
      </c>
      <c r="R152">
        <f>IF($L152="Externally Funded",0,IF($M152="PA",VLOOKUP($N152,'[1]PA Projects'!$A$4:$DO$223,68,0),VLOOKUP($N152, '[1]NJ Projects'!$A$13:$DK$121,67,0)))</f>
        <v>0</v>
      </c>
      <c r="S152">
        <f>IF($L152="Externally Funded",0,IF($M152="PA",VLOOKUP($N152,'[1]PA Projects'!$A$4:$DO$223,69,0),VLOOKUP($N152, '[1]NJ Projects'!$A$13:$DK$121,68,0)))</f>
        <v>0</v>
      </c>
      <c r="T152">
        <f>IF($L152="Externally Funded",0,IF($M152="PA",VLOOKUP($N152,'[1]PA Projects'!$A$4:$DO$223,70,0),VLOOKUP($N152, '[1]NJ Projects'!$A$13:$DK$121,69,0)))</f>
        <v>0</v>
      </c>
      <c r="U152">
        <f>IF($L152="Externally Funded",0,IF($M152="PA",VLOOKUP($N152,'[1]PA Projects'!$A$4:$DO$223,71,0),VLOOKUP($N152, '[1]NJ Projects'!$A$13:$DK$121,70,0)))</f>
        <v>0</v>
      </c>
      <c r="V152">
        <f>IF($L152="Externally Funded",0,IF($M152="PA",VLOOKUP($N152,'[1]PA Projects'!$A$4:$DO$223,72,0),VLOOKUP($N152, '[1]NJ Projects'!$A$13:$DK$121,71,0)))</f>
        <v>0</v>
      </c>
      <c r="W152">
        <f>IF($L152="Externally Funded",0,IF($M152="PA",VLOOKUP($N152,'[1]PA Projects'!$A$4:$DO$223,73,0),VLOOKUP($N152, '[1]NJ Projects'!$A$13:$DK$121,72,0)))</f>
        <v>0</v>
      </c>
      <c r="X152">
        <f>IF($L152="Externally Funded",0,IF($M152="PA",VLOOKUP($N152,'[1]PA Projects'!$A$4:$DO$223,74,0),VLOOKUP($N152, '[1]NJ Projects'!$A$13:$DK$121,73,0)))</f>
        <v>0</v>
      </c>
      <c r="Y152">
        <f>IF($L152="Externally Funded",0,IF($M152="PA",VLOOKUP($N152,'[1]PA Projects'!$A$4:$DO$223,75,0),VLOOKUP($N152, '[1]NJ Projects'!$A$13:$DK$121,74,0)))</f>
        <v>0</v>
      </c>
      <c r="Z152">
        <f>IF($L152="Externally Funded",0,IF($M152="PA",VLOOKUP($N152,'[1]PA Projects'!$A$4:$DO$223,76,0),VLOOKUP($N152, '[1]NJ Projects'!$A$13:$DK$121,75,0)))</f>
        <v>0</v>
      </c>
      <c r="AA152">
        <f>IF($L152="Externally Funded",0,IF($M152="PA",VLOOKUP($N152,'[1]PA Projects'!$A$4:$DO$223,77,0),VLOOKUP($N152, '[1]NJ Projects'!$A$13:$DK$121,76,0)))</f>
        <v>0</v>
      </c>
      <c r="AB152">
        <f>IF($L152="Externally Funded",0,IF($M152="PA",VLOOKUP($N152,'[1]PA Projects'!$A$4:$DO$223,78,0),VLOOKUP($N152, '[1]NJ Projects'!$A$13:$DK$121,77,0)))</f>
        <v>0</v>
      </c>
      <c r="AC152">
        <f>IF($L152="Externally Funded",0,IF($M152="PA",VLOOKUP($N152,'[1]PA Projects'!$A$4:$DO$223,79,0),VLOOKUP($N152, '[1]NJ Projects'!$A$13:$DK$121,78,0)))</f>
        <v>0</v>
      </c>
      <c r="AD152">
        <f>IF($L152="Externally Funded",0,IF($M152="PA",VLOOKUP($N152,'[1]PA Projects'!$A$4:$DO$223,80,0),VLOOKUP($N152, '[1]NJ Projects'!$A$13:$DK$121,79,0)))</f>
        <v>0</v>
      </c>
      <c r="AE152">
        <f>IF($L152="Externally Funded",0,IF($M152="PA",VLOOKUP($N152,'[1]PA Projects'!$A$4:$DO$223,81,0),VLOOKUP($N152, '[1]NJ Projects'!$A$13:$DK$121,80,0)))</f>
        <v>0</v>
      </c>
      <c r="AF152">
        <f>IF($L152="Externally Funded",0,IF($M152="PA",VLOOKUP($N152,'[1]PA Projects'!$A$4:$DO$223,82,0),VLOOKUP($N152, '[1]NJ Projects'!$A$13:$DK$121,81,0)))</f>
        <v>0</v>
      </c>
      <c r="AG152">
        <f>IF($L152="Externally Funded",0,IF($M152="PA",VLOOKUP($N152,'[1]PA Projects'!$A$4:$DO$223,83,0),VLOOKUP($N152, '[1]NJ Projects'!$A$13:$DK$121,82,0)))</f>
        <v>0</v>
      </c>
      <c r="AH152">
        <f>IF($L152="Externally Funded",0,IF($M152="PA",VLOOKUP($N152,'[1]PA Projects'!$A$4:$DO$223,84,0),VLOOKUP($N152, '[1]NJ Projects'!$A$13:$DK$121,83,0)))</f>
        <v>0</v>
      </c>
      <c r="AI152">
        <f>IF($L152="Externally Funded",0,IF($M152="PA",VLOOKUP($N152,'[1]PA Projects'!$A$4:$DO$223,85,0),VLOOKUP($N152, '[1]NJ Projects'!$A$13:$DK$121,84,0)))</f>
        <v>0</v>
      </c>
      <c r="AJ152">
        <f>IF($L152="Externally Funded",0,IF($M152="PA",VLOOKUP($N152,'[1]PA Projects'!$A$4:$DO$223,86,0),VLOOKUP($N152, '[1]NJ Projects'!$A$13:$DK$121,85,0)))</f>
        <v>0</v>
      </c>
      <c r="AK152">
        <f>IF($L152="Externally Funded",0,IF($M152="PA",VLOOKUP($N152,'[1]PA Projects'!$A$4:$DO$223,87,0),VLOOKUP($N152, '[1]NJ Projects'!$A$13:$DK$121,86,0)))</f>
        <v>0</v>
      </c>
      <c r="AL152">
        <f>IF($L152="Externally Funded", VLOOKUP($N152, '[1]External Projects'!$A$5:$S$13,19,0), IF($M152="PA",VLOOKUP($N152,'[1]PA Projects'!$A$4:$DO$223,119,0),VLOOKUP($N152, '[1]NJ Projects'!$A$13:$DK$121,115,0)))</f>
        <v>0</v>
      </c>
    </row>
    <row r="153" spans="1:38" ht="30" x14ac:dyDescent="0.25">
      <c r="A153" s="8"/>
      <c r="B153" s="8" t="s">
        <v>301</v>
      </c>
      <c r="C153" s="8" t="s">
        <v>432</v>
      </c>
      <c r="D153" s="8" t="s">
        <v>433</v>
      </c>
      <c r="E153" s="10" t="s">
        <v>434</v>
      </c>
      <c r="F153" s="8" t="s">
        <v>426</v>
      </c>
      <c r="G153" s="9">
        <v>113</v>
      </c>
      <c r="H153" s="9">
        <v>0</v>
      </c>
      <c r="I153" s="9">
        <v>0</v>
      </c>
      <c r="J153" s="9"/>
      <c r="K153" s="8"/>
      <c r="L153" s="8" t="s">
        <v>39</v>
      </c>
      <c r="M153" s="1" t="str">
        <f t="shared" si="1"/>
        <v>PA</v>
      </c>
      <c r="N153" s="8" t="s">
        <v>532</v>
      </c>
      <c r="O153">
        <f>IF($L153="Externally Funded",0,IF($M153="PA",VLOOKUP($N153,'[1]PA Projects'!$A$4:$DO$223,65,0),VLOOKUP($N153, '[1]NJ Projects'!$A$13:$DK$121,64,0)))</f>
        <v>77180</v>
      </c>
      <c r="P153">
        <f>IF($L153="Externally Funded",0,IF($M153="PA",VLOOKUP($N153,'[1]PA Projects'!$A$4:$DO$223,66,0),VLOOKUP($N153, '[1]NJ Projects'!$A$13:$DK$121,65,0)))</f>
        <v>102573</v>
      </c>
      <c r="Q153">
        <f>IF($L153="Externally Funded",0,IF($M153="PA",VLOOKUP($N153,'[1]PA Projects'!$A$4:$DO$223,67,0),VLOOKUP($N153, '[1]NJ Projects'!$A$13:$DK$121,66,0)))</f>
        <v>0</v>
      </c>
      <c r="R153">
        <f>IF($L153="Externally Funded",0,IF($M153="PA",VLOOKUP($N153,'[1]PA Projects'!$A$4:$DO$223,68,0),VLOOKUP($N153, '[1]NJ Projects'!$A$13:$DK$121,67,0)))</f>
        <v>0</v>
      </c>
      <c r="S153">
        <f>IF($L153="Externally Funded",0,IF($M153="PA",VLOOKUP($N153,'[1]PA Projects'!$A$4:$DO$223,69,0),VLOOKUP($N153, '[1]NJ Projects'!$A$13:$DK$121,68,0)))</f>
        <v>0</v>
      </c>
      <c r="T153">
        <f>IF($L153="Externally Funded",0,IF($M153="PA",VLOOKUP($N153,'[1]PA Projects'!$A$4:$DO$223,70,0),VLOOKUP($N153, '[1]NJ Projects'!$A$13:$DK$121,69,0)))</f>
        <v>0</v>
      </c>
      <c r="U153">
        <f>IF($L153="Externally Funded",0,IF($M153="PA",VLOOKUP($N153,'[1]PA Projects'!$A$4:$DO$223,71,0),VLOOKUP($N153, '[1]NJ Projects'!$A$13:$DK$121,70,0)))</f>
        <v>0</v>
      </c>
      <c r="V153">
        <f>IF($L153="Externally Funded",0,IF($M153="PA",VLOOKUP($N153,'[1]PA Projects'!$A$4:$DO$223,72,0),VLOOKUP($N153, '[1]NJ Projects'!$A$13:$DK$121,71,0)))</f>
        <v>0</v>
      </c>
      <c r="W153">
        <f>IF($L153="Externally Funded",0,IF($M153="PA",VLOOKUP($N153,'[1]PA Projects'!$A$4:$DO$223,73,0),VLOOKUP($N153, '[1]NJ Projects'!$A$13:$DK$121,72,0)))</f>
        <v>0</v>
      </c>
      <c r="X153">
        <f>IF($L153="Externally Funded",0,IF($M153="PA",VLOOKUP($N153,'[1]PA Projects'!$A$4:$DO$223,74,0),VLOOKUP($N153, '[1]NJ Projects'!$A$13:$DK$121,73,0)))</f>
        <v>0</v>
      </c>
      <c r="Y153">
        <f>IF($L153="Externally Funded",0,IF($M153="PA",VLOOKUP($N153,'[1]PA Projects'!$A$4:$DO$223,75,0),VLOOKUP($N153, '[1]NJ Projects'!$A$13:$DK$121,74,0)))</f>
        <v>0</v>
      </c>
      <c r="Z153">
        <f>IF($L153="Externally Funded",0,IF($M153="PA",VLOOKUP($N153,'[1]PA Projects'!$A$4:$DO$223,76,0),VLOOKUP($N153, '[1]NJ Projects'!$A$13:$DK$121,75,0)))</f>
        <v>0</v>
      </c>
      <c r="AA153">
        <f>IF($L153="Externally Funded",0,IF($M153="PA",VLOOKUP($N153,'[1]PA Projects'!$A$4:$DO$223,77,0),VLOOKUP($N153, '[1]NJ Projects'!$A$13:$DK$121,76,0)))</f>
        <v>0</v>
      </c>
      <c r="AB153">
        <f>IF($L153="Externally Funded",0,IF($M153="PA",VLOOKUP($N153,'[1]PA Projects'!$A$4:$DO$223,78,0),VLOOKUP($N153, '[1]NJ Projects'!$A$13:$DK$121,77,0)))</f>
        <v>0</v>
      </c>
      <c r="AC153">
        <f>IF($L153="Externally Funded",0,IF($M153="PA",VLOOKUP($N153,'[1]PA Projects'!$A$4:$DO$223,79,0),VLOOKUP($N153, '[1]NJ Projects'!$A$13:$DK$121,78,0)))</f>
        <v>0</v>
      </c>
      <c r="AD153">
        <f>IF($L153="Externally Funded",0,IF($M153="PA",VLOOKUP($N153,'[1]PA Projects'!$A$4:$DO$223,80,0),VLOOKUP($N153, '[1]NJ Projects'!$A$13:$DK$121,79,0)))</f>
        <v>0</v>
      </c>
      <c r="AE153">
        <f>IF($L153="Externally Funded",0,IF($M153="PA",VLOOKUP($N153,'[1]PA Projects'!$A$4:$DO$223,81,0),VLOOKUP($N153, '[1]NJ Projects'!$A$13:$DK$121,80,0)))</f>
        <v>0</v>
      </c>
      <c r="AF153">
        <f>IF($L153="Externally Funded",0,IF($M153="PA",VLOOKUP($N153,'[1]PA Projects'!$A$4:$DO$223,82,0),VLOOKUP($N153, '[1]NJ Projects'!$A$13:$DK$121,81,0)))</f>
        <v>0</v>
      </c>
      <c r="AG153">
        <f>IF($L153="Externally Funded",0,IF($M153="PA",VLOOKUP($N153,'[1]PA Projects'!$A$4:$DO$223,83,0),VLOOKUP($N153, '[1]NJ Projects'!$A$13:$DK$121,82,0)))</f>
        <v>0</v>
      </c>
      <c r="AH153">
        <f>IF($L153="Externally Funded",0,IF($M153="PA",VLOOKUP($N153,'[1]PA Projects'!$A$4:$DO$223,84,0),VLOOKUP($N153, '[1]NJ Projects'!$A$13:$DK$121,83,0)))</f>
        <v>0</v>
      </c>
      <c r="AI153">
        <f>IF($L153="Externally Funded",0,IF($M153="PA",VLOOKUP($N153,'[1]PA Projects'!$A$4:$DO$223,85,0),VLOOKUP($N153, '[1]NJ Projects'!$A$13:$DK$121,84,0)))</f>
        <v>0</v>
      </c>
      <c r="AJ153">
        <f>IF($L153="Externally Funded",0,IF($M153="PA",VLOOKUP($N153,'[1]PA Projects'!$A$4:$DO$223,86,0),VLOOKUP($N153, '[1]NJ Projects'!$A$13:$DK$121,85,0)))</f>
        <v>0</v>
      </c>
      <c r="AK153">
        <f>IF($L153="Externally Funded",0,IF($M153="PA",VLOOKUP($N153,'[1]PA Projects'!$A$4:$DO$223,87,0),VLOOKUP($N153, '[1]NJ Projects'!$A$13:$DK$121,86,0)))</f>
        <v>0</v>
      </c>
      <c r="AL153">
        <f>IF($L153="Externally Funded", VLOOKUP($N153, '[1]External Projects'!$A$5:$S$13,19,0), IF($M153="PA",VLOOKUP($N153,'[1]PA Projects'!$A$4:$DO$223,119,0),VLOOKUP($N153, '[1]NJ Projects'!$A$13:$DK$121,115,0)))</f>
        <v>0</v>
      </c>
    </row>
    <row r="154" spans="1:38" x14ac:dyDescent="0.25">
      <c r="A154" s="8"/>
      <c r="B154" s="8" t="s">
        <v>301</v>
      </c>
      <c r="C154" s="8" t="s">
        <v>435</v>
      </c>
      <c r="D154" s="8" t="s">
        <v>436</v>
      </c>
      <c r="E154" s="8" t="s">
        <v>74</v>
      </c>
      <c r="F154" s="8" t="s">
        <v>27</v>
      </c>
      <c r="G154" s="9">
        <v>8.8000000000000007</v>
      </c>
      <c r="H154" s="9">
        <v>0</v>
      </c>
      <c r="I154" s="9">
        <v>0</v>
      </c>
      <c r="J154" s="9"/>
      <c r="K154" s="8"/>
      <c r="L154" s="8" t="s">
        <v>39</v>
      </c>
      <c r="M154" s="1" t="str">
        <f t="shared" si="1"/>
        <v>PA</v>
      </c>
      <c r="N154" s="8" t="s">
        <v>525</v>
      </c>
      <c r="O154">
        <f>IF($L154="Externally Funded",0,IF($M154="PA",VLOOKUP($N154,'[1]PA Projects'!$A$4:$DO$223,65,0),VLOOKUP($N154, '[1]NJ Projects'!$A$13:$DK$121,64,0)))</f>
        <v>95402</v>
      </c>
      <c r="P154">
        <f>IF($L154="Externally Funded",0,IF($M154="PA",VLOOKUP($N154,'[1]PA Projects'!$A$4:$DO$223,66,0),VLOOKUP($N154, '[1]NJ Projects'!$A$13:$DK$121,65,0)))</f>
        <v>0</v>
      </c>
      <c r="Q154">
        <f>IF($L154="Externally Funded",0,IF($M154="PA",VLOOKUP($N154,'[1]PA Projects'!$A$4:$DO$223,67,0),VLOOKUP($N154, '[1]NJ Projects'!$A$13:$DK$121,66,0)))</f>
        <v>0</v>
      </c>
      <c r="R154">
        <f>IF($L154="Externally Funded",0,IF($M154="PA",VLOOKUP($N154,'[1]PA Projects'!$A$4:$DO$223,68,0),VLOOKUP($N154, '[1]NJ Projects'!$A$13:$DK$121,67,0)))</f>
        <v>0</v>
      </c>
      <c r="S154">
        <f>IF($L154="Externally Funded",0,IF($M154="PA",VLOOKUP($N154,'[1]PA Projects'!$A$4:$DO$223,69,0),VLOOKUP($N154, '[1]NJ Projects'!$A$13:$DK$121,68,0)))</f>
        <v>0</v>
      </c>
      <c r="T154">
        <f>IF($L154="Externally Funded",0,IF($M154="PA",VLOOKUP($N154,'[1]PA Projects'!$A$4:$DO$223,70,0),VLOOKUP($N154, '[1]NJ Projects'!$A$13:$DK$121,69,0)))</f>
        <v>0</v>
      </c>
      <c r="U154">
        <f>IF($L154="Externally Funded",0,IF($M154="PA",VLOOKUP($N154,'[1]PA Projects'!$A$4:$DO$223,71,0),VLOOKUP($N154, '[1]NJ Projects'!$A$13:$DK$121,70,0)))</f>
        <v>0</v>
      </c>
      <c r="V154">
        <f>IF($L154="Externally Funded",0,IF($M154="PA",VLOOKUP($N154,'[1]PA Projects'!$A$4:$DO$223,72,0),VLOOKUP($N154, '[1]NJ Projects'!$A$13:$DK$121,71,0)))</f>
        <v>0</v>
      </c>
      <c r="W154">
        <f>IF($L154="Externally Funded",0,IF($M154="PA",VLOOKUP($N154,'[1]PA Projects'!$A$4:$DO$223,73,0),VLOOKUP($N154, '[1]NJ Projects'!$A$13:$DK$121,72,0)))</f>
        <v>0</v>
      </c>
      <c r="X154">
        <f>IF($L154="Externally Funded",0,IF($M154="PA",VLOOKUP($N154,'[1]PA Projects'!$A$4:$DO$223,74,0),VLOOKUP($N154, '[1]NJ Projects'!$A$13:$DK$121,73,0)))</f>
        <v>0</v>
      </c>
      <c r="Y154">
        <f>IF($L154="Externally Funded",0,IF($M154="PA",VLOOKUP($N154,'[1]PA Projects'!$A$4:$DO$223,75,0),VLOOKUP($N154, '[1]NJ Projects'!$A$13:$DK$121,74,0)))</f>
        <v>0</v>
      </c>
      <c r="Z154">
        <f>IF($L154="Externally Funded",0,IF($M154="PA",VLOOKUP($N154,'[1]PA Projects'!$A$4:$DO$223,76,0),VLOOKUP($N154, '[1]NJ Projects'!$A$13:$DK$121,75,0)))</f>
        <v>0</v>
      </c>
      <c r="AA154">
        <f>IF($L154="Externally Funded",0,IF($M154="PA",VLOOKUP($N154,'[1]PA Projects'!$A$4:$DO$223,77,0),VLOOKUP($N154, '[1]NJ Projects'!$A$13:$DK$121,76,0)))</f>
        <v>0</v>
      </c>
      <c r="AB154">
        <f>IF($L154="Externally Funded",0,IF($M154="PA",VLOOKUP($N154,'[1]PA Projects'!$A$4:$DO$223,78,0),VLOOKUP($N154, '[1]NJ Projects'!$A$13:$DK$121,77,0)))</f>
        <v>0</v>
      </c>
      <c r="AC154">
        <f>IF($L154="Externally Funded",0,IF($M154="PA",VLOOKUP($N154,'[1]PA Projects'!$A$4:$DO$223,79,0),VLOOKUP($N154, '[1]NJ Projects'!$A$13:$DK$121,78,0)))</f>
        <v>0</v>
      </c>
      <c r="AD154">
        <f>IF($L154="Externally Funded",0,IF($M154="PA",VLOOKUP($N154,'[1]PA Projects'!$A$4:$DO$223,80,0),VLOOKUP($N154, '[1]NJ Projects'!$A$13:$DK$121,79,0)))</f>
        <v>0</v>
      </c>
      <c r="AE154">
        <f>IF($L154="Externally Funded",0,IF($M154="PA",VLOOKUP($N154,'[1]PA Projects'!$A$4:$DO$223,81,0),VLOOKUP($N154, '[1]NJ Projects'!$A$13:$DK$121,80,0)))</f>
        <v>0</v>
      </c>
      <c r="AF154">
        <f>IF($L154="Externally Funded",0,IF($M154="PA",VLOOKUP($N154,'[1]PA Projects'!$A$4:$DO$223,82,0),VLOOKUP($N154, '[1]NJ Projects'!$A$13:$DK$121,81,0)))</f>
        <v>0</v>
      </c>
      <c r="AG154">
        <f>IF($L154="Externally Funded",0,IF($M154="PA",VLOOKUP($N154,'[1]PA Projects'!$A$4:$DO$223,83,0),VLOOKUP($N154, '[1]NJ Projects'!$A$13:$DK$121,82,0)))</f>
        <v>0</v>
      </c>
      <c r="AH154">
        <f>IF($L154="Externally Funded",0,IF($M154="PA",VLOOKUP($N154,'[1]PA Projects'!$A$4:$DO$223,84,0),VLOOKUP($N154, '[1]NJ Projects'!$A$13:$DK$121,83,0)))</f>
        <v>0</v>
      </c>
      <c r="AI154">
        <f>IF($L154="Externally Funded",0,IF($M154="PA",VLOOKUP($N154,'[1]PA Projects'!$A$4:$DO$223,85,0),VLOOKUP($N154, '[1]NJ Projects'!$A$13:$DK$121,84,0)))</f>
        <v>0</v>
      </c>
      <c r="AJ154">
        <f>IF($L154="Externally Funded",0,IF($M154="PA",VLOOKUP($N154,'[1]PA Projects'!$A$4:$DO$223,86,0),VLOOKUP($N154, '[1]NJ Projects'!$A$13:$DK$121,85,0)))</f>
        <v>0</v>
      </c>
      <c r="AK154">
        <f>IF($L154="Externally Funded",0,IF($M154="PA",VLOOKUP($N154,'[1]PA Projects'!$A$4:$DO$223,87,0),VLOOKUP($N154, '[1]NJ Projects'!$A$13:$DK$121,86,0)))</f>
        <v>0</v>
      </c>
      <c r="AL154">
        <f>IF($L154="Externally Funded", VLOOKUP($N154, '[1]External Projects'!$A$5:$S$13,19,0), IF($M154="PA",VLOOKUP($N154,'[1]PA Projects'!$A$4:$DO$223,119,0),VLOOKUP($N154, '[1]NJ Projects'!$A$13:$DK$121,115,0)))</f>
        <v>0</v>
      </c>
    </row>
    <row r="155" spans="1:38" x14ac:dyDescent="0.25">
      <c r="A155" s="8"/>
      <c r="B155" s="8" t="s">
        <v>301</v>
      </c>
      <c r="C155" s="8" t="s">
        <v>437</v>
      </c>
      <c r="D155" s="8" t="s">
        <v>438</v>
      </c>
      <c r="E155" s="8" t="s">
        <v>439</v>
      </c>
      <c r="F155" s="8" t="s">
        <v>426</v>
      </c>
      <c r="G155" s="9">
        <v>285.7</v>
      </c>
      <c r="H155" s="9">
        <v>0</v>
      </c>
      <c r="I155" s="9">
        <v>0</v>
      </c>
      <c r="J155" s="9"/>
      <c r="K155" s="8"/>
      <c r="L155" s="8" t="s">
        <v>39</v>
      </c>
      <c r="M155" s="1" t="str">
        <f t="shared" si="1"/>
        <v>PA</v>
      </c>
      <c r="N155" s="8" t="s">
        <v>533</v>
      </c>
      <c r="O155">
        <f>IF($L155="Externally Funded",0,IF($M155="PA",VLOOKUP($N155,'[1]PA Projects'!$A$4:$DO$223,65,0),VLOOKUP($N155, '[1]NJ Projects'!$A$13:$DK$121,64,0)))</f>
        <v>60651</v>
      </c>
      <c r="P155">
        <f>IF($L155="Externally Funded",0,IF($M155="PA",VLOOKUP($N155,'[1]PA Projects'!$A$4:$DO$223,66,0),VLOOKUP($N155, '[1]NJ Projects'!$A$13:$DK$121,65,0)))</f>
        <v>0</v>
      </c>
      <c r="Q155">
        <f>IF($L155="Externally Funded",0,IF($M155="PA",VLOOKUP($N155,'[1]PA Projects'!$A$4:$DO$223,67,0),VLOOKUP($N155, '[1]NJ Projects'!$A$13:$DK$121,66,0)))</f>
        <v>0</v>
      </c>
      <c r="R155">
        <f>IF($L155="Externally Funded",0,IF($M155="PA",VLOOKUP($N155,'[1]PA Projects'!$A$4:$DO$223,68,0),VLOOKUP($N155, '[1]NJ Projects'!$A$13:$DK$121,67,0)))</f>
        <v>0</v>
      </c>
      <c r="S155">
        <f>IF($L155="Externally Funded",0,IF($M155="PA",VLOOKUP($N155,'[1]PA Projects'!$A$4:$DO$223,69,0),VLOOKUP($N155, '[1]NJ Projects'!$A$13:$DK$121,68,0)))</f>
        <v>0</v>
      </c>
      <c r="T155">
        <f>IF($L155="Externally Funded",0,IF($M155="PA",VLOOKUP($N155,'[1]PA Projects'!$A$4:$DO$223,70,0),VLOOKUP($N155, '[1]NJ Projects'!$A$13:$DK$121,69,0)))</f>
        <v>0</v>
      </c>
      <c r="U155">
        <f>IF($L155="Externally Funded",0,IF($M155="PA",VLOOKUP($N155,'[1]PA Projects'!$A$4:$DO$223,71,0),VLOOKUP($N155, '[1]NJ Projects'!$A$13:$DK$121,70,0)))</f>
        <v>0</v>
      </c>
      <c r="V155">
        <f>IF($L155="Externally Funded",0,IF($M155="PA",VLOOKUP($N155,'[1]PA Projects'!$A$4:$DO$223,72,0),VLOOKUP($N155, '[1]NJ Projects'!$A$13:$DK$121,71,0)))</f>
        <v>0</v>
      </c>
      <c r="W155">
        <f>IF($L155="Externally Funded",0,IF($M155="PA",VLOOKUP($N155,'[1]PA Projects'!$A$4:$DO$223,73,0),VLOOKUP($N155, '[1]NJ Projects'!$A$13:$DK$121,72,0)))</f>
        <v>0</v>
      </c>
      <c r="X155">
        <f>IF($L155="Externally Funded",0,IF($M155="PA",VLOOKUP($N155,'[1]PA Projects'!$A$4:$DO$223,74,0),VLOOKUP($N155, '[1]NJ Projects'!$A$13:$DK$121,73,0)))</f>
        <v>0</v>
      </c>
      <c r="Y155">
        <f>IF($L155="Externally Funded",0,IF($M155="PA",VLOOKUP($N155,'[1]PA Projects'!$A$4:$DO$223,75,0),VLOOKUP($N155, '[1]NJ Projects'!$A$13:$DK$121,74,0)))</f>
        <v>0</v>
      </c>
      <c r="Z155">
        <f>IF($L155="Externally Funded",0,IF($M155="PA",VLOOKUP($N155,'[1]PA Projects'!$A$4:$DO$223,76,0),VLOOKUP($N155, '[1]NJ Projects'!$A$13:$DK$121,75,0)))</f>
        <v>0</v>
      </c>
      <c r="AA155">
        <f>IF($L155="Externally Funded",0,IF($M155="PA",VLOOKUP($N155,'[1]PA Projects'!$A$4:$DO$223,77,0),VLOOKUP($N155, '[1]NJ Projects'!$A$13:$DK$121,76,0)))</f>
        <v>0</v>
      </c>
      <c r="AB155">
        <f>IF($L155="Externally Funded",0,IF($M155="PA",VLOOKUP($N155,'[1]PA Projects'!$A$4:$DO$223,78,0),VLOOKUP($N155, '[1]NJ Projects'!$A$13:$DK$121,77,0)))</f>
        <v>0</v>
      </c>
      <c r="AC155">
        <f>IF($L155="Externally Funded",0,IF($M155="PA",VLOOKUP($N155,'[1]PA Projects'!$A$4:$DO$223,79,0),VLOOKUP($N155, '[1]NJ Projects'!$A$13:$DK$121,78,0)))</f>
        <v>0</v>
      </c>
      <c r="AD155">
        <f>IF($L155="Externally Funded",0,IF($M155="PA",VLOOKUP($N155,'[1]PA Projects'!$A$4:$DO$223,80,0),VLOOKUP($N155, '[1]NJ Projects'!$A$13:$DK$121,79,0)))</f>
        <v>0</v>
      </c>
      <c r="AE155">
        <f>IF($L155="Externally Funded",0,IF($M155="PA",VLOOKUP($N155,'[1]PA Projects'!$A$4:$DO$223,81,0),VLOOKUP($N155, '[1]NJ Projects'!$A$13:$DK$121,80,0)))</f>
        <v>0</v>
      </c>
      <c r="AF155">
        <f>IF($L155="Externally Funded",0,IF($M155="PA",VLOOKUP($N155,'[1]PA Projects'!$A$4:$DO$223,82,0),VLOOKUP($N155, '[1]NJ Projects'!$A$13:$DK$121,81,0)))</f>
        <v>0</v>
      </c>
      <c r="AG155">
        <f>IF($L155="Externally Funded",0,IF($M155="PA",VLOOKUP($N155,'[1]PA Projects'!$A$4:$DO$223,83,0),VLOOKUP($N155, '[1]NJ Projects'!$A$13:$DK$121,82,0)))</f>
        <v>0</v>
      </c>
      <c r="AH155">
        <f>IF($L155="Externally Funded",0,IF($M155="PA",VLOOKUP($N155,'[1]PA Projects'!$A$4:$DO$223,84,0),VLOOKUP($N155, '[1]NJ Projects'!$A$13:$DK$121,83,0)))</f>
        <v>0</v>
      </c>
      <c r="AI155">
        <f>IF($L155="Externally Funded",0,IF($M155="PA",VLOOKUP($N155,'[1]PA Projects'!$A$4:$DO$223,85,0),VLOOKUP($N155, '[1]NJ Projects'!$A$13:$DK$121,84,0)))</f>
        <v>0</v>
      </c>
      <c r="AJ155">
        <f>IF($L155="Externally Funded",0,IF($M155="PA",VLOOKUP($N155,'[1]PA Projects'!$A$4:$DO$223,86,0),VLOOKUP($N155, '[1]NJ Projects'!$A$13:$DK$121,85,0)))</f>
        <v>0</v>
      </c>
      <c r="AK155">
        <f>IF($L155="Externally Funded",0,IF($M155="PA",VLOOKUP($N155,'[1]PA Projects'!$A$4:$DO$223,87,0),VLOOKUP($N155, '[1]NJ Projects'!$A$13:$DK$121,86,0)))</f>
        <v>0</v>
      </c>
      <c r="AL155">
        <f>IF($L155="Externally Funded", VLOOKUP($N155, '[1]External Projects'!$A$5:$S$13,19,0), IF($M155="PA",VLOOKUP($N155,'[1]PA Projects'!$A$4:$DO$223,119,0),VLOOKUP($N155, '[1]NJ Projects'!$A$13:$DK$121,115,0)))</f>
        <v>0</v>
      </c>
    </row>
    <row r="156" spans="1:38" x14ac:dyDescent="0.25">
      <c r="A156" s="8"/>
      <c r="B156" s="8" t="s">
        <v>301</v>
      </c>
      <c r="C156" s="8" t="s">
        <v>440</v>
      </c>
      <c r="D156" s="8" t="s">
        <v>441</v>
      </c>
      <c r="E156" s="8" t="s">
        <v>74</v>
      </c>
      <c r="F156" s="8" t="s">
        <v>362</v>
      </c>
      <c r="G156" s="9">
        <v>5.7</v>
      </c>
      <c r="H156" s="9">
        <v>0</v>
      </c>
      <c r="I156" s="9">
        <v>0</v>
      </c>
      <c r="J156" s="9"/>
      <c r="K156" s="8"/>
      <c r="L156" s="8" t="s">
        <v>39</v>
      </c>
      <c r="M156" s="1" t="str">
        <f t="shared" si="1"/>
        <v>PA</v>
      </c>
      <c r="N156" s="8" t="s">
        <v>534</v>
      </c>
      <c r="O156">
        <f>IF($L156="Externally Funded",0,IF($M156="PA",VLOOKUP($N156,'[1]PA Projects'!$A$4:$DO$223,65,0),VLOOKUP($N156, '[1]NJ Projects'!$A$13:$DK$121,64,0)))</f>
        <v>102565</v>
      </c>
      <c r="P156">
        <f>IF($L156="Externally Funded",0,IF($M156="PA",VLOOKUP($N156,'[1]PA Projects'!$A$4:$DO$223,66,0),VLOOKUP($N156, '[1]NJ Projects'!$A$13:$DK$121,65,0)))</f>
        <v>0</v>
      </c>
      <c r="Q156">
        <f>IF($L156="Externally Funded",0,IF($M156="PA",VLOOKUP($N156,'[1]PA Projects'!$A$4:$DO$223,67,0),VLOOKUP($N156, '[1]NJ Projects'!$A$13:$DK$121,66,0)))</f>
        <v>0</v>
      </c>
      <c r="R156">
        <f>IF($L156="Externally Funded",0,IF($M156="PA",VLOOKUP($N156,'[1]PA Projects'!$A$4:$DO$223,68,0),VLOOKUP($N156, '[1]NJ Projects'!$A$13:$DK$121,67,0)))</f>
        <v>0</v>
      </c>
      <c r="S156">
        <f>IF($L156="Externally Funded",0,IF($M156="PA",VLOOKUP($N156,'[1]PA Projects'!$A$4:$DO$223,69,0),VLOOKUP($N156, '[1]NJ Projects'!$A$13:$DK$121,68,0)))</f>
        <v>0</v>
      </c>
      <c r="T156">
        <f>IF($L156="Externally Funded",0,IF($M156="PA",VLOOKUP($N156,'[1]PA Projects'!$A$4:$DO$223,70,0),VLOOKUP($N156, '[1]NJ Projects'!$A$13:$DK$121,69,0)))</f>
        <v>0</v>
      </c>
      <c r="U156">
        <f>IF($L156="Externally Funded",0,IF($M156="PA",VLOOKUP($N156,'[1]PA Projects'!$A$4:$DO$223,71,0),VLOOKUP($N156, '[1]NJ Projects'!$A$13:$DK$121,70,0)))</f>
        <v>0</v>
      </c>
      <c r="V156">
        <f>IF($L156="Externally Funded",0,IF($M156="PA",VLOOKUP($N156,'[1]PA Projects'!$A$4:$DO$223,72,0),VLOOKUP($N156, '[1]NJ Projects'!$A$13:$DK$121,71,0)))</f>
        <v>0</v>
      </c>
      <c r="W156">
        <f>IF($L156="Externally Funded",0,IF($M156="PA",VLOOKUP($N156,'[1]PA Projects'!$A$4:$DO$223,73,0),VLOOKUP($N156, '[1]NJ Projects'!$A$13:$DK$121,72,0)))</f>
        <v>0</v>
      </c>
      <c r="X156">
        <f>IF($L156="Externally Funded",0,IF($M156="PA",VLOOKUP($N156,'[1]PA Projects'!$A$4:$DO$223,74,0),VLOOKUP($N156, '[1]NJ Projects'!$A$13:$DK$121,73,0)))</f>
        <v>0</v>
      </c>
      <c r="Y156">
        <f>IF($L156="Externally Funded",0,IF($M156="PA",VLOOKUP($N156,'[1]PA Projects'!$A$4:$DO$223,75,0),VLOOKUP($N156, '[1]NJ Projects'!$A$13:$DK$121,74,0)))</f>
        <v>0</v>
      </c>
      <c r="Z156">
        <f>IF($L156="Externally Funded",0,IF($M156="PA",VLOOKUP($N156,'[1]PA Projects'!$A$4:$DO$223,76,0),VLOOKUP($N156, '[1]NJ Projects'!$A$13:$DK$121,75,0)))</f>
        <v>0</v>
      </c>
      <c r="AA156">
        <f>IF($L156="Externally Funded",0,IF($M156="PA",VLOOKUP($N156,'[1]PA Projects'!$A$4:$DO$223,77,0),VLOOKUP($N156, '[1]NJ Projects'!$A$13:$DK$121,76,0)))</f>
        <v>0</v>
      </c>
      <c r="AB156">
        <f>IF($L156="Externally Funded",0,IF($M156="PA",VLOOKUP($N156,'[1]PA Projects'!$A$4:$DO$223,78,0),VLOOKUP($N156, '[1]NJ Projects'!$A$13:$DK$121,77,0)))</f>
        <v>0</v>
      </c>
      <c r="AC156">
        <f>IF($L156="Externally Funded",0,IF($M156="PA",VLOOKUP($N156,'[1]PA Projects'!$A$4:$DO$223,79,0),VLOOKUP($N156, '[1]NJ Projects'!$A$13:$DK$121,78,0)))</f>
        <v>0</v>
      </c>
      <c r="AD156">
        <f>IF($L156="Externally Funded",0,IF($M156="PA",VLOOKUP($N156,'[1]PA Projects'!$A$4:$DO$223,80,0),VLOOKUP($N156, '[1]NJ Projects'!$A$13:$DK$121,79,0)))</f>
        <v>0</v>
      </c>
      <c r="AE156">
        <f>IF($L156="Externally Funded",0,IF($M156="PA",VLOOKUP($N156,'[1]PA Projects'!$A$4:$DO$223,81,0),VLOOKUP($N156, '[1]NJ Projects'!$A$13:$DK$121,80,0)))</f>
        <v>0</v>
      </c>
      <c r="AF156">
        <f>IF($L156="Externally Funded",0,IF($M156="PA",VLOOKUP($N156,'[1]PA Projects'!$A$4:$DO$223,82,0),VLOOKUP($N156, '[1]NJ Projects'!$A$13:$DK$121,81,0)))</f>
        <v>0</v>
      </c>
      <c r="AG156">
        <f>IF($L156="Externally Funded",0,IF($M156="PA",VLOOKUP($N156,'[1]PA Projects'!$A$4:$DO$223,83,0),VLOOKUP($N156, '[1]NJ Projects'!$A$13:$DK$121,82,0)))</f>
        <v>0</v>
      </c>
      <c r="AH156">
        <f>IF($L156="Externally Funded",0,IF($M156="PA",VLOOKUP($N156,'[1]PA Projects'!$A$4:$DO$223,84,0),VLOOKUP($N156, '[1]NJ Projects'!$A$13:$DK$121,83,0)))</f>
        <v>0</v>
      </c>
      <c r="AI156">
        <f>IF($L156="Externally Funded",0,IF($M156="PA",VLOOKUP($N156,'[1]PA Projects'!$A$4:$DO$223,85,0),VLOOKUP($N156, '[1]NJ Projects'!$A$13:$DK$121,84,0)))</f>
        <v>0</v>
      </c>
      <c r="AJ156">
        <f>IF($L156="Externally Funded",0,IF($M156="PA",VLOOKUP($N156,'[1]PA Projects'!$A$4:$DO$223,86,0),VLOOKUP($N156, '[1]NJ Projects'!$A$13:$DK$121,85,0)))</f>
        <v>0</v>
      </c>
      <c r="AK156">
        <f>IF($L156="Externally Funded",0,IF($M156="PA",VLOOKUP($N156,'[1]PA Projects'!$A$4:$DO$223,87,0),VLOOKUP($N156, '[1]NJ Projects'!$A$13:$DK$121,86,0)))</f>
        <v>0</v>
      </c>
      <c r="AL156">
        <f>IF($L156="Externally Funded", VLOOKUP($N156, '[1]External Projects'!$A$5:$S$13,19,0), IF($M156="PA",VLOOKUP($N156,'[1]PA Projects'!$A$4:$DO$223,119,0),VLOOKUP($N156, '[1]NJ Projects'!$A$13:$DK$121,115,0)))</f>
        <v>0</v>
      </c>
    </row>
    <row r="157" spans="1:38" x14ac:dyDescent="0.25">
      <c r="A157" s="8"/>
      <c r="B157" s="8" t="s">
        <v>301</v>
      </c>
      <c r="C157" s="8" t="s">
        <v>442</v>
      </c>
      <c r="D157" s="8" t="s">
        <v>443</v>
      </c>
      <c r="E157" s="8" t="s">
        <v>74</v>
      </c>
      <c r="F157" s="8" t="s">
        <v>27</v>
      </c>
      <c r="G157" s="9">
        <v>6.6</v>
      </c>
      <c r="H157" s="9">
        <v>0</v>
      </c>
      <c r="I157" s="9">
        <v>0</v>
      </c>
      <c r="J157" s="9"/>
      <c r="K157" s="8"/>
      <c r="L157" s="8" t="s">
        <v>39</v>
      </c>
      <c r="M157" s="1" t="str">
        <f t="shared" si="1"/>
        <v>PA</v>
      </c>
      <c r="N157" s="8" t="s">
        <v>535</v>
      </c>
      <c r="O157">
        <f>IF($L157="Externally Funded",0,IF($M157="PA",VLOOKUP($N157,'[1]PA Projects'!$A$4:$DO$223,65,0),VLOOKUP($N157, '[1]NJ Projects'!$A$13:$DK$121,64,0)))</f>
        <v>102565</v>
      </c>
      <c r="P157">
        <f>IF($L157="Externally Funded",0,IF($M157="PA",VLOOKUP($N157,'[1]PA Projects'!$A$4:$DO$223,66,0),VLOOKUP($N157, '[1]NJ Projects'!$A$13:$DK$121,65,0)))</f>
        <v>0</v>
      </c>
      <c r="Q157">
        <f>IF($L157="Externally Funded",0,IF($M157="PA",VLOOKUP($N157,'[1]PA Projects'!$A$4:$DO$223,67,0),VLOOKUP($N157, '[1]NJ Projects'!$A$13:$DK$121,66,0)))</f>
        <v>0</v>
      </c>
      <c r="R157">
        <f>IF($L157="Externally Funded",0,IF($M157="PA",VLOOKUP($N157,'[1]PA Projects'!$A$4:$DO$223,68,0),VLOOKUP($N157, '[1]NJ Projects'!$A$13:$DK$121,67,0)))</f>
        <v>0</v>
      </c>
      <c r="S157">
        <f>IF($L157="Externally Funded",0,IF($M157="PA",VLOOKUP($N157,'[1]PA Projects'!$A$4:$DO$223,69,0),VLOOKUP($N157, '[1]NJ Projects'!$A$13:$DK$121,68,0)))</f>
        <v>0</v>
      </c>
      <c r="T157">
        <f>IF($L157="Externally Funded",0,IF($M157="PA",VLOOKUP($N157,'[1]PA Projects'!$A$4:$DO$223,70,0),VLOOKUP($N157, '[1]NJ Projects'!$A$13:$DK$121,69,0)))</f>
        <v>0</v>
      </c>
      <c r="U157">
        <f>IF($L157="Externally Funded",0,IF($M157="PA",VLOOKUP($N157,'[1]PA Projects'!$A$4:$DO$223,71,0),VLOOKUP($N157, '[1]NJ Projects'!$A$13:$DK$121,70,0)))</f>
        <v>0</v>
      </c>
      <c r="V157">
        <f>IF($L157="Externally Funded",0,IF($M157="PA",VLOOKUP($N157,'[1]PA Projects'!$A$4:$DO$223,72,0),VLOOKUP($N157, '[1]NJ Projects'!$A$13:$DK$121,71,0)))</f>
        <v>0</v>
      </c>
      <c r="W157">
        <f>IF($L157="Externally Funded",0,IF($M157="PA",VLOOKUP($N157,'[1]PA Projects'!$A$4:$DO$223,73,0),VLOOKUP($N157, '[1]NJ Projects'!$A$13:$DK$121,72,0)))</f>
        <v>0</v>
      </c>
      <c r="X157">
        <f>IF($L157="Externally Funded",0,IF($M157="PA",VLOOKUP($N157,'[1]PA Projects'!$A$4:$DO$223,74,0),VLOOKUP($N157, '[1]NJ Projects'!$A$13:$DK$121,73,0)))</f>
        <v>0</v>
      </c>
      <c r="Y157">
        <f>IF($L157="Externally Funded",0,IF($M157="PA",VLOOKUP($N157,'[1]PA Projects'!$A$4:$DO$223,75,0),VLOOKUP($N157, '[1]NJ Projects'!$A$13:$DK$121,74,0)))</f>
        <v>0</v>
      </c>
      <c r="Z157">
        <f>IF($L157="Externally Funded",0,IF($M157="PA",VLOOKUP($N157,'[1]PA Projects'!$A$4:$DO$223,76,0),VLOOKUP($N157, '[1]NJ Projects'!$A$13:$DK$121,75,0)))</f>
        <v>0</v>
      </c>
      <c r="AA157">
        <f>IF($L157="Externally Funded",0,IF($M157="PA",VLOOKUP($N157,'[1]PA Projects'!$A$4:$DO$223,77,0),VLOOKUP($N157, '[1]NJ Projects'!$A$13:$DK$121,76,0)))</f>
        <v>0</v>
      </c>
      <c r="AB157">
        <f>IF($L157="Externally Funded",0,IF($M157="PA",VLOOKUP($N157,'[1]PA Projects'!$A$4:$DO$223,78,0),VLOOKUP($N157, '[1]NJ Projects'!$A$13:$DK$121,77,0)))</f>
        <v>0</v>
      </c>
      <c r="AC157">
        <f>IF($L157="Externally Funded",0,IF($M157="PA",VLOOKUP($N157,'[1]PA Projects'!$A$4:$DO$223,79,0),VLOOKUP($N157, '[1]NJ Projects'!$A$13:$DK$121,78,0)))</f>
        <v>0</v>
      </c>
      <c r="AD157">
        <f>IF($L157="Externally Funded",0,IF($M157="PA",VLOOKUP($N157,'[1]PA Projects'!$A$4:$DO$223,80,0),VLOOKUP($N157, '[1]NJ Projects'!$A$13:$DK$121,79,0)))</f>
        <v>0</v>
      </c>
      <c r="AE157">
        <f>IF($L157="Externally Funded",0,IF($M157="PA",VLOOKUP($N157,'[1]PA Projects'!$A$4:$DO$223,81,0),VLOOKUP($N157, '[1]NJ Projects'!$A$13:$DK$121,80,0)))</f>
        <v>0</v>
      </c>
      <c r="AF157">
        <f>IF($L157="Externally Funded",0,IF($M157="PA",VLOOKUP($N157,'[1]PA Projects'!$A$4:$DO$223,82,0),VLOOKUP($N157, '[1]NJ Projects'!$A$13:$DK$121,81,0)))</f>
        <v>0</v>
      </c>
      <c r="AG157">
        <f>IF($L157="Externally Funded",0,IF($M157="PA",VLOOKUP($N157,'[1]PA Projects'!$A$4:$DO$223,83,0),VLOOKUP($N157, '[1]NJ Projects'!$A$13:$DK$121,82,0)))</f>
        <v>0</v>
      </c>
      <c r="AH157">
        <f>IF($L157="Externally Funded",0,IF($M157="PA",VLOOKUP($N157,'[1]PA Projects'!$A$4:$DO$223,84,0),VLOOKUP($N157, '[1]NJ Projects'!$A$13:$DK$121,83,0)))</f>
        <v>0</v>
      </c>
      <c r="AI157">
        <f>IF($L157="Externally Funded",0,IF($M157="PA",VLOOKUP($N157,'[1]PA Projects'!$A$4:$DO$223,85,0),VLOOKUP($N157, '[1]NJ Projects'!$A$13:$DK$121,84,0)))</f>
        <v>0</v>
      </c>
      <c r="AJ157">
        <f>IF($L157="Externally Funded",0,IF($M157="PA",VLOOKUP($N157,'[1]PA Projects'!$A$4:$DO$223,86,0),VLOOKUP($N157, '[1]NJ Projects'!$A$13:$DK$121,85,0)))</f>
        <v>0</v>
      </c>
      <c r="AK157">
        <f>IF($L157="Externally Funded",0,IF($M157="PA",VLOOKUP($N157,'[1]PA Projects'!$A$4:$DO$223,87,0),VLOOKUP($N157, '[1]NJ Projects'!$A$13:$DK$121,86,0)))</f>
        <v>0</v>
      </c>
      <c r="AL157">
        <f>IF($L157="Externally Funded", VLOOKUP($N157, '[1]External Projects'!$A$5:$S$13,19,0), IF($M157="PA",VLOOKUP($N157,'[1]PA Projects'!$A$4:$DO$223,119,0),VLOOKUP($N157, '[1]NJ Projects'!$A$13:$DK$121,115,0)))</f>
        <v>0</v>
      </c>
    </row>
    <row r="158" spans="1:38" x14ac:dyDescent="0.25">
      <c r="A158" s="8"/>
      <c r="B158" s="8" t="s">
        <v>301</v>
      </c>
      <c r="C158" s="8" t="s">
        <v>444</v>
      </c>
      <c r="D158" s="8" t="s">
        <v>445</v>
      </c>
      <c r="E158" s="8" t="s">
        <v>74</v>
      </c>
      <c r="F158" s="8" t="s">
        <v>45</v>
      </c>
      <c r="G158" s="9">
        <v>222.8</v>
      </c>
      <c r="H158" s="9">
        <v>0</v>
      </c>
      <c r="I158" s="9">
        <v>0</v>
      </c>
      <c r="J158" s="9"/>
      <c r="K158" s="8"/>
      <c r="L158" s="8" t="s">
        <v>39</v>
      </c>
      <c r="M158" s="1" t="str">
        <f t="shared" si="1"/>
        <v>PA</v>
      </c>
      <c r="N158" s="8" t="s">
        <v>536</v>
      </c>
      <c r="O158">
        <f>IF($L158="Externally Funded",0,IF($M158="PA",VLOOKUP($N158,'[1]PA Projects'!$A$4:$DO$223,65,0),VLOOKUP($N158, '[1]NJ Projects'!$A$13:$DK$121,64,0)))</f>
        <v>0</v>
      </c>
      <c r="P158">
        <f>IF($L158="Externally Funded",0,IF($M158="PA",VLOOKUP($N158,'[1]PA Projects'!$A$4:$DO$223,66,0),VLOOKUP($N158, '[1]NJ Projects'!$A$13:$DK$121,65,0)))</f>
        <v>0</v>
      </c>
      <c r="Q158">
        <f>IF($L158="Externally Funded",0,IF($M158="PA",VLOOKUP($N158,'[1]PA Projects'!$A$4:$DO$223,67,0),VLOOKUP($N158, '[1]NJ Projects'!$A$13:$DK$121,66,0)))</f>
        <v>0</v>
      </c>
      <c r="R158">
        <f>IF($L158="Externally Funded",0,IF($M158="PA",VLOOKUP($N158,'[1]PA Projects'!$A$4:$DO$223,68,0),VLOOKUP($N158, '[1]NJ Projects'!$A$13:$DK$121,67,0)))</f>
        <v>0</v>
      </c>
      <c r="S158">
        <f>IF($L158="Externally Funded",0,IF($M158="PA",VLOOKUP($N158,'[1]PA Projects'!$A$4:$DO$223,69,0),VLOOKUP($N158, '[1]NJ Projects'!$A$13:$DK$121,68,0)))</f>
        <v>0</v>
      </c>
      <c r="T158">
        <f>IF($L158="Externally Funded",0,IF($M158="PA",VLOOKUP($N158,'[1]PA Projects'!$A$4:$DO$223,70,0),VLOOKUP($N158, '[1]NJ Projects'!$A$13:$DK$121,69,0)))</f>
        <v>0</v>
      </c>
      <c r="U158">
        <f>IF($L158="Externally Funded",0,IF($M158="PA",VLOOKUP($N158,'[1]PA Projects'!$A$4:$DO$223,71,0),VLOOKUP($N158, '[1]NJ Projects'!$A$13:$DK$121,70,0)))</f>
        <v>0</v>
      </c>
      <c r="V158">
        <f>IF($L158="Externally Funded",0,IF($M158="PA",VLOOKUP($N158,'[1]PA Projects'!$A$4:$DO$223,72,0),VLOOKUP($N158, '[1]NJ Projects'!$A$13:$DK$121,71,0)))</f>
        <v>0</v>
      </c>
      <c r="W158">
        <f>IF($L158="Externally Funded",0,IF($M158="PA",VLOOKUP($N158,'[1]PA Projects'!$A$4:$DO$223,73,0),VLOOKUP($N158, '[1]NJ Projects'!$A$13:$DK$121,72,0)))</f>
        <v>0</v>
      </c>
      <c r="X158">
        <f>IF($L158="Externally Funded",0,IF($M158="PA",VLOOKUP($N158,'[1]PA Projects'!$A$4:$DO$223,74,0),VLOOKUP($N158, '[1]NJ Projects'!$A$13:$DK$121,73,0)))</f>
        <v>0</v>
      </c>
      <c r="Y158">
        <f>IF($L158="Externally Funded",0,IF($M158="PA",VLOOKUP($N158,'[1]PA Projects'!$A$4:$DO$223,75,0),VLOOKUP($N158, '[1]NJ Projects'!$A$13:$DK$121,74,0)))</f>
        <v>0</v>
      </c>
      <c r="Z158">
        <f>IF($L158="Externally Funded",0,IF($M158="PA",VLOOKUP($N158,'[1]PA Projects'!$A$4:$DO$223,76,0),VLOOKUP($N158, '[1]NJ Projects'!$A$13:$DK$121,75,0)))</f>
        <v>0</v>
      </c>
      <c r="AA158">
        <f>IF($L158="Externally Funded",0,IF($M158="PA",VLOOKUP($N158,'[1]PA Projects'!$A$4:$DO$223,77,0),VLOOKUP($N158, '[1]NJ Projects'!$A$13:$DK$121,76,0)))</f>
        <v>0</v>
      </c>
      <c r="AB158">
        <f>IF($L158="Externally Funded",0,IF($M158="PA",VLOOKUP($N158,'[1]PA Projects'!$A$4:$DO$223,78,0),VLOOKUP($N158, '[1]NJ Projects'!$A$13:$DK$121,77,0)))</f>
        <v>0</v>
      </c>
      <c r="AC158">
        <f>IF($L158="Externally Funded",0,IF($M158="PA",VLOOKUP($N158,'[1]PA Projects'!$A$4:$DO$223,79,0),VLOOKUP($N158, '[1]NJ Projects'!$A$13:$DK$121,78,0)))</f>
        <v>0</v>
      </c>
      <c r="AD158">
        <f>IF($L158="Externally Funded",0,IF($M158="PA",VLOOKUP($N158,'[1]PA Projects'!$A$4:$DO$223,80,0),VLOOKUP($N158, '[1]NJ Projects'!$A$13:$DK$121,79,0)))</f>
        <v>0</v>
      </c>
      <c r="AE158">
        <f>IF($L158="Externally Funded",0,IF($M158="PA",VLOOKUP($N158,'[1]PA Projects'!$A$4:$DO$223,81,0),VLOOKUP($N158, '[1]NJ Projects'!$A$13:$DK$121,80,0)))</f>
        <v>0</v>
      </c>
      <c r="AF158">
        <f>IF($L158="Externally Funded",0,IF($M158="PA",VLOOKUP($N158,'[1]PA Projects'!$A$4:$DO$223,82,0),VLOOKUP($N158, '[1]NJ Projects'!$A$13:$DK$121,81,0)))</f>
        <v>0</v>
      </c>
      <c r="AG158">
        <f>IF($L158="Externally Funded",0,IF($M158="PA",VLOOKUP($N158,'[1]PA Projects'!$A$4:$DO$223,83,0),VLOOKUP($N158, '[1]NJ Projects'!$A$13:$DK$121,82,0)))</f>
        <v>0</v>
      </c>
      <c r="AH158">
        <f>IF($L158="Externally Funded",0,IF($M158="PA",VLOOKUP($N158,'[1]PA Projects'!$A$4:$DO$223,84,0),VLOOKUP($N158, '[1]NJ Projects'!$A$13:$DK$121,83,0)))</f>
        <v>0</v>
      </c>
      <c r="AI158">
        <f>IF($L158="Externally Funded",0,IF($M158="PA",VLOOKUP($N158,'[1]PA Projects'!$A$4:$DO$223,85,0),VLOOKUP($N158, '[1]NJ Projects'!$A$13:$DK$121,84,0)))</f>
        <v>0</v>
      </c>
      <c r="AJ158">
        <f>IF($L158="Externally Funded",0,IF($M158="PA",VLOOKUP($N158,'[1]PA Projects'!$A$4:$DO$223,86,0),VLOOKUP($N158, '[1]NJ Projects'!$A$13:$DK$121,85,0)))</f>
        <v>0</v>
      </c>
      <c r="AK158">
        <f>IF($L158="Externally Funded",0,IF($M158="PA",VLOOKUP($N158,'[1]PA Projects'!$A$4:$DO$223,87,0),VLOOKUP($N158, '[1]NJ Projects'!$A$13:$DK$121,86,0)))</f>
        <v>0</v>
      </c>
      <c r="AL158">
        <f>IF($L158="Externally Funded", VLOOKUP($N158, '[1]External Projects'!$A$5:$S$13,19,0), IF($M158="PA",VLOOKUP($N158,'[1]PA Projects'!$A$4:$DO$223,119,0),VLOOKUP($N158, '[1]NJ Projects'!$A$13:$DK$121,115,0)))</f>
        <v>0</v>
      </c>
    </row>
    <row r="159" spans="1:38" x14ac:dyDescent="0.25">
      <c r="A159" s="8"/>
      <c r="B159" s="8" t="s">
        <v>301</v>
      </c>
      <c r="C159" s="8" t="s">
        <v>446</v>
      </c>
      <c r="D159" s="8" t="s">
        <v>447</v>
      </c>
      <c r="E159" s="8" t="s">
        <v>316</v>
      </c>
      <c r="F159" s="8" t="s">
        <v>448</v>
      </c>
      <c r="G159" s="9">
        <v>106.3</v>
      </c>
      <c r="H159" s="9">
        <v>0</v>
      </c>
      <c r="I159" s="9">
        <v>0</v>
      </c>
      <c r="J159" s="9"/>
      <c r="K159" s="8"/>
      <c r="L159" s="8" t="s">
        <v>39</v>
      </c>
      <c r="M159" s="1" t="str">
        <f t="shared" si="1"/>
        <v>PA</v>
      </c>
      <c r="N159" s="8" t="s">
        <v>537</v>
      </c>
      <c r="O159">
        <f>IF($L159="Externally Funded",0,IF($M159="PA",VLOOKUP($N159,'[1]PA Projects'!$A$4:$DO$223,65,0),VLOOKUP($N159, '[1]NJ Projects'!$A$13:$DK$121,64,0)))</f>
        <v>77180</v>
      </c>
      <c r="P159">
        <f>IF($L159="Externally Funded",0,IF($M159="PA",VLOOKUP($N159,'[1]PA Projects'!$A$4:$DO$223,66,0),VLOOKUP($N159, '[1]NJ Projects'!$A$13:$DK$121,65,0)))</f>
        <v>102567</v>
      </c>
      <c r="Q159">
        <f>IF($L159="Externally Funded",0,IF($M159="PA",VLOOKUP($N159,'[1]PA Projects'!$A$4:$DO$223,67,0),VLOOKUP($N159, '[1]NJ Projects'!$A$13:$DK$121,66,0)))</f>
        <v>0</v>
      </c>
      <c r="R159">
        <f>IF($L159="Externally Funded",0,IF($M159="PA",VLOOKUP($N159,'[1]PA Projects'!$A$4:$DO$223,68,0),VLOOKUP($N159, '[1]NJ Projects'!$A$13:$DK$121,67,0)))</f>
        <v>0</v>
      </c>
      <c r="S159">
        <f>IF($L159="Externally Funded",0,IF($M159="PA",VLOOKUP($N159,'[1]PA Projects'!$A$4:$DO$223,69,0),VLOOKUP($N159, '[1]NJ Projects'!$A$13:$DK$121,68,0)))</f>
        <v>0</v>
      </c>
      <c r="T159">
        <f>IF($L159="Externally Funded",0,IF($M159="PA",VLOOKUP($N159,'[1]PA Projects'!$A$4:$DO$223,70,0),VLOOKUP($N159, '[1]NJ Projects'!$A$13:$DK$121,69,0)))</f>
        <v>0</v>
      </c>
      <c r="U159">
        <f>IF($L159="Externally Funded",0,IF($M159="PA",VLOOKUP($N159,'[1]PA Projects'!$A$4:$DO$223,71,0),VLOOKUP($N159, '[1]NJ Projects'!$A$13:$DK$121,70,0)))</f>
        <v>0</v>
      </c>
      <c r="V159">
        <f>IF($L159="Externally Funded",0,IF($M159="PA",VLOOKUP($N159,'[1]PA Projects'!$A$4:$DO$223,72,0),VLOOKUP($N159, '[1]NJ Projects'!$A$13:$DK$121,71,0)))</f>
        <v>0</v>
      </c>
      <c r="W159">
        <f>IF($L159="Externally Funded",0,IF($M159="PA",VLOOKUP($N159,'[1]PA Projects'!$A$4:$DO$223,73,0),VLOOKUP($N159, '[1]NJ Projects'!$A$13:$DK$121,72,0)))</f>
        <v>0</v>
      </c>
      <c r="X159">
        <f>IF($L159="Externally Funded",0,IF($M159="PA",VLOOKUP($N159,'[1]PA Projects'!$A$4:$DO$223,74,0),VLOOKUP($N159, '[1]NJ Projects'!$A$13:$DK$121,73,0)))</f>
        <v>0</v>
      </c>
      <c r="Y159">
        <f>IF($L159="Externally Funded",0,IF($M159="PA",VLOOKUP($N159,'[1]PA Projects'!$A$4:$DO$223,75,0),VLOOKUP($N159, '[1]NJ Projects'!$A$13:$DK$121,74,0)))</f>
        <v>0</v>
      </c>
      <c r="Z159">
        <f>IF($L159="Externally Funded",0,IF($M159="PA",VLOOKUP($N159,'[1]PA Projects'!$A$4:$DO$223,76,0),VLOOKUP($N159, '[1]NJ Projects'!$A$13:$DK$121,75,0)))</f>
        <v>0</v>
      </c>
      <c r="AA159">
        <f>IF($L159="Externally Funded",0,IF($M159="PA",VLOOKUP($N159,'[1]PA Projects'!$A$4:$DO$223,77,0),VLOOKUP($N159, '[1]NJ Projects'!$A$13:$DK$121,76,0)))</f>
        <v>0</v>
      </c>
      <c r="AB159">
        <f>IF($L159="Externally Funded",0,IF($M159="PA",VLOOKUP($N159,'[1]PA Projects'!$A$4:$DO$223,78,0),VLOOKUP($N159, '[1]NJ Projects'!$A$13:$DK$121,77,0)))</f>
        <v>0</v>
      </c>
      <c r="AC159">
        <f>IF($L159="Externally Funded",0,IF($M159="PA",VLOOKUP($N159,'[1]PA Projects'!$A$4:$DO$223,79,0),VLOOKUP($N159, '[1]NJ Projects'!$A$13:$DK$121,78,0)))</f>
        <v>0</v>
      </c>
      <c r="AD159">
        <f>IF($L159="Externally Funded",0,IF($M159="PA",VLOOKUP($N159,'[1]PA Projects'!$A$4:$DO$223,80,0),VLOOKUP($N159, '[1]NJ Projects'!$A$13:$DK$121,79,0)))</f>
        <v>0</v>
      </c>
      <c r="AE159">
        <f>IF($L159="Externally Funded",0,IF($M159="PA",VLOOKUP($N159,'[1]PA Projects'!$A$4:$DO$223,81,0),VLOOKUP($N159, '[1]NJ Projects'!$A$13:$DK$121,80,0)))</f>
        <v>0</v>
      </c>
      <c r="AF159">
        <f>IF($L159="Externally Funded",0,IF($M159="PA",VLOOKUP($N159,'[1]PA Projects'!$A$4:$DO$223,82,0),VLOOKUP($N159, '[1]NJ Projects'!$A$13:$DK$121,81,0)))</f>
        <v>0</v>
      </c>
      <c r="AG159">
        <f>IF($L159="Externally Funded",0,IF($M159="PA",VLOOKUP($N159,'[1]PA Projects'!$A$4:$DO$223,83,0),VLOOKUP($N159, '[1]NJ Projects'!$A$13:$DK$121,82,0)))</f>
        <v>0</v>
      </c>
      <c r="AH159">
        <f>IF($L159="Externally Funded",0,IF($M159="PA",VLOOKUP($N159,'[1]PA Projects'!$A$4:$DO$223,84,0),VLOOKUP($N159, '[1]NJ Projects'!$A$13:$DK$121,83,0)))</f>
        <v>0</v>
      </c>
      <c r="AI159">
        <f>IF($L159="Externally Funded",0,IF($M159="PA",VLOOKUP($N159,'[1]PA Projects'!$A$4:$DO$223,85,0),VLOOKUP($N159, '[1]NJ Projects'!$A$13:$DK$121,84,0)))</f>
        <v>0</v>
      </c>
      <c r="AJ159">
        <f>IF($L159="Externally Funded",0,IF($M159="PA",VLOOKUP($N159,'[1]PA Projects'!$A$4:$DO$223,86,0),VLOOKUP($N159, '[1]NJ Projects'!$A$13:$DK$121,85,0)))</f>
        <v>0</v>
      </c>
      <c r="AK159">
        <f>IF($L159="Externally Funded",0,IF($M159="PA",VLOOKUP($N159,'[1]PA Projects'!$A$4:$DO$223,87,0),VLOOKUP($N159, '[1]NJ Projects'!$A$13:$DK$121,86,0)))</f>
        <v>0</v>
      </c>
      <c r="AL159">
        <f>IF($L159="Externally Funded", VLOOKUP($N159, '[1]External Projects'!$A$5:$S$13,19,0), IF($M159="PA",VLOOKUP($N159,'[1]PA Projects'!$A$4:$DO$223,119,0),VLOOKUP($N159, '[1]NJ Projects'!$A$13:$DK$121,115,0)))</f>
        <v>0</v>
      </c>
    </row>
    <row r="160" spans="1:38" x14ac:dyDescent="0.25">
      <c r="A160" s="8"/>
      <c r="B160" s="8" t="s">
        <v>301</v>
      </c>
      <c r="C160" s="8" t="s">
        <v>449</v>
      </c>
      <c r="D160" s="8" t="s">
        <v>450</v>
      </c>
      <c r="E160" s="8" t="s">
        <v>434</v>
      </c>
      <c r="F160" s="8" t="s">
        <v>426</v>
      </c>
      <c r="G160" s="9">
        <v>55</v>
      </c>
      <c r="H160" s="9">
        <v>0</v>
      </c>
      <c r="I160" s="9">
        <v>0</v>
      </c>
      <c r="J160" s="9"/>
      <c r="K160" s="8"/>
      <c r="L160" s="8" t="s">
        <v>39</v>
      </c>
      <c r="M160" s="1" t="str">
        <f t="shared" si="1"/>
        <v>PA</v>
      </c>
      <c r="N160" s="8" t="s">
        <v>538</v>
      </c>
      <c r="O160">
        <f>IF($L160="Externally Funded",0,IF($M160="PA",VLOOKUP($N160,'[1]PA Projects'!$A$4:$DO$223,65,0),VLOOKUP($N160, '[1]NJ Projects'!$A$13:$DK$121,64,0)))</f>
        <v>102571</v>
      </c>
      <c r="P160">
        <f>IF($L160="Externally Funded",0,IF($M160="PA",VLOOKUP($N160,'[1]PA Projects'!$A$4:$DO$223,66,0),VLOOKUP($N160, '[1]NJ Projects'!$A$13:$DK$121,65,0)))</f>
        <v>0</v>
      </c>
      <c r="Q160">
        <f>IF($L160="Externally Funded",0,IF($M160="PA",VLOOKUP($N160,'[1]PA Projects'!$A$4:$DO$223,67,0),VLOOKUP($N160, '[1]NJ Projects'!$A$13:$DK$121,66,0)))</f>
        <v>0</v>
      </c>
      <c r="R160">
        <f>IF($L160="Externally Funded",0,IF($M160="PA",VLOOKUP($N160,'[1]PA Projects'!$A$4:$DO$223,68,0),VLOOKUP($N160, '[1]NJ Projects'!$A$13:$DK$121,67,0)))</f>
        <v>0</v>
      </c>
      <c r="S160">
        <f>IF($L160="Externally Funded",0,IF($M160="PA",VLOOKUP($N160,'[1]PA Projects'!$A$4:$DO$223,69,0),VLOOKUP($N160, '[1]NJ Projects'!$A$13:$DK$121,68,0)))</f>
        <v>0</v>
      </c>
      <c r="T160">
        <f>IF($L160="Externally Funded",0,IF($M160="PA",VLOOKUP($N160,'[1]PA Projects'!$A$4:$DO$223,70,0),VLOOKUP($N160, '[1]NJ Projects'!$A$13:$DK$121,69,0)))</f>
        <v>0</v>
      </c>
      <c r="U160">
        <f>IF($L160="Externally Funded",0,IF($M160="PA",VLOOKUP($N160,'[1]PA Projects'!$A$4:$DO$223,71,0),VLOOKUP($N160, '[1]NJ Projects'!$A$13:$DK$121,70,0)))</f>
        <v>0</v>
      </c>
      <c r="V160">
        <f>IF($L160="Externally Funded",0,IF($M160="PA",VLOOKUP($N160,'[1]PA Projects'!$A$4:$DO$223,72,0),VLOOKUP($N160, '[1]NJ Projects'!$A$13:$DK$121,71,0)))</f>
        <v>0</v>
      </c>
      <c r="W160">
        <f>IF($L160="Externally Funded",0,IF($M160="PA",VLOOKUP($N160,'[1]PA Projects'!$A$4:$DO$223,73,0),VLOOKUP($N160, '[1]NJ Projects'!$A$13:$DK$121,72,0)))</f>
        <v>0</v>
      </c>
      <c r="X160">
        <f>IF($L160="Externally Funded",0,IF($M160="PA",VLOOKUP($N160,'[1]PA Projects'!$A$4:$DO$223,74,0),VLOOKUP($N160, '[1]NJ Projects'!$A$13:$DK$121,73,0)))</f>
        <v>0</v>
      </c>
      <c r="Y160">
        <f>IF($L160="Externally Funded",0,IF($M160="PA",VLOOKUP($N160,'[1]PA Projects'!$A$4:$DO$223,75,0),VLOOKUP($N160, '[1]NJ Projects'!$A$13:$DK$121,74,0)))</f>
        <v>0</v>
      </c>
      <c r="Z160">
        <f>IF($L160="Externally Funded",0,IF($M160="PA",VLOOKUP($N160,'[1]PA Projects'!$A$4:$DO$223,76,0),VLOOKUP($N160, '[1]NJ Projects'!$A$13:$DK$121,75,0)))</f>
        <v>0</v>
      </c>
      <c r="AA160">
        <f>IF($L160="Externally Funded",0,IF($M160="PA",VLOOKUP($N160,'[1]PA Projects'!$A$4:$DO$223,77,0),VLOOKUP($N160, '[1]NJ Projects'!$A$13:$DK$121,76,0)))</f>
        <v>0</v>
      </c>
      <c r="AB160">
        <f>IF($L160="Externally Funded",0,IF($M160="PA",VLOOKUP($N160,'[1]PA Projects'!$A$4:$DO$223,78,0),VLOOKUP($N160, '[1]NJ Projects'!$A$13:$DK$121,77,0)))</f>
        <v>0</v>
      </c>
      <c r="AC160">
        <f>IF($L160="Externally Funded",0,IF($M160="PA",VLOOKUP($N160,'[1]PA Projects'!$A$4:$DO$223,79,0),VLOOKUP($N160, '[1]NJ Projects'!$A$13:$DK$121,78,0)))</f>
        <v>0</v>
      </c>
      <c r="AD160">
        <f>IF($L160="Externally Funded",0,IF($M160="PA",VLOOKUP($N160,'[1]PA Projects'!$A$4:$DO$223,80,0),VLOOKUP($N160, '[1]NJ Projects'!$A$13:$DK$121,79,0)))</f>
        <v>0</v>
      </c>
      <c r="AE160">
        <f>IF($L160="Externally Funded",0,IF($M160="PA",VLOOKUP($N160,'[1]PA Projects'!$A$4:$DO$223,81,0),VLOOKUP($N160, '[1]NJ Projects'!$A$13:$DK$121,80,0)))</f>
        <v>0</v>
      </c>
      <c r="AF160">
        <f>IF($L160="Externally Funded",0,IF($M160="PA",VLOOKUP($N160,'[1]PA Projects'!$A$4:$DO$223,82,0),VLOOKUP($N160, '[1]NJ Projects'!$A$13:$DK$121,81,0)))</f>
        <v>0</v>
      </c>
      <c r="AG160">
        <f>IF($L160="Externally Funded",0,IF($M160="PA",VLOOKUP($N160,'[1]PA Projects'!$A$4:$DO$223,83,0),VLOOKUP($N160, '[1]NJ Projects'!$A$13:$DK$121,82,0)))</f>
        <v>0</v>
      </c>
      <c r="AH160">
        <f>IF($L160="Externally Funded",0,IF($M160="PA",VLOOKUP($N160,'[1]PA Projects'!$A$4:$DO$223,84,0),VLOOKUP($N160, '[1]NJ Projects'!$A$13:$DK$121,83,0)))</f>
        <v>0</v>
      </c>
      <c r="AI160">
        <f>IF($L160="Externally Funded",0,IF($M160="PA",VLOOKUP($N160,'[1]PA Projects'!$A$4:$DO$223,85,0),VLOOKUP($N160, '[1]NJ Projects'!$A$13:$DK$121,84,0)))</f>
        <v>0</v>
      </c>
      <c r="AJ160">
        <f>IF($L160="Externally Funded",0,IF($M160="PA",VLOOKUP($N160,'[1]PA Projects'!$A$4:$DO$223,86,0),VLOOKUP($N160, '[1]NJ Projects'!$A$13:$DK$121,85,0)))</f>
        <v>0</v>
      </c>
      <c r="AK160">
        <f>IF($L160="Externally Funded",0,IF($M160="PA",VLOOKUP($N160,'[1]PA Projects'!$A$4:$DO$223,87,0),VLOOKUP($N160, '[1]NJ Projects'!$A$13:$DK$121,86,0)))</f>
        <v>0</v>
      </c>
      <c r="AL160">
        <f>IF($L160="Externally Funded", VLOOKUP($N160, '[1]External Projects'!$A$5:$S$13,19,0), IF($M160="PA",VLOOKUP($N160,'[1]PA Projects'!$A$4:$DO$223,119,0),VLOOKUP($N160, '[1]NJ Projects'!$A$13:$DK$121,115,0)))</f>
        <v>0</v>
      </c>
    </row>
    <row r="161" spans="1:38" x14ac:dyDescent="0.25">
      <c r="A161" s="8"/>
      <c r="B161" s="8" t="s">
        <v>301</v>
      </c>
      <c r="C161" s="8" t="s">
        <v>451</v>
      </c>
      <c r="D161" s="8" t="s">
        <v>452</v>
      </c>
      <c r="E161" s="8" t="s">
        <v>453</v>
      </c>
      <c r="F161" s="8" t="s">
        <v>109</v>
      </c>
      <c r="G161" s="9">
        <v>284.60000000000002</v>
      </c>
      <c r="H161" s="9">
        <v>0</v>
      </c>
      <c r="I161" s="9">
        <v>0</v>
      </c>
      <c r="J161" s="9"/>
      <c r="K161" s="8"/>
      <c r="L161" s="8" t="s">
        <v>39</v>
      </c>
      <c r="M161" s="1" t="s">
        <v>81</v>
      </c>
      <c r="N161" s="8" t="s">
        <v>539</v>
      </c>
      <c r="O161">
        <f>IF($L161="Externally Funded",0,IF($M161="PA",VLOOKUP($N161,'[1]PA Projects'!$A$4:$DO$223,65,0),VLOOKUP($N161, '[1]NJ Projects'!$A$13:$DK$121,64,0)))</f>
        <v>0</v>
      </c>
      <c r="P161">
        <f>IF($L161="Externally Funded",0,IF($M161="PA",VLOOKUP($N161,'[1]PA Projects'!$A$4:$DO$223,66,0),VLOOKUP($N161, '[1]NJ Projects'!$A$13:$DK$121,65,0)))</f>
        <v>0</v>
      </c>
      <c r="Q161">
        <f>IF($L161="Externally Funded",0,IF($M161="PA",VLOOKUP($N161,'[1]PA Projects'!$A$4:$DO$223,67,0),VLOOKUP($N161, '[1]NJ Projects'!$A$13:$DK$121,66,0)))</f>
        <v>0</v>
      </c>
      <c r="R161">
        <f>IF($L161="Externally Funded",0,IF($M161="PA",VLOOKUP($N161,'[1]PA Projects'!$A$4:$DO$223,68,0),VLOOKUP($N161, '[1]NJ Projects'!$A$13:$DK$121,67,0)))</f>
        <v>0</v>
      </c>
      <c r="S161">
        <f>IF($L161="Externally Funded",0,IF($M161="PA",VLOOKUP($N161,'[1]PA Projects'!$A$4:$DO$223,69,0),VLOOKUP($N161, '[1]NJ Projects'!$A$13:$DK$121,68,0)))</f>
        <v>0</v>
      </c>
      <c r="T161">
        <f>IF($L161="Externally Funded",0,IF($M161="PA",VLOOKUP($N161,'[1]PA Projects'!$A$4:$DO$223,70,0),VLOOKUP($N161, '[1]NJ Projects'!$A$13:$DK$121,69,0)))</f>
        <v>0</v>
      </c>
      <c r="U161">
        <f>IF($L161="Externally Funded",0,IF($M161="PA",VLOOKUP($N161,'[1]PA Projects'!$A$4:$DO$223,71,0),VLOOKUP($N161, '[1]NJ Projects'!$A$13:$DK$121,70,0)))</f>
        <v>0</v>
      </c>
      <c r="V161">
        <f>IF($L161="Externally Funded",0,IF($M161="PA",VLOOKUP($N161,'[1]PA Projects'!$A$4:$DO$223,72,0),VLOOKUP($N161, '[1]NJ Projects'!$A$13:$DK$121,71,0)))</f>
        <v>0</v>
      </c>
      <c r="W161">
        <f>IF($L161="Externally Funded",0,IF($M161="PA",VLOOKUP($N161,'[1]PA Projects'!$A$4:$DO$223,73,0),VLOOKUP($N161, '[1]NJ Projects'!$A$13:$DK$121,72,0)))</f>
        <v>0</v>
      </c>
      <c r="X161">
        <f>IF($L161="Externally Funded",0,IF($M161="PA",VLOOKUP($N161,'[1]PA Projects'!$A$4:$DO$223,74,0),VLOOKUP($N161, '[1]NJ Projects'!$A$13:$DK$121,73,0)))</f>
        <v>0</v>
      </c>
      <c r="Y161">
        <f>IF($L161="Externally Funded",0,IF($M161="PA",VLOOKUP($N161,'[1]PA Projects'!$A$4:$DO$223,75,0),VLOOKUP($N161, '[1]NJ Projects'!$A$13:$DK$121,74,0)))</f>
        <v>0</v>
      </c>
      <c r="Z161">
        <f>IF($L161="Externally Funded",0,IF($M161="PA",VLOOKUP($N161,'[1]PA Projects'!$A$4:$DO$223,76,0),VLOOKUP($N161, '[1]NJ Projects'!$A$13:$DK$121,75,0)))</f>
        <v>0</v>
      </c>
      <c r="AA161">
        <f>IF($L161="Externally Funded",0,IF($M161="PA",VLOOKUP($N161,'[1]PA Projects'!$A$4:$DO$223,77,0),VLOOKUP($N161, '[1]NJ Projects'!$A$13:$DK$121,76,0)))</f>
        <v>0</v>
      </c>
      <c r="AB161">
        <f>IF($L161="Externally Funded",0,IF($M161="PA",VLOOKUP($N161,'[1]PA Projects'!$A$4:$DO$223,78,0),VLOOKUP($N161, '[1]NJ Projects'!$A$13:$DK$121,77,0)))</f>
        <v>0</v>
      </c>
      <c r="AC161">
        <f>IF($L161="Externally Funded",0,IF($M161="PA",VLOOKUP($N161,'[1]PA Projects'!$A$4:$DO$223,79,0),VLOOKUP($N161, '[1]NJ Projects'!$A$13:$DK$121,78,0)))</f>
        <v>0</v>
      </c>
      <c r="AD161">
        <f>IF($L161="Externally Funded",0,IF($M161="PA",VLOOKUP($N161,'[1]PA Projects'!$A$4:$DO$223,80,0),VLOOKUP($N161, '[1]NJ Projects'!$A$13:$DK$121,79,0)))</f>
        <v>0</v>
      </c>
      <c r="AE161">
        <f>IF($L161="Externally Funded",0,IF($M161="PA",VLOOKUP($N161,'[1]PA Projects'!$A$4:$DO$223,81,0),VLOOKUP($N161, '[1]NJ Projects'!$A$13:$DK$121,80,0)))</f>
        <v>0</v>
      </c>
      <c r="AF161">
        <f>IF($L161="Externally Funded",0,IF($M161="PA",VLOOKUP($N161,'[1]PA Projects'!$A$4:$DO$223,82,0),VLOOKUP($N161, '[1]NJ Projects'!$A$13:$DK$121,81,0)))</f>
        <v>0</v>
      </c>
      <c r="AG161">
        <f>IF($L161="Externally Funded",0,IF($M161="PA",VLOOKUP($N161,'[1]PA Projects'!$A$4:$DO$223,83,0),VLOOKUP($N161, '[1]NJ Projects'!$A$13:$DK$121,82,0)))</f>
        <v>0</v>
      </c>
      <c r="AH161">
        <f>IF($L161="Externally Funded",0,IF($M161="PA",VLOOKUP($N161,'[1]PA Projects'!$A$4:$DO$223,84,0),VLOOKUP($N161, '[1]NJ Projects'!$A$13:$DK$121,83,0)))</f>
        <v>0</v>
      </c>
      <c r="AI161">
        <f>IF($L161="Externally Funded",0,IF($M161="PA",VLOOKUP($N161,'[1]PA Projects'!$A$4:$DO$223,85,0),VLOOKUP($N161, '[1]NJ Projects'!$A$13:$DK$121,84,0)))</f>
        <v>0</v>
      </c>
      <c r="AJ161">
        <f>IF($L161="Externally Funded",0,IF($M161="PA",VLOOKUP($N161,'[1]PA Projects'!$A$4:$DO$223,86,0),VLOOKUP($N161, '[1]NJ Projects'!$A$13:$DK$121,85,0)))</f>
        <v>0</v>
      </c>
      <c r="AK161">
        <f>IF($L161="Externally Funded",0,IF($M161="PA",VLOOKUP($N161,'[1]PA Projects'!$A$4:$DO$223,87,0),VLOOKUP($N161, '[1]NJ Projects'!$A$13:$DK$121,86,0)))</f>
        <v>0</v>
      </c>
      <c r="AL161">
        <f>IF($L161="Externally Funded", VLOOKUP($N161, '[1]External Projects'!$A$5:$S$13,19,0), IF($M161="PA",VLOOKUP($N161,'[1]PA Projects'!$A$4:$DO$223,119,0),VLOOKUP($N161, '[1]NJ Projects'!$A$13:$DK$121,115,0)))</f>
        <v>0</v>
      </c>
    </row>
    <row r="162" spans="1:38" x14ac:dyDescent="0.25">
      <c r="A162" s="8"/>
      <c r="B162" s="8" t="s">
        <v>301</v>
      </c>
      <c r="C162" s="8" t="s">
        <v>454</v>
      </c>
      <c r="D162" s="8" t="s">
        <v>455</v>
      </c>
      <c r="E162" s="8" t="s">
        <v>74</v>
      </c>
      <c r="F162" s="8" t="s">
        <v>448</v>
      </c>
      <c r="G162" s="9">
        <v>149.5</v>
      </c>
      <c r="H162" s="9">
        <v>0</v>
      </c>
      <c r="I162" s="9">
        <v>0</v>
      </c>
      <c r="J162" s="9"/>
      <c r="K162" s="8"/>
      <c r="L162" s="8" t="s">
        <v>39</v>
      </c>
      <c r="M162" s="1" t="str">
        <f t="shared" si="1"/>
        <v>PA</v>
      </c>
      <c r="N162" s="8" t="s">
        <v>540</v>
      </c>
      <c r="O162">
        <f>IF($L162="Externally Funded",0,IF($M162="PA",VLOOKUP($N162,'[1]PA Projects'!$A$4:$DO$223,65,0),VLOOKUP($N162, '[1]NJ Projects'!$A$13:$DK$121,64,0)))</f>
        <v>60271</v>
      </c>
      <c r="P162">
        <f>IF($L162="Externally Funded",0,IF($M162="PA",VLOOKUP($N162,'[1]PA Projects'!$A$4:$DO$223,66,0),VLOOKUP($N162, '[1]NJ Projects'!$A$13:$DK$121,65,0)))</f>
        <v>0</v>
      </c>
      <c r="Q162">
        <f>IF($L162="Externally Funded",0,IF($M162="PA",VLOOKUP($N162,'[1]PA Projects'!$A$4:$DO$223,67,0),VLOOKUP($N162, '[1]NJ Projects'!$A$13:$DK$121,66,0)))</f>
        <v>0</v>
      </c>
      <c r="R162">
        <f>IF($L162="Externally Funded",0,IF($M162="PA",VLOOKUP($N162,'[1]PA Projects'!$A$4:$DO$223,68,0),VLOOKUP($N162, '[1]NJ Projects'!$A$13:$DK$121,67,0)))</f>
        <v>0</v>
      </c>
      <c r="S162">
        <f>IF($L162="Externally Funded",0,IF($M162="PA",VLOOKUP($N162,'[1]PA Projects'!$A$4:$DO$223,69,0),VLOOKUP($N162, '[1]NJ Projects'!$A$13:$DK$121,68,0)))</f>
        <v>0</v>
      </c>
      <c r="T162">
        <f>IF($L162="Externally Funded",0,IF($M162="PA",VLOOKUP($N162,'[1]PA Projects'!$A$4:$DO$223,70,0),VLOOKUP($N162, '[1]NJ Projects'!$A$13:$DK$121,69,0)))</f>
        <v>0</v>
      </c>
      <c r="U162">
        <f>IF($L162="Externally Funded",0,IF($M162="PA",VLOOKUP($N162,'[1]PA Projects'!$A$4:$DO$223,71,0),VLOOKUP($N162, '[1]NJ Projects'!$A$13:$DK$121,70,0)))</f>
        <v>0</v>
      </c>
      <c r="V162">
        <f>IF($L162="Externally Funded",0,IF($M162="PA",VLOOKUP($N162,'[1]PA Projects'!$A$4:$DO$223,72,0),VLOOKUP($N162, '[1]NJ Projects'!$A$13:$DK$121,71,0)))</f>
        <v>0</v>
      </c>
      <c r="W162">
        <f>IF($L162="Externally Funded",0,IF($M162="PA",VLOOKUP($N162,'[1]PA Projects'!$A$4:$DO$223,73,0),VLOOKUP($N162, '[1]NJ Projects'!$A$13:$DK$121,72,0)))</f>
        <v>0</v>
      </c>
      <c r="X162">
        <f>IF($L162="Externally Funded",0,IF($M162="PA",VLOOKUP($N162,'[1]PA Projects'!$A$4:$DO$223,74,0),VLOOKUP($N162, '[1]NJ Projects'!$A$13:$DK$121,73,0)))</f>
        <v>0</v>
      </c>
      <c r="Y162">
        <f>IF($L162="Externally Funded",0,IF($M162="PA",VLOOKUP($N162,'[1]PA Projects'!$A$4:$DO$223,75,0),VLOOKUP($N162, '[1]NJ Projects'!$A$13:$DK$121,74,0)))</f>
        <v>0</v>
      </c>
      <c r="Z162">
        <f>IF($L162="Externally Funded",0,IF($M162="PA",VLOOKUP($N162,'[1]PA Projects'!$A$4:$DO$223,76,0),VLOOKUP($N162, '[1]NJ Projects'!$A$13:$DK$121,75,0)))</f>
        <v>0</v>
      </c>
      <c r="AA162">
        <f>IF($L162="Externally Funded",0,IF($M162="PA",VLOOKUP($N162,'[1]PA Projects'!$A$4:$DO$223,77,0),VLOOKUP($N162, '[1]NJ Projects'!$A$13:$DK$121,76,0)))</f>
        <v>0</v>
      </c>
      <c r="AB162">
        <f>IF($L162="Externally Funded",0,IF($M162="PA",VLOOKUP($N162,'[1]PA Projects'!$A$4:$DO$223,78,0),VLOOKUP($N162, '[1]NJ Projects'!$A$13:$DK$121,77,0)))</f>
        <v>0</v>
      </c>
      <c r="AC162">
        <f>IF($L162="Externally Funded",0,IF($M162="PA",VLOOKUP($N162,'[1]PA Projects'!$A$4:$DO$223,79,0),VLOOKUP($N162, '[1]NJ Projects'!$A$13:$DK$121,78,0)))</f>
        <v>0</v>
      </c>
      <c r="AD162">
        <f>IF($L162="Externally Funded",0,IF($M162="PA",VLOOKUP($N162,'[1]PA Projects'!$A$4:$DO$223,80,0),VLOOKUP($N162, '[1]NJ Projects'!$A$13:$DK$121,79,0)))</f>
        <v>0</v>
      </c>
      <c r="AE162">
        <f>IF($L162="Externally Funded",0,IF($M162="PA",VLOOKUP($N162,'[1]PA Projects'!$A$4:$DO$223,81,0),VLOOKUP($N162, '[1]NJ Projects'!$A$13:$DK$121,80,0)))</f>
        <v>0</v>
      </c>
      <c r="AF162">
        <f>IF($L162="Externally Funded",0,IF($M162="PA",VLOOKUP($N162,'[1]PA Projects'!$A$4:$DO$223,82,0),VLOOKUP($N162, '[1]NJ Projects'!$A$13:$DK$121,81,0)))</f>
        <v>0</v>
      </c>
      <c r="AG162">
        <f>IF($L162="Externally Funded",0,IF($M162="PA",VLOOKUP($N162,'[1]PA Projects'!$A$4:$DO$223,83,0),VLOOKUP($N162, '[1]NJ Projects'!$A$13:$DK$121,82,0)))</f>
        <v>0</v>
      </c>
      <c r="AH162">
        <f>IF($L162="Externally Funded",0,IF($M162="PA",VLOOKUP($N162,'[1]PA Projects'!$A$4:$DO$223,84,0),VLOOKUP($N162, '[1]NJ Projects'!$A$13:$DK$121,83,0)))</f>
        <v>0</v>
      </c>
      <c r="AI162">
        <f>IF($L162="Externally Funded",0,IF($M162="PA",VLOOKUP($N162,'[1]PA Projects'!$A$4:$DO$223,85,0),VLOOKUP($N162, '[1]NJ Projects'!$A$13:$DK$121,84,0)))</f>
        <v>0</v>
      </c>
      <c r="AJ162">
        <f>IF($L162="Externally Funded",0,IF($M162="PA",VLOOKUP($N162,'[1]PA Projects'!$A$4:$DO$223,86,0),VLOOKUP($N162, '[1]NJ Projects'!$A$13:$DK$121,85,0)))</f>
        <v>0</v>
      </c>
      <c r="AK162">
        <f>IF($L162="Externally Funded",0,IF($M162="PA",VLOOKUP($N162,'[1]PA Projects'!$A$4:$DO$223,87,0),VLOOKUP($N162, '[1]NJ Projects'!$A$13:$DK$121,86,0)))</f>
        <v>0</v>
      </c>
      <c r="AL162">
        <f>IF($L162="Externally Funded", VLOOKUP($N162, '[1]External Projects'!$A$5:$S$13,19,0), IF($M162="PA",VLOOKUP($N162,'[1]PA Projects'!$A$4:$DO$223,119,0),VLOOKUP($N162, '[1]NJ Projects'!$A$13:$DK$121,115,0)))</f>
        <v>0</v>
      </c>
    </row>
    <row r="163" spans="1:38" x14ac:dyDescent="0.25">
      <c r="A163" s="8"/>
      <c r="B163" s="8" t="s">
        <v>301</v>
      </c>
      <c r="C163" s="8" t="s">
        <v>456</v>
      </c>
      <c r="D163" s="8" t="s">
        <v>457</v>
      </c>
      <c r="E163" s="8" t="s">
        <v>74</v>
      </c>
      <c r="F163" s="8" t="s">
        <v>50</v>
      </c>
      <c r="G163" s="9">
        <v>122.1</v>
      </c>
      <c r="H163" s="9">
        <v>0</v>
      </c>
      <c r="I163" s="9">
        <v>0</v>
      </c>
      <c r="J163" s="9"/>
      <c r="K163" s="8"/>
      <c r="L163" s="8" t="s">
        <v>39</v>
      </c>
      <c r="M163" s="1" t="str">
        <f t="shared" si="1"/>
        <v>PA</v>
      </c>
      <c r="N163" s="8" t="s">
        <v>541</v>
      </c>
      <c r="O163">
        <f>IF($L163="Externally Funded",0,IF($M163="PA",VLOOKUP($N163,'[1]PA Projects'!$A$4:$DO$223,65,0),VLOOKUP($N163, '[1]NJ Projects'!$A$13:$DK$121,64,0)))</f>
        <v>60335</v>
      </c>
      <c r="P163">
        <f>IF($L163="Externally Funded",0,IF($M163="PA",VLOOKUP($N163,'[1]PA Projects'!$A$4:$DO$223,66,0),VLOOKUP($N163, '[1]NJ Projects'!$A$13:$DK$121,65,0)))</f>
        <v>0</v>
      </c>
      <c r="Q163">
        <f>IF($L163="Externally Funded",0,IF($M163="PA",VLOOKUP($N163,'[1]PA Projects'!$A$4:$DO$223,67,0),VLOOKUP($N163, '[1]NJ Projects'!$A$13:$DK$121,66,0)))</f>
        <v>0</v>
      </c>
      <c r="R163">
        <f>IF($L163="Externally Funded",0,IF($M163="PA",VLOOKUP($N163,'[1]PA Projects'!$A$4:$DO$223,68,0),VLOOKUP($N163, '[1]NJ Projects'!$A$13:$DK$121,67,0)))</f>
        <v>0</v>
      </c>
      <c r="S163">
        <f>IF($L163="Externally Funded",0,IF($M163="PA",VLOOKUP($N163,'[1]PA Projects'!$A$4:$DO$223,69,0),VLOOKUP($N163, '[1]NJ Projects'!$A$13:$DK$121,68,0)))</f>
        <v>0</v>
      </c>
      <c r="T163">
        <f>IF($L163="Externally Funded",0,IF($M163="PA",VLOOKUP($N163,'[1]PA Projects'!$A$4:$DO$223,70,0),VLOOKUP($N163, '[1]NJ Projects'!$A$13:$DK$121,69,0)))</f>
        <v>0</v>
      </c>
      <c r="U163">
        <f>IF($L163="Externally Funded",0,IF($M163="PA",VLOOKUP($N163,'[1]PA Projects'!$A$4:$DO$223,71,0),VLOOKUP($N163, '[1]NJ Projects'!$A$13:$DK$121,70,0)))</f>
        <v>0</v>
      </c>
      <c r="V163">
        <f>IF($L163="Externally Funded",0,IF($M163="PA",VLOOKUP($N163,'[1]PA Projects'!$A$4:$DO$223,72,0),VLOOKUP($N163, '[1]NJ Projects'!$A$13:$DK$121,71,0)))</f>
        <v>0</v>
      </c>
      <c r="W163">
        <f>IF($L163="Externally Funded",0,IF($M163="PA",VLOOKUP($N163,'[1]PA Projects'!$A$4:$DO$223,73,0),VLOOKUP($N163, '[1]NJ Projects'!$A$13:$DK$121,72,0)))</f>
        <v>0</v>
      </c>
      <c r="X163">
        <f>IF($L163="Externally Funded",0,IF($M163="PA",VLOOKUP($N163,'[1]PA Projects'!$A$4:$DO$223,74,0),VLOOKUP($N163, '[1]NJ Projects'!$A$13:$DK$121,73,0)))</f>
        <v>0</v>
      </c>
      <c r="Y163">
        <f>IF($L163="Externally Funded",0,IF($M163="PA",VLOOKUP($N163,'[1]PA Projects'!$A$4:$DO$223,75,0),VLOOKUP($N163, '[1]NJ Projects'!$A$13:$DK$121,74,0)))</f>
        <v>0</v>
      </c>
      <c r="Z163">
        <f>IF($L163="Externally Funded",0,IF($M163="PA",VLOOKUP($N163,'[1]PA Projects'!$A$4:$DO$223,76,0),VLOOKUP($N163, '[1]NJ Projects'!$A$13:$DK$121,75,0)))</f>
        <v>0</v>
      </c>
      <c r="AA163">
        <f>IF($L163="Externally Funded",0,IF($M163="PA",VLOOKUP($N163,'[1]PA Projects'!$A$4:$DO$223,77,0),VLOOKUP($N163, '[1]NJ Projects'!$A$13:$DK$121,76,0)))</f>
        <v>0</v>
      </c>
      <c r="AB163">
        <f>IF($L163="Externally Funded",0,IF($M163="PA",VLOOKUP($N163,'[1]PA Projects'!$A$4:$DO$223,78,0),VLOOKUP($N163, '[1]NJ Projects'!$A$13:$DK$121,77,0)))</f>
        <v>0</v>
      </c>
      <c r="AC163">
        <f>IF($L163="Externally Funded",0,IF($M163="PA",VLOOKUP($N163,'[1]PA Projects'!$A$4:$DO$223,79,0),VLOOKUP($N163, '[1]NJ Projects'!$A$13:$DK$121,78,0)))</f>
        <v>0</v>
      </c>
      <c r="AD163">
        <f>IF($L163="Externally Funded",0,IF($M163="PA",VLOOKUP($N163,'[1]PA Projects'!$A$4:$DO$223,80,0),VLOOKUP($N163, '[1]NJ Projects'!$A$13:$DK$121,79,0)))</f>
        <v>0</v>
      </c>
      <c r="AE163">
        <f>IF($L163="Externally Funded",0,IF($M163="PA",VLOOKUP($N163,'[1]PA Projects'!$A$4:$DO$223,81,0),VLOOKUP($N163, '[1]NJ Projects'!$A$13:$DK$121,80,0)))</f>
        <v>0</v>
      </c>
      <c r="AF163">
        <f>IF($L163="Externally Funded",0,IF($M163="PA",VLOOKUP($N163,'[1]PA Projects'!$A$4:$DO$223,82,0),VLOOKUP($N163, '[1]NJ Projects'!$A$13:$DK$121,81,0)))</f>
        <v>0</v>
      </c>
      <c r="AG163">
        <f>IF($L163="Externally Funded",0,IF($M163="PA",VLOOKUP($N163,'[1]PA Projects'!$A$4:$DO$223,83,0),VLOOKUP($N163, '[1]NJ Projects'!$A$13:$DK$121,82,0)))</f>
        <v>0</v>
      </c>
      <c r="AH163">
        <f>IF($L163="Externally Funded",0,IF($M163="PA",VLOOKUP($N163,'[1]PA Projects'!$A$4:$DO$223,84,0),VLOOKUP($N163, '[1]NJ Projects'!$A$13:$DK$121,83,0)))</f>
        <v>0</v>
      </c>
      <c r="AI163">
        <f>IF($L163="Externally Funded",0,IF($M163="PA",VLOOKUP($N163,'[1]PA Projects'!$A$4:$DO$223,85,0),VLOOKUP($N163, '[1]NJ Projects'!$A$13:$DK$121,84,0)))</f>
        <v>0</v>
      </c>
      <c r="AJ163">
        <f>IF($L163="Externally Funded",0,IF($M163="PA",VLOOKUP($N163,'[1]PA Projects'!$A$4:$DO$223,86,0),VLOOKUP($N163, '[1]NJ Projects'!$A$13:$DK$121,85,0)))</f>
        <v>0</v>
      </c>
      <c r="AK163">
        <f>IF($L163="Externally Funded",0,IF($M163="PA",VLOOKUP($N163,'[1]PA Projects'!$A$4:$DO$223,87,0),VLOOKUP($N163, '[1]NJ Projects'!$A$13:$DK$121,86,0)))</f>
        <v>0</v>
      </c>
      <c r="AL163" t="str">
        <f>IF($L163="Externally Funded", VLOOKUP($N163, '[1]External Projects'!$A$5:$S$13,19,0), IF($M163="PA",VLOOKUP($N163,'[1]PA Projects'!$A$4:$DO$223,119,0),VLOOKUP($N163, '[1]NJ Projects'!$A$13:$DK$121,115,0)))</f>
        <v>http://www.septa.org/construction/projects/dilworth/</v>
      </c>
    </row>
    <row r="164" spans="1:38" x14ac:dyDescent="0.25">
      <c r="A164" s="8"/>
      <c r="B164" s="8" t="s">
        <v>301</v>
      </c>
      <c r="C164" s="8" t="s">
        <v>458</v>
      </c>
      <c r="D164" s="8" t="s">
        <v>457</v>
      </c>
      <c r="E164" s="8" t="s">
        <v>26</v>
      </c>
      <c r="F164" s="8" t="s">
        <v>50</v>
      </c>
      <c r="G164" s="9">
        <v>57.2</v>
      </c>
      <c r="H164" s="9">
        <v>0</v>
      </c>
      <c r="I164" s="9">
        <v>0</v>
      </c>
      <c r="J164" s="9"/>
      <c r="K164" s="8"/>
      <c r="L164" s="8" t="s">
        <v>39</v>
      </c>
      <c r="M164" s="1" t="str">
        <f t="shared" si="1"/>
        <v>PA</v>
      </c>
      <c r="N164" s="8" t="s">
        <v>514</v>
      </c>
      <c r="O164">
        <f>IF($L164="Externally Funded",0,IF($M164="PA",VLOOKUP($N164,'[1]PA Projects'!$A$4:$DO$223,65,0),VLOOKUP($N164, '[1]NJ Projects'!$A$13:$DK$121,64,0)))</f>
        <v>93588</v>
      </c>
      <c r="P164">
        <f>IF($L164="Externally Funded",0,IF($M164="PA",VLOOKUP($N164,'[1]PA Projects'!$A$4:$DO$223,66,0),VLOOKUP($N164, '[1]NJ Projects'!$A$13:$DK$121,65,0)))</f>
        <v>0</v>
      </c>
      <c r="Q164">
        <f>IF($L164="Externally Funded",0,IF($M164="PA",VLOOKUP($N164,'[1]PA Projects'!$A$4:$DO$223,67,0),VLOOKUP($N164, '[1]NJ Projects'!$A$13:$DK$121,66,0)))</f>
        <v>0</v>
      </c>
      <c r="R164">
        <f>IF($L164="Externally Funded",0,IF($M164="PA",VLOOKUP($N164,'[1]PA Projects'!$A$4:$DO$223,68,0),VLOOKUP($N164, '[1]NJ Projects'!$A$13:$DK$121,67,0)))</f>
        <v>0</v>
      </c>
      <c r="S164">
        <f>IF($L164="Externally Funded",0,IF($M164="PA",VLOOKUP($N164,'[1]PA Projects'!$A$4:$DO$223,69,0),VLOOKUP($N164, '[1]NJ Projects'!$A$13:$DK$121,68,0)))</f>
        <v>0</v>
      </c>
      <c r="T164">
        <f>IF($L164="Externally Funded",0,IF($M164="PA",VLOOKUP($N164,'[1]PA Projects'!$A$4:$DO$223,70,0),VLOOKUP($N164, '[1]NJ Projects'!$A$13:$DK$121,69,0)))</f>
        <v>0</v>
      </c>
      <c r="U164">
        <f>IF($L164="Externally Funded",0,IF($M164="PA",VLOOKUP($N164,'[1]PA Projects'!$A$4:$DO$223,71,0),VLOOKUP($N164, '[1]NJ Projects'!$A$13:$DK$121,70,0)))</f>
        <v>0</v>
      </c>
      <c r="V164">
        <f>IF($L164="Externally Funded",0,IF($M164="PA",VLOOKUP($N164,'[1]PA Projects'!$A$4:$DO$223,72,0),VLOOKUP($N164, '[1]NJ Projects'!$A$13:$DK$121,71,0)))</f>
        <v>0</v>
      </c>
      <c r="W164">
        <f>IF($L164="Externally Funded",0,IF($M164="PA",VLOOKUP($N164,'[1]PA Projects'!$A$4:$DO$223,73,0),VLOOKUP($N164, '[1]NJ Projects'!$A$13:$DK$121,72,0)))</f>
        <v>0</v>
      </c>
      <c r="X164">
        <f>IF($L164="Externally Funded",0,IF($M164="PA",VLOOKUP($N164,'[1]PA Projects'!$A$4:$DO$223,74,0),VLOOKUP($N164, '[1]NJ Projects'!$A$13:$DK$121,73,0)))</f>
        <v>0</v>
      </c>
      <c r="Y164">
        <f>IF($L164="Externally Funded",0,IF($M164="PA",VLOOKUP($N164,'[1]PA Projects'!$A$4:$DO$223,75,0),VLOOKUP($N164, '[1]NJ Projects'!$A$13:$DK$121,74,0)))</f>
        <v>0</v>
      </c>
      <c r="Z164">
        <f>IF($L164="Externally Funded",0,IF($M164="PA",VLOOKUP($N164,'[1]PA Projects'!$A$4:$DO$223,76,0),VLOOKUP($N164, '[1]NJ Projects'!$A$13:$DK$121,75,0)))</f>
        <v>0</v>
      </c>
      <c r="AA164">
        <f>IF($L164="Externally Funded",0,IF($M164="PA",VLOOKUP($N164,'[1]PA Projects'!$A$4:$DO$223,77,0),VLOOKUP($N164, '[1]NJ Projects'!$A$13:$DK$121,76,0)))</f>
        <v>0</v>
      </c>
      <c r="AB164">
        <f>IF($L164="Externally Funded",0,IF($M164="PA",VLOOKUP($N164,'[1]PA Projects'!$A$4:$DO$223,78,0),VLOOKUP($N164, '[1]NJ Projects'!$A$13:$DK$121,77,0)))</f>
        <v>0</v>
      </c>
      <c r="AC164">
        <f>IF($L164="Externally Funded",0,IF($M164="PA",VLOOKUP($N164,'[1]PA Projects'!$A$4:$DO$223,79,0),VLOOKUP($N164, '[1]NJ Projects'!$A$13:$DK$121,78,0)))</f>
        <v>0</v>
      </c>
      <c r="AD164">
        <f>IF($L164="Externally Funded",0,IF($M164="PA",VLOOKUP($N164,'[1]PA Projects'!$A$4:$DO$223,80,0),VLOOKUP($N164, '[1]NJ Projects'!$A$13:$DK$121,79,0)))</f>
        <v>0</v>
      </c>
      <c r="AE164">
        <f>IF($L164="Externally Funded",0,IF($M164="PA",VLOOKUP($N164,'[1]PA Projects'!$A$4:$DO$223,81,0),VLOOKUP($N164, '[1]NJ Projects'!$A$13:$DK$121,80,0)))</f>
        <v>0</v>
      </c>
      <c r="AF164">
        <f>IF($L164="Externally Funded",0,IF($M164="PA",VLOOKUP($N164,'[1]PA Projects'!$A$4:$DO$223,82,0),VLOOKUP($N164, '[1]NJ Projects'!$A$13:$DK$121,81,0)))</f>
        <v>0</v>
      </c>
      <c r="AG164">
        <f>IF($L164="Externally Funded",0,IF($M164="PA",VLOOKUP($N164,'[1]PA Projects'!$A$4:$DO$223,83,0),VLOOKUP($N164, '[1]NJ Projects'!$A$13:$DK$121,82,0)))</f>
        <v>0</v>
      </c>
      <c r="AH164">
        <f>IF($L164="Externally Funded",0,IF($M164="PA",VLOOKUP($N164,'[1]PA Projects'!$A$4:$DO$223,84,0),VLOOKUP($N164, '[1]NJ Projects'!$A$13:$DK$121,83,0)))</f>
        <v>0</v>
      </c>
      <c r="AI164">
        <f>IF($L164="Externally Funded",0,IF($M164="PA",VLOOKUP($N164,'[1]PA Projects'!$A$4:$DO$223,85,0),VLOOKUP($N164, '[1]NJ Projects'!$A$13:$DK$121,84,0)))</f>
        <v>0</v>
      </c>
      <c r="AJ164">
        <f>IF($L164="Externally Funded",0,IF($M164="PA",VLOOKUP($N164,'[1]PA Projects'!$A$4:$DO$223,86,0),VLOOKUP($N164, '[1]NJ Projects'!$A$13:$DK$121,85,0)))</f>
        <v>0</v>
      </c>
      <c r="AK164">
        <f>IF($L164="Externally Funded",0,IF($M164="PA",VLOOKUP($N164,'[1]PA Projects'!$A$4:$DO$223,87,0),VLOOKUP($N164, '[1]NJ Projects'!$A$13:$DK$121,86,0)))</f>
        <v>0</v>
      </c>
      <c r="AL164">
        <f>IF($L164="Externally Funded", VLOOKUP($N164, '[1]External Projects'!$A$5:$S$13,19,0), IF($M164="PA",VLOOKUP($N164,'[1]PA Projects'!$A$4:$DO$223,119,0),VLOOKUP($N164, '[1]NJ Projects'!$A$13:$DK$121,115,0)))</f>
        <v>0</v>
      </c>
    </row>
    <row r="165" spans="1:38" x14ac:dyDescent="0.25">
      <c r="A165" s="8"/>
      <c r="B165" s="8" t="s">
        <v>301</v>
      </c>
      <c r="C165" s="8" t="s">
        <v>459</v>
      </c>
      <c r="D165" s="8" t="s">
        <v>460</v>
      </c>
      <c r="E165" s="8" t="s">
        <v>26</v>
      </c>
      <c r="F165" s="8" t="s">
        <v>90</v>
      </c>
      <c r="G165" s="9">
        <v>55.7</v>
      </c>
      <c r="H165" s="9">
        <v>0</v>
      </c>
      <c r="I165" s="9">
        <v>0</v>
      </c>
      <c r="J165" s="9"/>
      <c r="K165" s="8"/>
      <c r="L165" s="8" t="s">
        <v>39</v>
      </c>
      <c r="M165" s="1" t="str">
        <f t="shared" si="1"/>
        <v>PA</v>
      </c>
      <c r="N165" s="8" t="s">
        <v>239</v>
      </c>
      <c r="O165">
        <f>IF($L165="Externally Funded",0,IF($M165="PA",VLOOKUP($N165,'[1]PA Projects'!$A$4:$DO$223,65,0),VLOOKUP($N165, '[1]NJ Projects'!$A$13:$DK$121,64,0)))</f>
        <v>60574</v>
      </c>
      <c r="P165">
        <f>IF($L165="Externally Funded",0,IF($M165="PA",VLOOKUP($N165,'[1]PA Projects'!$A$4:$DO$223,66,0),VLOOKUP($N165, '[1]NJ Projects'!$A$13:$DK$121,65,0)))</f>
        <v>0</v>
      </c>
      <c r="Q165">
        <f>IF($L165="Externally Funded",0,IF($M165="PA",VLOOKUP($N165,'[1]PA Projects'!$A$4:$DO$223,67,0),VLOOKUP($N165, '[1]NJ Projects'!$A$13:$DK$121,66,0)))</f>
        <v>0</v>
      </c>
      <c r="R165">
        <f>IF($L165="Externally Funded",0,IF($M165="PA",VLOOKUP($N165,'[1]PA Projects'!$A$4:$DO$223,68,0),VLOOKUP($N165, '[1]NJ Projects'!$A$13:$DK$121,67,0)))</f>
        <v>0</v>
      </c>
      <c r="S165">
        <f>IF($L165="Externally Funded",0,IF($M165="PA",VLOOKUP($N165,'[1]PA Projects'!$A$4:$DO$223,69,0),VLOOKUP($N165, '[1]NJ Projects'!$A$13:$DK$121,68,0)))</f>
        <v>0</v>
      </c>
      <c r="T165">
        <f>IF($L165="Externally Funded",0,IF($M165="PA",VLOOKUP($N165,'[1]PA Projects'!$A$4:$DO$223,70,0),VLOOKUP($N165, '[1]NJ Projects'!$A$13:$DK$121,69,0)))</f>
        <v>0</v>
      </c>
      <c r="U165">
        <f>IF($L165="Externally Funded",0,IF($M165="PA",VLOOKUP($N165,'[1]PA Projects'!$A$4:$DO$223,71,0),VLOOKUP($N165, '[1]NJ Projects'!$A$13:$DK$121,70,0)))</f>
        <v>0</v>
      </c>
      <c r="V165">
        <f>IF($L165="Externally Funded",0,IF($M165="PA",VLOOKUP($N165,'[1]PA Projects'!$A$4:$DO$223,72,0),VLOOKUP($N165, '[1]NJ Projects'!$A$13:$DK$121,71,0)))</f>
        <v>0</v>
      </c>
      <c r="W165">
        <f>IF($L165="Externally Funded",0,IF($M165="PA",VLOOKUP($N165,'[1]PA Projects'!$A$4:$DO$223,73,0),VLOOKUP($N165, '[1]NJ Projects'!$A$13:$DK$121,72,0)))</f>
        <v>0</v>
      </c>
      <c r="X165">
        <f>IF($L165="Externally Funded",0,IF($M165="PA",VLOOKUP($N165,'[1]PA Projects'!$A$4:$DO$223,74,0),VLOOKUP($N165, '[1]NJ Projects'!$A$13:$DK$121,73,0)))</f>
        <v>0</v>
      </c>
      <c r="Y165">
        <f>IF($L165="Externally Funded",0,IF($M165="PA",VLOOKUP($N165,'[1]PA Projects'!$A$4:$DO$223,75,0),VLOOKUP($N165, '[1]NJ Projects'!$A$13:$DK$121,74,0)))</f>
        <v>0</v>
      </c>
      <c r="Z165">
        <f>IF($L165="Externally Funded",0,IF($M165="PA",VLOOKUP($N165,'[1]PA Projects'!$A$4:$DO$223,76,0),VLOOKUP($N165, '[1]NJ Projects'!$A$13:$DK$121,75,0)))</f>
        <v>0</v>
      </c>
      <c r="AA165">
        <f>IF($L165="Externally Funded",0,IF($M165="PA",VLOOKUP($N165,'[1]PA Projects'!$A$4:$DO$223,77,0),VLOOKUP($N165, '[1]NJ Projects'!$A$13:$DK$121,76,0)))</f>
        <v>0</v>
      </c>
      <c r="AB165">
        <f>IF($L165="Externally Funded",0,IF($M165="PA",VLOOKUP($N165,'[1]PA Projects'!$A$4:$DO$223,78,0),VLOOKUP($N165, '[1]NJ Projects'!$A$13:$DK$121,77,0)))</f>
        <v>0</v>
      </c>
      <c r="AC165">
        <f>IF($L165="Externally Funded",0,IF($M165="PA",VLOOKUP($N165,'[1]PA Projects'!$A$4:$DO$223,79,0),VLOOKUP($N165, '[1]NJ Projects'!$A$13:$DK$121,78,0)))</f>
        <v>0</v>
      </c>
      <c r="AD165">
        <f>IF($L165="Externally Funded",0,IF($M165="PA",VLOOKUP($N165,'[1]PA Projects'!$A$4:$DO$223,80,0),VLOOKUP($N165, '[1]NJ Projects'!$A$13:$DK$121,79,0)))</f>
        <v>0</v>
      </c>
      <c r="AE165">
        <f>IF($L165="Externally Funded",0,IF($M165="PA",VLOOKUP($N165,'[1]PA Projects'!$A$4:$DO$223,81,0),VLOOKUP($N165, '[1]NJ Projects'!$A$13:$DK$121,80,0)))</f>
        <v>0</v>
      </c>
      <c r="AF165">
        <f>IF($L165="Externally Funded",0,IF($M165="PA",VLOOKUP($N165,'[1]PA Projects'!$A$4:$DO$223,82,0),VLOOKUP($N165, '[1]NJ Projects'!$A$13:$DK$121,81,0)))</f>
        <v>0</v>
      </c>
      <c r="AG165">
        <f>IF($L165="Externally Funded",0,IF($M165="PA",VLOOKUP($N165,'[1]PA Projects'!$A$4:$DO$223,83,0),VLOOKUP($N165, '[1]NJ Projects'!$A$13:$DK$121,82,0)))</f>
        <v>0</v>
      </c>
      <c r="AH165">
        <f>IF($L165="Externally Funded",0,IF($M165="PA",VLOOKUP($N165,'[1]PA Projects'!$A$4:$DO$223,84,0),VLOOKUP($N165, '[1]NJ Projects'!$A$13:$DK$121,83,0)))</f>
        <v>0</v>
      </c>
      <c r="AI165">
        <f>IF($L165="Externally Funded",0,IF($M165="PA",VLOOKUP($N165,'[1]PA Projects'!$A$4:$DO$223,85,0),VLOOKUP($N165, '[1]NJ Projects'!$A$13:$DK$121,84,0)))</f>
        <v>0</v>
      </c>
      <c r="AJ165">
        <f>IF($L165="Externally Funded",0,IF($M165="PA",VLOOKUP($N165,'[1]PA Projects'!$A$4:$DO$223,86,0),VLOOKUP($N165, '[1]NJ Projects'!$A$13:$DK$121,85,0)))</f>
        <v>0</v>
      </c>
      <c r="AK165">
        <f>IF($L165="Externally Funded",0,IF($M165="PA",VLOOKUP($N165,'[1]PA Projects'!$A$4:$DO$223,87,0),VLOOKUP($N165, '[1]NJ Projects'!$A$13:$DK$121,86,0)))</f>
        <v>0</v>
      </c>
      <c r="AL165" t="str">
        <f>IF($L165="Externally Funded", VLOOKUP($N165, '[1]External Projects'!$A$5:$S$13,19,0), IF($M165="PA",VLOOKUP($N165,'[1]PA Projects'!$A$4:$DO$223,119,0),VLOOKUP($N165, '[1]NJ Projects'!$A$13:$DK$121,115,0)))</f>
        <v>http://paolitransportationcenter.com/</v>
      </c>
    </row>
    <row r="166" spans="1:38" x14ac:dyDescent="0.25">
      <c r="A166" s="8"/>
      <c r="B166" s="8" t="s">
        <v>301</v>
      </c>
      <c r="C166" s="8" t="s">
        <v>461</v>
      </c>
      <c r="D166" s="8" t="s">
        <v>460</v>
      </c>
      <c r="E166" s="8" t="s">
        <v>38</v>
      </c>
      <c r="F166" s="8" t="s">
        <v>448</v>
      </c>
      <c r="G166" s="9">
        <v>23.8</v>
      </c>
      <c r="H166" s="9">
        <v>0</v>
      </c>
      <c r="I166" s="9">
        <v>0</v>
      </c>
      <c r="J166" s="9"/>
      <c r="K166" s="8"/>
      <c r="L166" s="8" t="s">
        <v>39</v>
      </c>
      <c r="M166" s="1" t="str">
        <f t="shared" si="1"/>
        <v>PA</v>
      </c>
      <c r="N166" s="8" t="s">
        <v>515</v>
      </c>
      <c r="O166">
        <f>IF($L166="Externally Funded",0,IF($M166="PA",VLOOKUP($N166,'[1]PA Projects'!$A$4:$DO$223,65,0),VLOOKUP($N166, '[1]NJ Projects'!$A$13:$DK$121,64,0)))</f>
        <v>90680</v>
      </c>
      <c r="P166">
        <f>IF($L166="Externally Funded",0,IF($M166="PA",VLOOKUP($N166,'[1]PA Projects'!$A$4:$DO$223,66,0),VLOOKUP($N166, '[1]NJ Projects'!$A$13:$DK$121,65,0)))</f>
        <v>73215</v>
      </c>
      <c r="Q166">
        <f>IF($L166="Externally Funded",0,IF($M166="PA",VLOOKUP($N166,'[1]PA Projects'!$A$4:$DO$223,67,0),VLOOKUP($N166, '[1]NJ Projects'!$A$13:$DK$121,66,0)))</f>
        <v>73214</v>
      </c>
      <c r="R166">
        <f>IF($L166="Externally Funded",0,IF($M166="PA",VLOOKUP($N166,'[1]PA Projects'!$A$4:$DO$223,68,0),VLOOKUP($N166, '[1]NJ Projects'!$A$13:$DK$121,67,0)))</f>
        <v>95401</v>
      </c>
      <c r="S166">
        <f>IF($L166="Externally Funded",0,IF($M166="PA",VLOOKUP($N166,'[1]PA Projects'!$A$4:$DO$223,69,0),VLOOKUP($N166, '[1]NJ Projects'!$A$13:$DK$121,68,0)))</f>
        <v>0</v>
      </c>
      <c r="T166">
        <f>IF($L166="Externally Funded",0,IF($M166="PA",VLOOKUP($N166,'[1]PA Projects'!$A$4:$DO$223,70,0),VLOOKUP($N166, '[1]NJ Projects'!$A$13:$DK$121,69,0)))</f>
        <v>0</v>
      </c>
      <c r="U166">
        <f>IF($L166="Externally Funded",0,IF($M166="PA",VLOOKUP($N166,'[1]PA Projects'!$A$4:$DO$223,71,0),VLOOKUP($N166, '[1]NJ Projects'!$A$13:$DK$121,70,0)))</f>
        <v>0</v>
      </c>
      <c r="V166">
        <f>IF($L166="Externally Funded",0,IF($M166="PA",VLOOKUP($N166,'[1]PA Projects'!$A$4:$DO$223,72,0),VLOOKUP($N166, '[1]NJ Projects'!$A$13:$DK$121,71,0)))</f>
        <v>0</v>
      </c>
      <c r="W166">
        <f>IF($L166="Externally Funded",0,IF($M166="PA",VLOOKUP($N166,'[1]PA Projects'!$A$4:$DO$223,73,0),VLOOKUP($N166, '[1]NJ Projects'!$A$13:$DK$121,72,0)))</f>
        <v>0</v>
      </c>
      <c r="X166">
        <f>IF($L166="Externally Funded",0,IF($M166="PA",VLOOKUP($N166,'[1]PA Projects'!$A$4:$DO$223,74,0),VLOOKUP($N166, '[1]NJ Projects'!$A$13:$DK$121,73,0)))</f>
        <v>0</v>
      </c>
      <c r="Y166">
        <f>IF($L166="Externally Funded",0,IF($M166="PA",VLOOKUP($N166,'[1]PA Projects'!$A$4:$DO$223,75,0),VLOOKUP($N166, '[1]NJ Projects'!$A$13:$DK$121,74,0)))</f>
        <v>0</v>
      </c>
      <c r="Z166">
        <f>IF($L166="Externally Funded",0,IF($M166="PA",VLOOKUP($N166,'[1]PA Projects'!$A$4:$DO$223,76,0),VLOOKUP($N166, '[1]NJ Projects'!$A$13:$DK$121,75,0)))</f>
        <v>0</v>
      </c>
      <c r="AA166">
        <f>IF($L166="Externally Funded",0,IF($M166="PA",VLOOKUP($N166,'[1]PA Projects'!$A$4:$DO$223,77,0),VLOOKUP($N166, '[1]NJ Projects'!$A$13:$DK$121,76,0)))</f>
        <v>0</v>
      </c>
      <c r="AB166">
        <f>IF($L166="Externally Funded",0,IF($M166="PA",VLOOKUP($N166,'[1]PA Projects'!$A$4:$DO$223,78,0),VLOOKUP($N166, '[1]NJ Projects'!$A$13:$DK$121,77,0)))</f>
        <v>0</v>
      </c>
      <c r="AC166">
        <f>IF($L166="Externally Funded",0,IF($M166="PA",VLOOKUP($N166,'[1]PA Projects'!$A$4:$DO$223,79,0),VLOOKUP($N166, '[1]NJ Projects'!$A$13:$DK$121,78,0)))</f>
        <v>0</v>
      </c>
      <c r="AD166">
        <f>IF($L166="Externally Funded",0,IF($M166="PA",VLOOKUP($N166,'[1]PA Projects'!$A$4:$DO$223,80,0),VLOOKUP($N166, '[1]NJ Projects'!$A$13:$DK$121,79,0)))</f>
        <v>0</v>
      </c>
      <c r="AE166">
        <f>IF($L166="Externally Funded",0,IF($M166="PA",VLOOKUP($N166,'[1]PA Projects'!$A$4:$DO$223,81,0),VLOOKUP($N166, '[1]NJ Projects'!$A$13:$DK$121,80,0)))</f>
        <v>0</v>
      </c>
      <c r="AF166">
        <f>IF($L166="Externally Funded",0,IF($M166="PA",VLOOKUP($N166,'[1]PA Projects'!$A$4:$DO$223,82,0),VLOOKUP($N166, '[1]NJ Projects'!$A$13:$DK$121,81,0)))</f>
        <v>0</v>
      </c>
      <c r="AG166">
        <f>IF($L166="Externally Funded",0,IF($M166="PA",VLOOKUP($N166,'[1]PA Projects'!$A$4:$DO$223,83,0),VLOOKUP($N166, '[1]NJ Projects'!$A$13:$DK$121,82,0)))</f>
        <v>0</v>
      </c>
      <c r="AH166">
        <f>IF($L166="Externally Funded",0,IF($M166="PA",VLOOKUP($N166,'[1]PA Projects'!$A$4:$DO$223,84,0),VLOOKUP($N166, '[1]NJ Projects'!$A$13:$DK$121,83,0)))</f>
        <v>0</v>
      </c>
      <c r="AI166">
        <f>IF($L166="Externally Funded",0,IF($M166="PA",VLOOKUP($N166,'[1]PA Projects'!$A$4:$DO$223,85,0),VLOOKUP($N166, '[1]NJ Projects'!$A$13:$DK$121,84,0)))</f>
        <v>0</v>
      </c>
      <c r="AJ166">
        <f>IF($L166="Externally Funded",0,IF($M166="PA",VLOOKUP($N166,'[1]PA Projects'!$A$4:$DO$223,86,0),VLOOKUP($N166, '[1]NJ Projects'!$A$13:$DK$121,85,0)))</f>
        <v>0</v>
      </c>
      <c r="AK166">
        <f>IF($L166="Externally Funded",0,IF($M166="PA",VLOOKUP($N166,'[1]PA Projects'!$A$4:$DO$223,87,0),VLOOKUP($N166, '[1]NJ Projects'!$A$13:$DK$121,86,0)))</f>
        <v>0</v>
      </c>
      <c r="AL166" t="str">
        <f>IF($L166="Externally Funded", VLOOKUP($N166, '[1]External Projects'!$A$5:$S$13,19,0), IF($M166="PA",VLOOKUP($N166,'[1]PA Projects'!$A$4:$DO$223,119,0),VLOOKUP($N166, '[1]NJ Projects'!$A$13:$DK$121,115,0)))</f>
        <v>http://www.planthekeystone.com/</v>
      </c>
    </row>
    <row r="167" spans="1:38" x14ac:dyDescent="0.25">
      <c r="A167" s="8"/>
      <c r="B167" s="8" t="s">
        <v>301</v>
      </c>
      <c r="C167" s="8" t="s">
        <v>462</v>
      </c>
      <c r="D167" s="8" t="s">
        <v>460</v>
      </c>
      <c r="E167" s="8" t="s">
        <v>74</v>
      </c>
      <c r="F167" s="8" t="s">
        <v>362</v>
      </c>
      <c r="G167" s="9">
        <v>99.5</v>
      </c>
      <c r="H167" s="9">
        <v>0</v>
      </c>
      <c r="I167" s="9">
        <v>0</v>
      </c>
      <c r="J167" s="9"/>
      <c r="K167" s="8"/>
      <c r="L167" s="8" t="s">
        <v>39</v>
      </c>
      <c r="M167" s="1" t="str">
        <f t="shared" si="1"/>
        <v>PA</v>
      </c>
      <c r="N167" s="8" t="s">
        <v>516</v>
      </c>
      <c r="O167">
        <f>IF($L167="Externally Funded",0,IF($M167="PA",VLOOKUP($N167,'[1]PA Projects'!$A$4:$DO$223,65,0),VLOOKUP($N167, '[1]NJ Projects'!$A$13:$DK$121,64,0)))</f>
        <v>60540</v>
      </c>
      <c r="P167">
        <f>IF($L167="Externally Funded",0,IF($M167="PA",VLOOKUP($N167,'[1]PA Projects'!$A$4:$DO$223,66,0),VLOOKUP($N167, '[1]NJ Projects'!$A$13:$DK$121,65,0)))</f>
        <v>0</v>
      </c>
      <c r="Q167">
        <f>IF($L167="Externally Funded",0,IF($M167="PA",VLOOKUP($N167,'[1]PA Projects'!$A$4:$DO$223,67,0),VLOOKUP($N167, '[1]NJ Projects'!$A$13:$DK$121,66,0)))</f>
        <v>0</v>
      </c>
      <c r="R167">
        <f>IF($L167="Externally Funded",0,IF($M167="PA",VLOOKUP($N167,'[1]PA Projects'!$A$4:$DO$223,68,0),VLOOKUP($N167, '[1]NJ Projects'!$A$13:$DK$121,67,0)))</f>
        <v>0</v>
      </c>
      <c r="S167">
        <f>IF($L167="Externally Funded",0,IF($M167="PA",VLOOKUP($N167,'[1]PA Projects'!$A$4:$DO$223,69,0),VLOOKUP($N167, '[1]NJ Projects'!$A$13:$DK$121,68,0)))</f>
        <v>0</v>
      </c>
      <c r="T167">
        <f>IF($L167="Externally Funded",0,IF($M167="PA",VLOOKUP($N167,'[1]PA Projects'!$A$4:$DO$223,70,0),VLOOKUP($N167, '[1]NJ Projects'!$A$13:$DK$121,69,0)))</f>
        <v>0</v>
      </c>
      <c r="U167">
        <f>IF($L167="Externally Funded",0,IF($M167="PA",VLOOKUP($N167,'[1]PA Projects'!$A$4:$DO$223,71,0),VLOOKUP($N167, '[1]NJ Projects'!$A$13:$DK$121,70,0)))</f>
        <v>0</v>
      </c>
      <c r="V167">
        <f>IF($L167="Externally Funded",0,IF($M167="PA",VLOOKUP($N167,'[1]PA Projects'!$A$4:$DO$223,72,0),VLOOKUP($N167, '[1]NJ Projects'!$A$13:$DK$121,71,0)))</f>
        <v>0</v>
      </c>
      <c r="W167">
        <f>IF($L167="Externally Funded",0,IF($M167="PA",VLOOKUP($N167,'[1]PA Projects'!$A$4:$DO$223,73,0),VLOOKUP($N167, '[1]NJ Projects'!$A$13:$DK$121,72,0)))</f>
        <v>0</v>
      </c>
      <c r="X167">
        <f>IF($L167="Externally Funded",0,IF($M167="PA",VLOOKUP($N167,'[1]PA Projects'!$A$4:$DO$223,74,0),VLOOKUP($N167, '[1]NJ Projects'!$A$13:$DK$121,73,0)))</f>
        <v>0</v>
      </c>
      <c r="Y167">
        <f>IF($L167="Externally Funded",0,IF($M167="PA",VLOOKUP($N167,'[1]PA Projects'!$A$4:$DO$223,75,0),VLOOKUP($N167, '[1]NJ Projects'!$A$13:$DK$121,74,0)))</f>
        <v>0</v>
      </c>
      <c r="Z167">
        <f>IF($L167="Externally Funded",0,IF($M167="PA",VLOOKUP($N167,'[1]PA Projects'!$A$4:$DO$223,76,0),VLOOKUP($N167, '[1]NJ Projects'!$A$13:$DK$121,75,0)))</f>
        <v>0</v>
      </c>
      <c r="AA167">
        <f>IF($L167="Externally Funded",0,IF($M167="PA",VLOOKUP($N167,'[1]PA Projects'!$A$4:$DO$223,77,0),VLOOKUP($N167, '[1]NJ Projects'!$A$13:$DK$121,76,0)))</f>
        <v>0</v>
      </c>
      <c r="AB167">
        <f>IF($L167="Externally Funded",0,IF($M167="PA",VLOOKUP($N167,'[1]PA Projects'!$A$4:$DO$223,78,0),VLOOKUP($N167, '[1]NJ Projects'!$A$13:$DK$121,77,0)))</f>
        <v>0</v>
      </c>
      <c r="AC167">
        <f>IF($L167="Externally Funded",0,IF($M167="PA",VLOOKUP($N167,'[1]PA Projects'!$A$4:$DO$223,79,0),VLOOKUP($N167, '[1]NJ Projects'!$A$13:$DK$121,78,0)))</f>
        <v>0</v>
      </c>
      <c r="AD167">
        <f>IF($L167="Externally Funded",0,IF($M167="PA",VLOOKUP($N167,'[1]PA Projects'!$A$4:$DO$223,80,0),VLOOKUP($N167, '[1]NJ Projects'!$A$13:$DK$121,79,0)))</f>
        <v>0</v>
      </c>
      <c r="AE167">
        <f>IF($L167="Externally Funded",0,IF($M167="PA",VLOOKUP($N167,'[1]PA Projects'!$A$4:$DO$223,81,0),VLOOKUP($N167, '[1]NJ Projects'!$A$13:$DK$121,80,0)))</f>
        <v>0</v>
      </c>
      <c r="AF167">
        <f>IF($L167="Externally Funded",0,IF($M167="PA",VLOOKUP($N167,'[1]PA Projects'!$A$4:$DO$223,82,0),VLOOKUP($N167, '[1]NJ Projects'!$A$13:$DK$121,81,0)))</f>
        <v>0</v>
      </c>
      <c r="AG167">
        <f>IF($L167="Externally Funded",0,IF($M167="PA",VLOOKUP($N167,'[1]PA Projects'!$A$4:$DO$223,83,0),VLOOKUP($N167, '[1]NJ Projects'!$A$13:$DK$121,82,0)))</f>
        <v>0</v>
      </c>
      <c r="AH167">
        <f>IF($L167="Externally Funded",0,IF($M167="PA",VLOOKUP($N167,'[1]PA Projects'!$A$4:$DO$223,84,0),VLOOKUP($N167, '[1]NJ Projects'!$A$13:$DK$121,83,0)))</f>
        <v>0</v>
      </c>
      <c r="AI167">
        <f>IF($L167="Externally Funded",0,IF($M167="PA",VLOOKUP($N167,'[1]PA Projects'!$A$4:$DO$223,85,0),VLOOKUP($N167, '[1]NJ Projects'!$A$13:$DK$121,84,0)))</f>
        <v>0</v>
      </c>
      <c r="AJ167">
        <f>IF($L167="Externally Funded",0,IF($M167="PA",VLOOKUP($N167,'[1]PA Projects'!$A$4:$DO$223,86,0),VLOOKUP($N167, '[1]NJ Projects'!$A$13:$DK$121,85,0)))</f>
        <v>0</v>
      </c>
      <c r="AK167">
        <f>IF($L167="Externally Funded",0,IF($M167="PA",VLOOKUP($N167,'[1]PA Projects'!$A$4:$DO$223,87,0),VLOOKUP($N167, '[1]NJ Projects'!$A$13:$DK$121,86,0)))</f>
        <v>0</v>
      </c>
      <c r="AL167">
        <f>IF($L167="Externally Funded", VLOOKUP($N167, '[1]External Projects'!$A$5:$S$13,19,0), IF($M167="PA",VLOOKUP($N167,'[1]PA Projects'!$A$4:$DO$223,119,0),VLOOKUP($N167, '[1]NJ Projects'!$A$13:$DK$121,115,0)))</f>
        <v>0</v>
      </c>
    </row>
    <row r="168" spans="1:38" x14ac:dyDescent="0.25">
      <c r="A168" s="8"/>
      <c r="B168" s="8" t="s">
        <v>301</v>
      </c>
      <c r="C168" s="8" t="s">
        <v>463</v>
      </c>
      <c r="D168" s="8" t="s">
        <v>457</v>
      </c>
      <c r="E168" s="8" t="s">
        <v>64</v>
      </c>
      <c r="F168" s="8" t="s">
        <v>27</v>
      </c>
      <c r="G168" s="9">
        <v>37.1</v>
      </c>
      <c r="H168" s="9">
        <v>0</v>
      </c>
      <c r="I168" s="9">
        <v>0</v>
      </c>
      <c r="J168" s="9"/>
      <c r="K168" s="8"/>
      <c r="L168" s="8" t="s">
        <v>39</v>
      </c>
      <c r="M168" s="1" t="str">
        <f t="shared" si="1"/>
        <v>PA</v>
      </c>
      <c r="N168" s="8" t="s">
        <v>517</v>
      </c>
      <c r="O168">
        <f>IF($L168="Externally Funded",0,IF($M168="PA",VLOOKUP($N168,'[1]PA Projects'!$A$4:$DO$223,65,0),VLOOKUP($N168, '[1]NJ Projects'!$A$13:$DK$121,64,0)))</f>
        <v>60655</v>
      </c>
      <c r="P168">
        <f>IF($L168="Externally Funded",0,IF($M168="PA",VLOOKUP($N168,'[1]PA Projects'!$A$4:$DO$223,66,0),VLOOKUP($N168, '[1]NJ Projects'!$A$13:$DK$121,65,0)))</f>
        <v>0</v>
      </c>
      <c r="Q168">
        <f>IF($L168="Externally Funded",0,IF($M168="PA",VLOOKUP($N168,'[1]PA Projects'!$A$4:$DO$223,67,0),VLOOKUP($N168, '[1]NJ Projects'!$A$13:$DK$121,66,0)))</f>
        <v>0</v>
      </c>
      <c r="R168">
        <f>IF($L168="Externally Funded",0,IF($M168="PA",VLOOKUP($N168,'[1]PA Projects'!$A$4:$DO$223,68,0),VLOOKUP($N168, '[1]NJ Projects'!$A$13:$DK$121,67,0)))</f>
        <v>0</v>
      </c>
      <c r="S168">
        <f>IF($L168="Externally Funded",0,IF($M168="PA",VLOOKUP($N168,'[1]PA Projects'!$A$4:$DO$223,69,0),VLOOKUP($N168, '[1]NJ Projects'!$A$13:$DK$121,68,0)))</f>
        <v>0</v>
      </c>
      <c r="T168">
        <f>IF($L168="Externally Funded",0,IF($M168="PA",VLOOKUP($N168,'[1]PA Projects'!$A$4:$DO$223,70,0),VLOOKUP($N168, '[1]NJ Projects'!$A$13:$DK$121,69,0)))</f>
        <v>0</v>
      </c>
      <c r="U168">
        <f>IF($L168="Externally Funded",0,IF($M168="PA",VLOOKUP($N168,'[1]PA Projects'!$A$4:$DO$223,71,0),VLOOKUP($N168, '[1]NJ Projects'!$A$13:$DK$121,70,0)))</f>
        <v>0</v>
      </c>
      <c r="V168">
        <f>IF($L168="Externally Funded",0,IF($M168="PA",VLOOKUP($N168,'[1]PA Projects'!$A$4:$DO$223,72,0),VLOOKUP($N168, '[1]NJ Projects'!$A$13:$DK$121,71,0)))</f>
        <v>0</v>
      </c>
      <c r="W168">
        <f>IF($L168="Externally Funded",0,IF($M168="PA",VLOOKUP($N168,'[1]PA Projects'!$A$4:$DO$223,73,0),VLOOKUP($N168, '[1]NJ Projects'!$A$13:$DK$121,72,0)))</f>
        <v>0</v>
      </c>
      <c r="X168">
        <f>IF($L168="Externally Funded",0,IF($M168="PA",VLOOKUP($N168,'[1]PA Projects'!$A$4:$DO$223,74,0),VLOOKUP($N168, '[1]NJ Projects'!$A$13:$DK$121,73,0)))</f>
        <v>0</v>
      </c>
      <c r="Y168">
        <f>IF($L168="Externally Funded",0,IF($M168="PA",VLOOKUP($N168,'[1]PA Projects'!$A$4:$DO$223,75,0),VLOOKUP($N168, '[1]NJ Projects'!$A$13:$DK$121,74,0)))</f>
        <v>0</v>
      </c>
      <c r="Z168">
        <f>IF($L168="Externally Funded",0,IF($M168="PA",VLOOKUP($N168,'[1]PA Projects'!$A$4:$DO$223,76,0),VLOOKUP($N168, '[1]NJ Projects'!$A$13:$DK$121,75,0)))</f>
        <v>0</v>
      </c>
      <c r="AA168">
        <f>IF($L168="Externally Funded",0,IF($M168="PA",VLOOKUP($N168,'[1]PA Projects'!$A$4:$DO$223,77,0),VLOOKUP($N168, '[1]NJ Projects'!$A$13:$DK$121,76,0)))</f>
        <v>0</v>
      </c>
      <c r="AB168">
        <f>IF($L168="Externally Funded",0,IF($M168="PA",VLOOKUP($N168,'[1]PA Projects'!$A$4:$DO$223,78,0),VLOOKUP($N168, '[1]NJ Projects'!$A$13:$DK$121,77,0)))</f>
        <v>0</v>
      </c>
      <c r="AC168">
        <f>IF($L168="Externally Funded",0,IF($M168="PA",VLOOKUP($N168,'[1]PA Projects'!$A$4:$DO$223,79,0),VLOOKUP($N168, '[1]NJ Projects'!$A$13:$DK$121,78,0)))</f>
        <v>0</v>
      </c>
      <c r="AD168">
        <f>IF($L168="Externally Funded",0,IF($M168="PA",VLOOKUP($N168,'[1]PA Projects'!$A$4:$DO$223,80,0),VLOOKUP($N168, '[1]NJ Projects'!$A$13:$DK$121,79,0)))</f>
        <v>0</v>
      </c>
      <c r="AE168">
        <f>IF($L168="Externally Funded",0,IF($M168="PA",VLOOKUP($N168,'[1]PA Projects'!$A$4:$DO$223,81,0),VLOOKUP($N168, '[1]NJ Projects'!$A$13:$DK$121,80,0)))</f>
        <v>0</v>
      </c>
      <c r="AF168">
        <f>IF($L168="Externally Funded",0,IF($M168="PA",VLOOKUP($N168,'[1]PA Projects'!$A$4:$DO$223,82,0),VLOOKUP($N168, '[1]NJ Projects'!$A$13:$DK$121,81,0)))</f>
        <v>0</v>
      </c>
      <c r="AG168">
        <f>IF($L168="Externally Funded",0,IF($M168="PA",VLOOKUP($N168,'[1]PA Projects'!$A$4:$DO$223,83,0),VLOOKUP($N168, '[1]NJ Projects'!$A$13:$DK$121,82,0)))</f>
        <v>0</v>
      </c>
      <c r="AH168">
        <f>IF($L168="Externally Funded",0,IF($M168="PA",VLOOKUP($N168,'[1]PA Projects'!$A$4:$DO$223,84,0),VLOOKUP($N168, '[1]NJ Projects'!$A$13:$DK$121,83,0)))</f>
        <v>0</v>
      </c>
      <c r="AI168">
        <f>IF($L168="Externally Funded",0,IF($M168="PA",VLOOKUP($N168,'[1]PA Projects'!$A$4:$DO$223,85,0),VLOOKUP($N168, '[1]NJ Projects'!$A$13:$DK$121,84,0)))</f>
        <v>0</v>
      </c>
      <c r="AJ168">
        <f>IF($L168="Externally Funded",0,IF($M168="PA",VLOOKUP($N168,'[1]PA Projects'!$A$4:$DO$223,86,0),VLOOKUP($N168, '[1]NJ Projects'!$A$13:$DK$121,85,0)))</f>
        <v>0</v>
      </c>
      <c r="AK168">
        <f>IF($L168="Externally Funded",0,IF($M168="PA",VLOOKUP($N168,'[1]PA Projects'!$A$4:$DO$223,87,0),VLOOKUP($N168, '[1]NJ Projects'!$A$13:$DK$121,86,0)))</f>
        <v>0</v>
      </c>
      <c r="AL168">
        <f>IF($L168="Externally Funded", VLOOKUP($N168, '[1]External Projects'!$A$5:$S$13,19,0), IF($M168="PA",VLOOKUP($N168,'[1]PA Projects'!$A$4:$DO$223,119,0),VLOOKUP($N168, '[1]NJ Projects'!$A$13:$DK$121,115,0)))</f>
        <v>0</v>
      </c>
    </row>
    <row r="169" spans="1:38" x14ac:dyDescent="0.25">
      <c r="A169" s="8"/>
      <c r="B169" s="8" t="s">
        <v>301</v>
      </c>
      <c r="C169" s="8" t="s">
        <v>464</v>
      </c>
      <c r="D169" s="8" t="s">
        <v>457</v>
      </c>
      <c r="E169" s="8" t="s">
        <v>104</v>
      </c>
      <c r="F169" s="8" t="s">
        <v>50</v>
      </c>
      <c r="G169" s="9">
        <v>30.6</v>
      </c>
      <c r="H169" s="9">
        <v>0</v>
      </c>
      <c r="I169" s="9">
        <v>0</v>
      </c>
      <c r="J169" s="9"/>
      <c r="K169" s="8"/>
      <c r="L169" s="8" t="s">
        <v>39</v>
      </c>
      <c r="M169" s="1" t="str">
        <f t="shared" si="1"/>
        <v>PA</v>
      </c>
      <c r="N169" s="8" t="s">
        <v>518</v>
      </c>
      <c r="O169">
        <f>IF($L169="Externally Funded",0,IF($M169="PA",VLOOKUP($N169,'[1]PA Projects'!$A$4:$DO$223,65,0),VLOOKUP($N169, '[1]NJ Projects'!$A$13:$DK$121,64,0)))</f>
        <v>15407</v>
      </c>
      <c r="P169">
        <f>IF($L169="Externally Funded",0,IF($M169="PA",VLOOKUP($N169,'[1]PA Projects'!$A$4:$DO$223,66,0),VLOOKUP($N169, '[1]NJ Projects'!$A$13:$DK$121,65,0)))</f>
        <v>0</v>
      </c>
      <c r="Q169">
        <f>IF($L169="Externally Funded",0,IF($M169="PA",VLOOKUP($N169,'[1]PA Projects'!$A$4:$DO$223,67,0),VLOOKUP($N169, '[1]NJ Projects'!$A$13:$DK$121,66,0)))</f>
        <v>0</v>
      </c>
      <c r="R169">
        <f>IF($L169="Externally Funded",0,IF($M169="PA",VLOOKUP($N169,'[1]PA Projects'!$A$4:$DO$223,68,0),VLOOKUP($N169, '[1]NJ Projects'!$A$13:$DK$121,67,0)))</f>
        <v>0</v>
      </c>
      <c r="S169">
        <f>IF($L169="Externally Funded",0,IF($M169="PA",VLOOKUP($N169,'[1]PA Projects'!$A$4:$DO$223,69,0),VLOOKUP($N169, '[1]NJ Projects'!$A$13:$DK$121,68,0)))</f>
        <v>0</v>
      </c>
      <c r="T169">
        <f>IF($L169="Externally Funded",0,IF($M169="PA",VLOOKUP($N169,'[1]PA Projects'!$A$4:$DO$223,70,0),VLOOKUP($N169, '[1]NJ Projects'!$A$13:$DK$121,69,0)))</f>
        <v>0</v>
      </c>
      <c r="U169">
        <f>IF($L169="Externally Funded",0,IF($M169="PA",VLOOKUP($N169,'[1]PA Projects'!$A$4:$DO$223,71,0),VLOOKUP($N169, '[1]NJ Projects'!$A$13:$DK$121,70,0)))</f>
        <v>0</v>
      </c>
      <c r="V169">
        <f>IF($L169="Externally Funded",0,IF($M169="PA",VLOOKUP($N169,'[1]PA Projects'!$A$4:$DO$223,72,0),VLOOKUP($N169, '[1]NJ Projects'!$A$13:$DK$121,71,0)))</f>
        <v>0</v>
      </c>
      <c r="W169">
        <f>IF($L169="Externally Funded",0,IF($M169="PA",VLOOKUP($N169,'[1]PA Projects'!$A$4:$DO$223,73,0),VLOOKUP($N169, '[1]NJ Projects'!$A$13:$DK$121,72,0)))</f>
        <v>0</v>
      </c>
      <c r="X169">
        <f>IF($L169="Externally Funded",0,IF($M169="PA",VLOOKUP($N169,'[1]PA Projects'!$A$4:$DO$223,74,0),VLOOKUP($N169, '[1]NJ Projects'!$A$13:$DK$121,73,0)))</f>
        <v>0</v>
      </c>
      <c r="Y169">
        <f>IF($L169="Externally Funded",0,IF($M169="PA",VLOOKUP($N169,'[1]PA Projects'!$A$4:$DO$223,75,0),VLOOKUP($N169, '[1]NJ Projects'!$A$13:$DK$121,74,0)))</f>
        <v>0</v>
      </c>
      <c r="Z169">
        <f>IF($L169="Externally Funded",0,IF($M169="PA",VLOOKUP($N169,'[1]PA Projects'!$A$4:$DO$223,76,0),VLOOKUP($N169, '[1]NJ Projects'!$A$13:$DK$121,75,0)))</f>
        <v>0</v>
      </c>
      <c r="AA169">
        <f>IF($L169="Externally Funded",0,IF($M169="PA",VLOOKUP($N169,'[1]PA Projects'!$A$4:$DO$223,77,0),VLOOKUP($N169, '[1]NJ Projects'!$A$13:$DK$121,76,0)))</f>
        <v>0</v>
      </c>
      <c r="AB169">
        <f>IF($L169="Externally Funded",0,IF($M169="PA",VLOOKUP($N169,'[1]PA Projects'!$A$4:$DO$223,78,0),VLOOKUP($N169, '[1]NJ Projects'!$A$13:$DK$121,77,0)))</f>
        <v>0</v>
      </c>
      <c r="AC169">
        <f>IF($L169="Externally Funded",0,IF($M169="PA",VLOOKUP($N169,'[1]PA Projects'!$A$4:$DO$223,79,0),VLOOKUP($N169, '[1]NJ Projects'!$A$13:$DK$121,78,0)))</f>
        <v>0</v>
      </c>
      <c r="AD169">
        <f>IF($L169="Externally Funded",0,IF($M169="PA",VLOOKUP($N169,'[1]PA Projects'!$A$4:$DO$223,80,0),VLOOKUP($N169, '[1]NJ Projects'!$A$13:$DK$121,79,0)))</f>
        <v>0</v>
      </c>
      <c r="AE169">
        <f>IF($L169="Externally Funded",0,IF($M169="PA",VLOOKUP($N169,'[1]PA Projects'!$A$4:$DO$223,81,0),VLOOKUP($N169, '[1]NJ Projects'!$A$13:$DK$121,80,0)))</f>
        <v>0</v>
      </c>
      <c r="AF169">
        <f>IF($L169="Externally Funded",0,IF($M169="PA",VLOOKUP($N169,'[1]PA Projects'!$A$4:$DO$223,82,0),VLOOKUP($N169, '[1]NJ Projects'!$A$13:$DK$121,81,0)))</f>
        <v>0</v>
      </c>
      <c r="AG169">
        <f>IF($L169="Externally Funded",0,IF($M169="PA",VLOOKUP($N169,'[1]PA Projects'!$A$4:$DO$223,83,0),VLOOKUP($N169, '[1]NJ Projects'!$A$13:$DK$121,82,0)))</f>
        <v>0</v>
      </c>
      <c r="AH169">
        <f>IF($L169="Externally Funded",0,IF($M169="PA",VLOOKUP($N169,'[1]PA Projects'!$A$4:$DO$223,84,0),VLOOKUP($N169, '[1]NJ Projects'!$A$13:$DK$121,83,0)))</f>
        <v>0</v>
      </c>
      <c r="AI169">
        <f>IF($L169="Externally Funded",0,IF($M169="PA",VLOOKUP($N169,'[1]PA Projects'!$A$4:$DO$223,85,0),VLOOKUP($N169, '[1]NJ Projects'!$A$13:$DK$121,84,0)))</f>
        <v>0</v>
      </c>
      <c r="AJ169">
        <f>IF($L169="Externally Funded",0,IF($M169="PA",VLOOKUP($N169,'[1]PA Projects'!$A$4:$DO$223,86,0),VLOOKUP($N169, '[1]NJ Projects'!$A$13:$DK$121,85,0)))</f>
        <v>0</v>
      </c>
      <c r="AK169">
        <f>IF($L169="Externally Funded",0,IF($M169="PA",VLOOKUP($N169,'[1]PA Projects'!$A$4:$DO$223,87,0),VLOOKUP($N169, '[1]NJ Projects'!$A$13:$DK$121,86,0)))</f>
        <v>0</v>
      </c>
      <c r="AL169">
        <f>IF($L169="Externally Funded", VLOOKUP($N169, '[1]External Projects'!$A$5:$S$13,19,0), IF($M169="PA",VLOOKUP($N169,'[1]PA Projects'!$A$4:$DO$223,119,0),VLOOKUP($N169, '[1]NJ Projects'!$A$13:$DK$121,115,0)))</f>
        <v>0</v>
      </c>
    </row>
    <row r="170" spans="1:38" x14ac:dyDescent="0.25">
      <c r="A170" s="8"/>
      <c r="B170" s="8" t="s">
        <v>301</v>
      </c>
      <c r="C170" s="8" t="s">
        <v>466</v>
      </c>
      <c r="D170" s="8" t="s">
        <v>465</v>
      </c>
      <c r="E170" s="8" t="s">
        <v>38</v>
      </c>
      <c r="F170" s="8" t="s">
        <v>362</v>
      </c>
      <c r="G170" s="9">
        <v>53</v>
      </c>
      <c r="H170" s="9">
        <v>0</v>
      </c>
      <c r="I170" s="9">
        <v>0</v>
      </c>
      <c r="J170" s="9"/>
      <c r="K170" s="8"/>
      <c r="L170" s="8" t="s">
        <v>39</v>
      </c>
      <c r="M170" s="1" t="str">
        <f t="shared" si="1"/>
        <v>PA</v>
      </c>
      <c r="N170" s="8" t="s">
        <v>549</v>
      </c>
      <c r="O170">
        <f>IF($L170="Externally Funded",0,IF($M170="PA",VLOOKUP($N170,'[1]PA Projects'!$A$4:$DO$223,65,0),VLOOKUP($N170, '[1]NJ Projects'!$A$13:$DK$121,64,0)))</f>
        <v>87534</v>
      </c>
      <c r="P170">
        <f>IF($L170="Externally Funded",0,IF($M170="PA",VLOOKUP($N170,'[1]PA Projects'!$A$4:$DO$223,66,0),VLOOKUP($N170, '[1]NJ Projects'!$A$13:$DK$121,65,0)))</f>
        <v>71195</v>
      </c>
      <c r="Q170">
        <f>IF($L170="Externally Funded",0,IF($M170="PA",VLOOKUP($N170,'[1]PA Projects'!$A$4:$DO$223,67,0),VLOOKUP($N170, '[1]NJ Projects'!$A$13:$DK$121,66,0)))</f>
        <v>60540</v>
      </c>
      <c r="R170">
        <f>IF($L170="Externally Funded",0,IF($M170="PA",VLOOKUP($N170,'[1]PA Projects'!$A$4:$DO$223,68,0),VLOOKUP($N170, '[1]NJ Projects'!$A$13:$DK$121,67,0)))</f>
        <v>0</v>
      </c>
      <c r="S170">
        <f>IF($L170="Externally Funded",0,IF($M170="PA",VLOOKUP($N170,'[1]PA Projects'!$A$4:$DO$223,69,0),VLOOKUP($N170, '[1]NJ Projects'!$A$13:$DK$121,68,0)))</f>
        <v>0</v>
      </c>
      <c r="T170">
        <f>IF($L170="Externally Funded",0,IF($M170="PA",VLOOKUP($N170,'[1]PA Projects'!$A$4:$DO$223,70,0),VLOOKUP($N170, '[1]NJ Projects'!$A$13:$DK$121,69,0)))</f>
        <v>0</v>
      </c>
      <c r="U170">
        <f>IF($L170="Externally Funded",0,IF($M170="PA",VLOOKUP($N170,'[1]PA Projects'!$A$4:$DO$223,71,0),VLOOKUP($N170, '[1]NJ Projects'!$A$13:$DK$121,70,0)))</f>
        <v>0</v>
      </c>
      <c r="V170">
        <f>IF($L170="Externally Funded",0,IF($M170="PA",VLOOKUP($N170,'[1]PA Projects'!$A$4:$DO$223,72,0),VLOOKUP($N170, '[1]NJ Projects'!$A$13:$DK$121,71,0)))</f>
        <v>0</v>
      </c>
      <c r="W170">
        <f>IF($L170="Externally Funded",0,IF($M170="PA",VLOOKUP($N170,'[1]PA Projects'!$A$4:$DO$223,73,0),VLOOKUP($N170, '[1]NJ Projects'!$A$13:$DK$121,72,0)))</f>
        <v>0</v>
      </c>
      <c r="X170">
        <f>IF($L170="Externally Funded",0,IF($M170="PA",VLOOKUP($N170,'[1]PA Projects'!$A$4:$DO$223,74,0),VLOOKUP($N170, '[1]NJ Projects'!$A$13:$DK$121,73,0)))</f>
        <v>0</v>
      </c>
      <c r="Y170">
        <f>IF($L170="Externally Funded",0,IF($M170="PA",VLOOKUP($N170,'[1]PA Projects'!$A$4:$DO$223,75,0),VLOOKUP($N170, '[1]NJ Projects'!$A$13:$DK$121,74,0)))</f>
        <v>0</v>
      </c>
      <c r="Z170">
        <f>IF($L170="Externally Funded",0,IF($M170="PA",VLOOKUP($N170,'[1]PA Projects'!$A$4:$DO$223,76,0),VLOOKUP($N170, '[1]NJ Projects'!$A$13:$DK$121,75,0)))</f>
        <v>0</v>
      </c>
      <c r="AA170">
        <f>IF($L170="Externally Funded",0,IF($M170="PA",VLOOKUP($N170,'[1]PA Projects'!$A$4:$DO$223,77,0),VLOOKUP($N170, '[1]NJ Projects'!$A$13:$DK$121,76,0)))</f>
        <v>0</v>
      </c>
      <c r="AB170">
        <f>IF($L170="Externally Funded",0,IF($M170="PA",VLOOKUP($N170,'[1]PA Projects'!$A$4:$DO$223,78,0),VLOOKUP($N170, '[1]NJ Projects'!$A$13:$DK$121,77,0)))</f>
        <v>0</v>
      </c>
      <c r="AC170">
        <f>IF($L170="Externally Funded",0,IF($M170="PA",VLOOKUP($N170,'[1]PA Projects'!$A$4:$DO$223,79,0),VLOOKUP($N170, '[1]NJ Projects'!$A$13:$DK$121,78,0)))</f>
        <v>0</v>
      </c>
      <c r="AD170">
        <f>IF($L170="Externally Funded",0,IF($M170="PA",VLOOKUP($N170,'[1]PA Projects'!$A$4:$DO$223,80,0),VLOOKUP($N170, '[1]NJ Projects'!$A$13:$DK$121,79,0)))</f>
        <v>0</v>
      </c>
      <c r="AE170">
        <f>IF($L170="Externally Funded",0,IF($M170="PA",VLOOKUP($N170,'[1]PA Projects'!$A$4:$DO$223,81,0),VLOOKUP($N170, '[1]NJ Projects'!$A$13:$DK$121,80,0)))</f>
        <v>0</v>
      </c>
      <c r="AF170">
        <f>IF($L170="Externally Funded",0,IF($M170="PA",VLOOKUP($N170,'[1]PA Projects'!$A$4:$DO$223,82,0),VLOOKUP($N170, '[1]NJ Projects'!$A$13:$DK$121,81,0)))</f>
        <v>0</v>
      </c>
      <c r="AG170">
        <f>IF($L170="Externally Funded",0,IF($M170="PA",VLOOKUP($N170,'[1]PA Projects'!$A$4:$DO$223,83,0),VLOOKUP($N170, '[1]NJ Projects'!$A$13:$DK$121,82,0)))</f>
        <v>0</v>
      </c>
      <c r="AH170">
        <f>IF($L170="Externally Funded",0,IF($M170="PA",VLOOKUP($N170,'[1]PA Projects'!$A$4:$DO$223,84,0),VLOOKUP($N170, '[1]NJ Projects'!$A$13:$DK$121,83,0)))</f>
        <v>0</v>
      </c>
      <c r="AI170">
        <f>IF($L170="Externally Funded",0,IF($M170="PA",VLOOKUP($N170,'[1]PA Projects'!$A$4:$DO$223,85,0),VLOOKUP($N170, '[1]NJ Projects'!$A$13:$DK$121,84,0)))</f>
        <v>0</v>
      </c>
      <c r="AJ170">
        <f>IF($L170="Externally Funded",0,IF($M170="PA",VLOOKUP($N170,'[1]PA Projects'!$A$4:$DO$223,86,0),VLOOKUP($N170, '[1]NJ Projects'!$A$13:$DK$121,85,0)))</f>
        <v>0</v>
      </c>
      <c r="AK170">
        <f>IF($L170="Externally Funded",0,IF($M170="PA",VLOOKUP($N170,'[1]PA Projects'!$A$4:$DO$223,87,0),VLOOKUP($N170, '[1]NJ Projects'!$A$13:$DK$121,86,0)))</f>
        <v>0</v>
      </c>
      <c r="AL170">
        <f>IF($L170="Externally Funded", VLOOKUP($N170, '[1]External Projects'!$A$5:$S$13,19,0), IF($M170="PA",VLOOKUP($N170,'[1]PA Projects'!$A$4:$DO$223,119,0),VLOOKUP($N170, '[1]NJ Projects'!$A$13:$DK$121,115,0)))</f>
        <v>0</v>
      </c>
    </row>
    <row r="171" spans="1:38" x14ac:dyDescent="0.25">
      <c r="A171" s="8"/>
      <c r="B171" s="8" t="s">
        <v>301</v>
      </c>
      <c r="C171" s="8" t="s">
        <v>467</v>
      </c>
      <c r="D171" s="8" t="s">
        <v>436</v>
      </c>
      <c r="E171" s="8" t="s">
        <v>74</v>
      </c>
      <c r="F171" s="8" t="s">
        <v>50</v>
      </c>
      <c r="G171" s="9">
        <v>53.5</v>
      </c>
      <c r="H171" s="9">
        <v>0</v>
      </c>
      <c r="I171" s="9">
        <v>0</v>
      </c>
      <c r="J171" s="9"/>
      <c r="K171" s="8"/>
      <c r="L171" s="8" t="s">
        <v>39</v>
      </c>
      <c r="M171" s="1" t="str">
        <f t="shared" si="1"/>
        <v>PA</v>
      </c>
      <c r="N171" s="8" t="s">
        <v>548</v>
      </c>
      <c r="O171">
        <f>IF($L171="Externally Funded",0,IF($M171="PA",VLOOKUP($N171,'[1]PA Projects'!$A$4:$DO$223,65,0),VLOOKUP($N171, '[1]NJ Projects'!$A$13:$DK$121,64,0)))</f>
        <v>77183</v>
      </c>
      <c r="P171">
        <f>IF($L171="Externally Funded",0,IF($M171="PA",VLOOKUP($N171,'[1]PA Projects'!$A$4:$DO$223,66,0),VLOOKUP($N171, '[1]NJ Projects'!$A$13:$DK$121,65,0)))</f>
        <v>0</v>
      </c>
      <c r="Q171">
        <f>IF($L171="Externally Funded",0,IF($M171="PA",VLOOKUP($N171,'[1]PA Projects'!$A$4:$DO$223,67,0),VLOOKUP($N171, '[1]NJ Projects'!$A$13:$DK$121,66,0)))</f>
        <v>0</v>
      </c>
      <c r="R171">
        <f>IF($L171="Externally Funded",0,IF($M171="PA",VLOOKUP($N171,'[1]PA Projects'!$A$4:$DO$223,68,0),VLOOKUP($N171, '[1]NJ Projects'!$A$13:$DK$121,67,0)))</f>
        <v>0</v>
      </c>
      <c r="S171">
        <f>IF($L171="Externally Funded",0,IF($M171="PA",VLOOKUP($N171,'[1]PA Projects'!$A$4:$DO$223,69,0),VLOOKUP($N171, '[1]NJ Projects'!$A$13:$DK$121,68,0)))</f>
        <v>0</v>
      </c>
      <c r="T171">
        <f>IF($L171="Externally Funded",0,IF($M171="PA",VLOOKUP($N171,'[1]PA Projects'!$A$4:$DO$223,70,0),VLOOKUP($N171, '[1]NJ Projects'!$A$13:$DK$121,69,0)))</f>
        <v>0</v>
      </c>
      <c r="U171">
        <f>IF($L171="Externally Funded",0,IF($M171="PA",VLOOKUP($N171,'[1]PA Projects'!$A$4:$DO$223,71,0),VLOOKUP($N171, '[1]NJ Projects'!$A$13:$DK$121,70,0)))</f>
        <v>0</v>
      </c>
      <c r="V171">
        <f>IF($L171="Externally Funded",0,IF($M171="PA",VLOOKUP($N171,'[1]PA Projects'!$A$4:$DO$223,72,0),VLOOKUP($N171, '[1]NJ Projects'!$A$13:$DK$121,71,0)))</f>
        <v>0</v>
      </c>
      <c r="W171">
        <f>IF($L171="Externally Funded",0,IF($M171="PA",VLOOKUP($N171,'[1]PA Projects'!$A$4:$DO$223,73,0),VLOOKUP($N171, '[1]NJ Projects'!$A$13:$DK$121,72,0)))</f>
        <v>0</v>
      </c>
      <c r="X171">
        <f>IF($L171="Externally Funded",0,IF($M171="PA",VLOOKUP($N171,'[1]PA Projects'!$A$4:$DO$223,74,0),VLOOKUP($N171, '[1]NJ Projects'!$A$13:$DK$121,73,0)))</f>
        <v>0</v>
      </c>
      <c r="Y171">
        <f>IF($L171="Externally Funded",0,IF($M171="PA",VLOOKUP($N171,'[1]PA Projects'!$A$4:$DO$223,75,0),VLOOKUP($N171, '[1]NJ Projects'!$A$13:$DK$121,74,0)))</f>
        <v>0</v>
      </c>
      <c r="Z171">
        <f>IF($L171="Externally Funded",0,IF($M171="PA",VLOOKUP($N171,'[1]PA Projects'!$A$4:$DO$223,76,0),VLOOKUP($N171, '[1]NJ Projects'!$A$13:$DK$121,75,0)))</f>
        <v>0</v>
      </c>
      <c r="AA171">
        <f>IF($L171="Externally Funded",0,IF($M171="PA",VLOOKUP($N171,'[1]PA Projects'!$A$4:$DO$223,77,0),VLOOKUP($N171, '[1]NJ Projects'!$A$13:$DK$121,76,0)))</f>
        <v>0</v>
      </c>
      <c r="AB171">
        <f>IF($L171="Externally Funded",0,IF($M171="PA",VLOOKUP($N171,'[1]PA Projects'!$A$4:$DO$223,78,0),VLOOKUP($N171, '[1]NJ Projects'!$A$13:$DK$121,77,0)))</f>
        <v>0</v>
      </c>
      <c r="AC171">
        <f>IF($L171="Externally Funded",0,IF($M171="PA",VLOOKUP($N171,'[1]PA Projects'!$A$4:$DO$223,79,0),VLOOKUP($N171, '[1]NJ Projects'!$A$13:$DK$121,78,0)))</f>
        <v>0</v>
      </c>
      <c r="AD171">
        <f>IF($L171="Externally Funded",0,IF($M171="PA",VLOOKUP($N171,'[1]PA Projects'!$A$4:$DO$223,80,0),VLOOKUP($N171, '[1]NJ Projects'!$A$13:$DK$121,79,0)))</f>
        <v>0</v>
      </c>
      <c r="AE171">
        <f>IF($L171="Externally Funded",0,IF($M171="PA",VLOOKUP($N171,'[1]PA Projects'!$A$4:$DO$223,81,0),VLOOKUP($N171, '[1]NJ Projects'!$A$13:$DK$121,80,0)))</f>
        <v>0</v>
      </c>
      <c r="AF171">
        <f>IF($L171="Externally Funded",0,IF($M171="PA",VLOOKUP($N171,'[1]PA Projects'!$A$4:$DO$223,82,0),VLOOKUP($N171, '[1]NJ Projects'!$A$13:$DK$121,81,0)))</f>
        <v>0</v>
      </c>
      <c r="AG171">
        <f>IF($L171="Externally Funded",0,IF($M171="PA",VLOOKUP($N171,'[1]PA Projects'!$A$4:$DO$223,83,0),VLOOKUP($N171, '[1]NJ Projects'!$A$13:$DK$121,82,0)))</f>
        <v>0</v>
      </c>
      <c r="AH171">
        <f>IF($L171="Externally Funded",0,IF($M171="PA",VLOOKUP($N171,'[1]PA Projects'!$A$4:$DO$223,84,0),VLOOKUP($N171, '[1]NJ Projects'!$A$13:$DK$121,83,0)))</f>
        <v>0</v>
      </c>
      <c r="AI171">
        <f>IF($L171="Externally Funded",0,IF($M171="PA",VLOOKUP($N171,'[1]PA Projects'!$A$4:$DO$223,85,0),VLOOKUP($N171, '[1]NJ Projects'!$A$13:$DK$121,84,0)))</f>
        <v>0</v>
      </c>
      <c r="AJ171">
        <f>IF($L171="Externally Funded",0,IF($M171="PA",VLOOKUP($N171,'[1]PA Projects'!$A$4:$DO$223,86,0),VLOOKUP($N171, '[1]NJ Projects'!$A$13:$DK$121,85,0)))</f>
        <v>0</v>
      </c>
      <c r="AK171">
        <f>IF($L171="Externally Funded",0,IF($M171="PA",VLOOKUP($N171,'[1]PA Projects'!$A$4:$DO$223,87,0),VLOOKUP($N171, '[1]NJ Projects'!$A$13:$DK$121,86,0)))</f>
        <v>0</v>
      </c>
      <c r="AL171">
        <f>IF($L171="Externally Funded", VLOOKUP($N171, '[1]External Projects'!$A$5:$S$13,19,0), IF($M171="PA",VLOOKUP($N171,'[1]PA Projects'!$A$4:$DO$223,119,0),VLOOKUP($N171, '[1]NJ Projects'!$A$13:$DK$121,115,0)))</f>
        <v>0</v>
      </c>
    </row>
    <row r="172" spans="1:38" x14ac:dyDescent="0.25">
      <c r="A172" s="8"/>
      <c r="B172" s="8" t="s">
        <v>301</v>
      </c>
      <c r="C172" s="8" t="s">
        <v>468</v>
      </c>
      <c r="D172" s="8" t="s">
        <v>469</v>
      </c>
      <c r="E172" s="8" t="s">
        <v>38</v>
      </c>
      <c r="F172" s="8" t="s">
        <v>426</v>
      </c>
      <c r="G172" s="9">
        <v>56.5</v>
      </c>
      <c r="H172" s="9">
        <v>0</v>
      </c>
      <c r="I172" s="9">
        <v>0</v>
      </c>
      <c r="J172" s="9"/>
      <c r="K172" s="8"/>
      <c r="L172" s="8" t="s">
        <v>39</v>
      </c>
      <c r="M172" s="1" t="str">
        <f t="shared" si="1"/>
        <v>PA</v>
      </c>
      <c r="N172" s="8" t="s">
        <v>542</v>
      </c>
      <c r="O172">
        <f>IF($L172="Externally Funded",0,IF($M172="PA",VLOOKUP($N172,'[1]PA Projects'!$A$4:$DO$223,65,0),VLOOKUP($N172, '[1]NJ Projects'!$A$13:$DK$121,64,0)))</f>
        <v>99993</v>
      </c>
      <c r="P172">
        <f>IF($L172="Externally Funded",0,IF($M172="PA",VLOOKUP($N172,'[1]PA Projects'!$A$4:$DO$223,66,0),VLOOKUP($N172, '[1]NJ Projects'!$A$13:$DK$121,65,0)))</f>
        <v>60540</v>
      </c>
      <c r="Q172">
        <f>IF($L172="Externally Funded",0,IF($M172="PA",VLOOKUP($N172,'[1]PA Projects'!$A$4:$DO$223,67,0),VLOOKUP($N172, '[1]NJ Projects'!$A$13:$DK$121,66,0)))</f>
        <v>0</v>
      </c>
      <c r="R172">
        <f>IF($L172="Externally Funded",0,IF($M172="PA",VLOOKUP($N172,'[1]PA Projects'!$A$4:$DO$223,68,0),VLOOKUP($N172, '[1]NJ Projects'!$A$13:$DK$121,67,0)))</f>
        <v>0</v>
      </c>
      <c r="S172">
        <f>IF($L172="Externally Funded",0,IF($M172="PA",VLOOKUP($N172,'[1]PA Projects'!$A$4:$DO$223,69,0),VLOOKUP($N172, '[1]NJ Projects'!$A$13:$DK$121,68,0)))</f>
        <v>0</v>
      </c>
      <c r="T172">
        <f>IF($L172="Externally Funded",0,IF($M172="PA",VLOOKUP($N172,'[1]PA Projects'!$A$4:$DO$223,70,0),VLOOKUP($N172, '[1]NJ Projects'!$A$13:$DK$121,69,0)))</f>
        <v>0</v>
      </c>
      <c r="U172">
        <f>IF($L172="Externally Funded",0,IF($M172="PA",VLOOKUP($N172,'[1]PA Projects'!$A$4:$DO$223,71,0),VLOOKUP($N172, '[1]NJ Projects'!$A$13:$DK$121,70,0)))</f>
        <v>0</v>
      </c>
      <c r="V172">
        <f>IF($L172="Externally Funded",0,IF($M172="PA",VLOOKUP($N172,'[1]PA Projects'!$A$4:$DO$223,72,0),VLOOKUP($N172, '[1]NJ Projects'!$A$13:$DK$121,71,0)))</f>
        <v>0</v>
      </c>
      <c r="W172">
        <f>IF($L172="Externally Funded",0,IF($M172="PA",VLOOKUP($N172,'[1]PA Projects'!$A$4:$DO$223,73,0),VLOOKUP($N172, '[1]NJ Projects'!$A$13:$DK$121,72,0)))</f>
        <v>0</v>
      </c>
      <c r="X172">
        <f>IF($L172="Externally Funded",0,IF($M172="PA",VLOOKUP($N172,'[1]PA Projects'!$A$4:$DO$223,74,0),VLOOKUP($N172, '[1]NJ Projects'!$A$13:$DK$121,73,0)))</f>
        <v>0</v>
      </c>
      <c r="Y172">
        <f>IF($L172="Externally Funded",0,IF($M172="PA",VLOOKUP($N172,'[1]PA Projects'!$A$4:$DO$223,75,0),VLOOKUP($N172, '[1]NJ Projects'!$A$13:$DK$121,74,0)))</f>
        <v>0</v>
      </c>
      <c r="Z172">
        <f>IF($L172="Externally Funded",0,IF($M172="PA",VLOOKUP($N172,'[1]PA Projects'!$A$4:$DO$223,76,0),VLOOKUP($N172, '[1]NJ Projects'!$A$13:$DK$121,75,0)))</f>
        <v>0</v>
      </c>
      <c r="AA172">
        <f>IF($L172="Externally Funded",0,IF($M172="PA",VLOOKUP($N172,'[1]PA Projects'!$A$4:$DO$223,77,0),VLOOKUP($N172, '[1]NJ Projects'!$A$13:$DK$121,76,0)))</f>
        <v>0</v>
      </c>
      <c r="AB172">
        <f>IF($L172="Externally Funded",0,IF($M172="PA",VLOOKUP($N172,'[1]PA Projects'!$A$4:$DO$223,78,0),VLOOKUP($N172, '[1]NJ Projects'!$A$13:$DK$121,77,0)))</f>
        <v>0</v>
      </c>
      <c r="AC172">
        <f>IF($L172="Externally Funded",0,IF($M172="PA",VLOOKUP($N172,'[1]PA Projects'!$A$4:$DO$223,79,0),VLOOKUP($N172, '[1]NJ Projects'!$A$13:$DK$121,78,0)))</f>
        <v>0</v>
      </c>
      <c r="AD172">
        <f>IF($L172="Externally Funded",0,IF($M172="PA",VLOOKUP($N172,'[1]PA Projects'!$A$4:$DO$223,80,0),VLOOKUP($N172, '[1]NJ Projects'!$A$13:$DK$121,79,0)))</f>
        <v>0</v>
      </c>
      <c r="AE172">
        <f>IF($L172="Externally Funded",0,IF($M172="PA",VLOOKUP($N172,'[1]PA Projects'!$A$4:$DO$223,81,0),VLOOKUP($N172, '[1]NJ Projects'!$A$13:$DK$121,80,0)))</f>
        <v>0</v>
      </c>
      <c r="AF172">
        <f>IF($L172="Externally Funded",0,IF($M172="PA",VLOOKUP($N172,'[1]PA Projects'!$A$4:$DO$223,82,0),VLOOKUP($N172, '[1]NJ Projects'!$A$13:$DK$121,81,0)))</f>
        <v>0</v>
      </c>
      <c r="AG172">
        <f>IF($L172="Externally Funded",0,IF($M172="PA",VLOOKUP($N172,'[1]PA Projects'!$A$4:$DO$223,83,0),VLOOKUP($N172, '[1]NJ Projects'!$A$13:$DK$121,82,0)))</f>
        <v>0</v>
      </c>
      <c r="AH172">
        <f>IF($L172="Externally Funded",0,IF($M172="PA",VLOOKUP($N172,'[1]PA Projects'!$A$4:$DO$223,84,0),VLOOKUP($N172, '[1]NJ Projects'!$A$13:$DK$121,83,0)))</f>
        <v>0</v>
      </c>
      <c r="AI172">
        <f>IF($L172="Externally Funded",0,IF($M172="PA",VLOOKUP($N172,'[1]PA Projects'!$A$4:$DO$223,85,0),VLOOKUP($N172, '[1]NJ Projects'!$A$13:$DK$121,84,0)))</f>
        <v>0</v>
      </c>
      <c r="AJ172">
        <f>IF($L172="Externally Funded",0,IF($M172="PA",VLOOKUP($N172,'[1]PA Projects'!$A$4:$DO$223,86,0),VLOOKUP($N172, '[1]NJ Projects'!$A$13:$DK$121,85,0)))</f>
        <v>0</v>
      </c>
      <c r="AK172">
        <f>IF($L172="Externally Funded",0,IF($M172="PA",VLOOKUP($N172,'[1]PA Projects'!$A$4:$DO$223,87,0),VLOOKUP($N172, '[1]NJ Projects'!$A$13:$DK$121,86,0)))</f>
        <v>0</v>
      </c>
      <c r="AL172">
        <f>IF($L172="Externally Funded", VLOOKUP($N172, '[1]External Projects'!$A$5:$S$13,19,0), IF($M172="PA",VLOOKUP($N172,'[1]PA Projects'!$A$4:$DO$223,119,0),VLOOKUP($N172, '[1]NJ Projects'!$A$13:$DK$121,115,0)))</f>
        <v>0</v>
      </c>
    </row>
    <row r="173" spans="1:38" x14ac:dyDescent="0.25">
      <c r="A173" s="8"/>
      <c r="B173" s="8" t="s">
        <v>301</v>
      </c>
      <c r="C173" s="8" t="s">
        <v>470</v>
      </c>
      <c r="D173" s="8" t="s">
        <v>471</v>
      </c>
      <c r="E173" s="8" t="s">
        <v>434</v>
      </c>
      <c r="F173" s="8" t="s">
        <v>426</v>
      </c>
      <c r="G173" s="9">
        <v>201.4</v>
      </c>
      <c r="H173" s="9">
        <v>0</v>
      </c>
      <c r="I173" s="9">
        <v>0</v>
      </c>
      <c r="J173" s="9"/>
      <c r="K173" s="8"/>
      <c r="L173" s="8" t="s">
        <v>39</v>
      </c>
      <c r="M173" s="1" t="str">
        <f t="shared" si="1"/>
        <v>PA</v>
      </c>
      <c r="N173" s="8" t="s">
        <v>543</v>
      </c>
      <c r="O173">
        <f>IF($L173="Externally Funded",0,IF($M173="PA",VLOOKUP($N173,'[1]PA Projects'!$A$4:$DO$223,65,0),VLOOKUP($N173, '[1]NJ Projects'!$A$13:$DK$121,64,0)))</f>
        <v>77183</v>
      </c>
      <c r="P173">
        <f>IF($L173="Externally Funded",0,IF($M173="PA",VLOOKUP($N173,'[1]PA Projects'!$A$4:$DO$223,66,0),VLOOKUP($N173, '[1]NJ Projects'!$A$13:$DK$121,65,0)))</f>
        <v>0</v>
      </c>
      <c r="Q173">
        <f>IF($L173="Externally Funded",0,IF($M173="PA",VLOOKUP($N173,'[1]PA Projects'!$A$4:$DO$223,67,0),VLOOKUP($N173, '[1]NJ Projects'!$A$13:$DK$121,66,0)))</f>
        <v>0</v>
      </c>
      <c r="R173">
        <f>IF($L173="Externally Funded",0,IF($M173="PA",VLOOKUP($N173,'[1]PA Projects'!$A$4:$DO$223,68,0),VLOOKUP($N173, '[1]NJ Projects'!$A$13:$DK$121,67,0)))</f>
        <v>0</v>
      </c>
      <c r="S173">
        <f>IF($L173="Externally Funded",0,IF($M173="PA",VLOOKUP($N173,'[1]PA Projects'!$A$4:$DO$223,69,0),VLOOKUP($N173, '[1]NJ Projects'!$A$13:$DK$121,68,0)))</f>
        <v>0</v>
      </c>
      <c r="T173">
        <f>IF($L173="Externally Funded",0,IF($M173="PA",VLOOKUP($N173,'[1]PA Projects'!$A$4:$DO$223,70,0),VLOOKUP($N173, '[1]NJ Projects'!$A$13:$DK$121,69,0)))</f>
        <v>0</v>
      </c>
      <c r="U173">
        <f>IF($L173="Externally Funded",0,IF($M173="PA",VLOOKUP($N173,'[1]PA Projects'!$A$4:$DO$223,71,0),VLOOKUP($N173, '[1]NJ Projects'!$A$13:$DK$121,70,0)))</f>
        <v>0</v>
      </c>
      <c r="V173">
        <f>IF($L173="Externally Funded",0,IF($M173="PA",VLOOKUP($N173,'[1]PA Projects'!$A$4:$DO$223,72,0),VLOOKUP($N173, '[1]NJ Projects'!$A$13:$DK$121,71,0)))</f>
        <v>0</v>
      </c>
      <c r="W173">
        <f>IF($L173="Externally Funded",0,IF($M173="PA",VLOOKUP($N173,'[1]PA Projects'!$A$4:$DO$223,73,0),VLOOKUP($N173, '[1]NJ Projects'!$A$13:$DK$121,72,0)))</f>
        <v>0</v>
      </c>
      <c r="X173">
        <f>IF($L173="Externally Funded",0,IF($M173="PA",VLOOKUP($N173,'[1]PA Projects'!$A$4:$DO$223,74,0),VLOOKUP($N173, '[1]NJ Projects'!$A$13:$DK$121,73,0)))</f>
        <v>0</v>
      </c>
      <c r="Y173">
        <f>IF($L173="Externally Funded",0,IF($M173="PA",VLOOKUP($N173,'[1]PA Projects'!$A$4:$DO$223,75,0),VLOOKUP($N173, '[1]NJ Projects'!$A$13:$DK$121,74,0)))</f>
        <v>0</v>
      </c>
      <c r="Z173">
        <f>IF($L173="Externally Funded",0,IF($M173="PA",VLOOKUP($N173,'[1]PA Projects'!$A$4:$DO$223,76,0),VLOOKUP($N173, '[1]NJ Projects'!$A$13:$DK$121,75,0)))</f>
        <v>0</v>
      </c>
      <c r="AA173">
        <f>IF($L173="Externally Funded",0,IF($M173="PA",VLOOKUP($N173,'[1]PA Projects'!$A$4:$DO$223,77,0),VLOOKUP($N173, '[1]NJ Projects'!$A$13:$DK$121,76,0)))</f>
        <v>0</v>
      </c>
      <c r="AB173">
        <f>IF($L173="Externally Funded",0,IF($M173="PA",VLOOKUP($N173,'[1]PA Projects'!$A$4:$DO$223,78,0),VLOOKUP($N173, '[1]NJ Projects'!$A$13:$DK$121,77,0)))</f>
        <v>0</v>
      </c>
      <c r="AC173">
        <f>IF($L173="Externally Funded",0,IF($M173="PA",VLOOKUP($N173,'[1]PA Projects'!$A$4:$DO$223,79,0),VLOOKUP($N173, '[1]NJ Projects'!$A$13:$DK$121,78,0)))</f>
        <v>0</v>
      </c>
      <c r="AD173">
        <f>IF($L173="Externally Funded",0,IF($M173="PA",VLOOKUP($N173,'[1]PA Projects'!$A$4:$DO$223,80,0),VLOOKUP($N173, '[1]NJ Projects'!$A$13:$DK$121,79,0)))</f>
        <v>0</v>
      </c>
      <c r="AE173">
        <f>IF($L173="Externally Funded",0,IF($M173="PA",VLOOKUP($N173,'[1]PA Projects'!$A$4:$DO$223,81,0),VLOOKUP($N173, '[1]NJ Projects'!$A$13:$DK$121,80,0)))</f>
        <v>0</v>
      </c>
      <c r="AF173">
        <f>IF($L173="Externally Funded",0,IF($M173="PA",VLOOKUP($N173,'[1]PA Projects'!$A$4:$DO$223,82,0),VLOOKUP($N173, '[1]NJ Projects'!$A$13:$DK$121,81,0)))</f>
        <v>0</v>
      </c>
      <c r="AG173">
        <f>IF($L173="Externally Funded",0,IF($M173="PA",VLOOKUP($N173,'[1]PA Projects'!$A$4:$DO$223,83,0),VLOOKUP($N173, '[1]NJ Projects'!$A$13:$DK$121,82,0)))</f>
        <v>0</v>
      </c>
      <c r="AH173">
        <f>IF($L173="Externally Funded",0,IF($M173="PA",VLOOKUP($N173,'[1]PA Projects'!$A$4:$DO$223,84,0),VLOOKUP($N173, '[1]NJ Projects'!$A$13:$DK$121,83,0)))</f>
        <v>0</v>
      </c>
      <c r="AI173">
        <f>IF($L173="Externally Funded",0,IF($M173="PA",VLOOKUP($N173,'[1]PA Projects'!$A$4:$DO$223,85,0),VLOOKUP($N173, '[1]NJ Projects'!$A$13:$DK$121,84,0)))</f>
        <v>0</v>
      </c>
      <c r="AJ173">
        <f>IF($L173="Externally Funded",0,IF($M173="PA",VLOOKUP($N173,'[1]PA Projects'!$A$4:$DO$223,86,0),VLOOKUP($N173, '[1]NJ Projects'!$A$13:$DK$121,85,0)))</f>
        <v>0</v>
      </c>
      <c r="AK173">
        <f>IF($L173="Externally Funded",0,IF($M173="PA",VLOOKUP($N173,'[1]PA Projects'!$A$4:$DO$223,87,0),VLOOKUP($N173, '[1]NJ Projects'!$A$13:$DK$121,86,0)))</f>
        <v>0</v>
      </c>
      <c r="AL173">
        <f>IF($L173="Externally Funded", VLOOKUP($N173, '[1]External Projects'!$A$5:$S$13,19,0), IF($M173="PA",VLOOKUP($N173,'[1]PA Projects'!$A$4:$DO$223,119,0),VLOOKUP($N173, '[1]NJ Projects'!$A$13:$DK$121,115,0)))</f>
        <v>0</v>
      </c>
    </row>
    <row r="174" spans="1:38" x14ac:dyDescent="0.25">
      <c r="A174" s="8"/>
      <c r="B174" s="8" t="s">
        <v>301</v>
      </c>
      <c r="C174" s="8" t="s">
        <v>472</v>
      </c>
      <c r="D174" s="8" t="s">
        <v>473</v>
      </c>
      <c r="E174" s="8" t="s">
        <v>104</v>
      </c>
      <c r="F174" s="8" t="s">
        <v>27</v>
      </c>
      <c r="G174" s="9">
        <v>16.3</v>
      </c>
      <c r="H174" s="9">
        <v>0</v>
      </c>
      <c r="I174" s="9">
        <v>0</v>
      </c>
      <c r="J174" s="9"/>
      <c r="K174" s="8"/>
      <c r="L174" s="8" t="s">
        <v>39</v>
      </c>
      <c r="M174" s="1" t="str">
        <f t="shared" si="1"/>
        <v>PA</v>
      </c>
      <c r="N174" s="8" t="s">
        <v>544</v>
      </c>
      <c r="O174">
        <f>IF($L174="Externally Funded",0,IF($M174="PA",VLOOKUP($N174,'[1]PA Projects'!$A$4:$DO$223,65,0),VLOOKUP($N174, '[1]NJ Projects'!$A$13:$DK$121,64,0)))</f>
        <v>87176</v>
      </c>
      <c r="P174">
        <f>IF($L174="Externally Funded",0,IF($M174="PA",VLOOKUP($N174,'[1]PA Projects'!$A$4:$DO$223,66,0),VLOOKUP($N174, '[1]NJ Projects'!$A$13:$DK$121,65,0)))</f>
        <v>60540</v>
      </c>
      <c r="Q174">
        <f>IF($L174="Externally Funded",0,IF($M174="PA",VLOOKUP($N174,'[1]PA Projects'!$A$4:$DO$223,67,0),VLOOKUP($N174, '[1]NJ Projects'!$A$13:$DK$121,66,0)))</f>
        <v>0</v>
      </c>
      <c r="R174">
        <f>IF($L174="Externally Funded",0,IF($M174="PA",VLOOKUP($N174,'[1]PA Projects'!$A$4:$DO$223,68,0),VLOOKUP($N174, '[1]NJ Projects'!$A$13:$DK$121,67,0)))</f>
        <v>0</v>
      </c>
      <c r="S174">
        <f>IF($L174="Externally Funded",0,IF($M174="PA",VLOOKUP($N174,'[1]PA Projects'!$A$4:$DO$223,69,0),VLOOKUP($N174, '[1]NJ Projects'!$A$13:$DK$121,68,0)))</f>
        <v>0</v>
      </c>
      <c r="T174">
        <f>IF($L174="Externally Funded",0,IF($M174="PA",VLOOKUP($N174,'[1]PA Projects'!$A$4:$DO$223,70,0),VLOOKUP($N174, '[1]NJ Projects'!$A$13:$DK$121,69,0)))</f>
        <v>0</v>
      </c>
      <c r="U174">
        <f>IF($L174="Externally Funded",0,IF($M174="PA",VLOOKUP($N174,'[1]PA Projects'!$A$4:$DO$223,71,0),VLOOKUP($N174, '[1]NJ Projects'!$A$13:$DK$121,70,0)))</f>
        <v>0</v>
      </c>
      <c r="V174">
        <f>IF($L174="Externally Funded",0,IF($M174="PA",VLOOKUP($N174,'[1]PA Projects'!$A$4:$DO$223,72,0),VLOOKUP($N174, '[1]NJ Projects'!$A$13:$DK$121,71,0)))</f>
        <v>0</v>
      </c>
      <c r="W174">
        <f>IF($L174="Externally Funded",0,IF($M174="PA",VLOOKUP($N174,'[1]PA Projects'!$A$4:$DO$223,73,0),VLOOKUP($N174, '[1]NJ Projects'!$A$13:$DK$121,72,0)))</f>
        <v>0</v>
      </c>
      <c r="X174">
        <f>IF($L174="Externally Funded",0,IF($M174="PA",VLOOKUP($N174,'[1]PA Projects'!$A$4:$DO$223,74,0),VLOOKUP($N174, '[1]NJ Projects'!$A$13:$DK$121,73,0)))</f>
        <v>0</v>
      </c>
      <c r="Y174">
        <f>IF($L174="Externally Funded",0,IF($M174="PA",VLOOKUP($N174,'[1]PA Projects'!$A$4:$DO$223,75,0),VLOOKUP($N174, '[1]NJ Projects'!$A$13:$DK$121,74,0)))</f>
        <v>0</v>
      </c>
      <c r="Z174">
        <f>IF($L174="Externally Funded",0,IF($M174="PA",VLOOKUP($N174,'[1]PA Projects'!$A$4:$DO$223,76,0),VLOOKUP($N174, '[1]NJ Projects'!$A$13:$DK$121,75,0)))</f>
        <v>0</v>
      </c>
      <c r="AA174">
        <f>IF($L174="Externally Funded",0,IF($M174="PA",VLOOKUP($N174,'[1]PA Projects'!$A$4:$DO$223,77,0),VLOOKUP($N174, '[1]NJ Projects'!$A$13:$DK$121,76,0)))</f>
        <v>0</v>
      </c>
      <c r="AB174">
        <f>IF($L174="Externally Funded",0,IF($M174="PA",VLOOKUP($N174,'[1]PA Projects'!$A$4:$DO$223,78,0),VLOOKUP($N174, '[1]NJ Projects'!$A$13:$DK$121,77,0)))</f>
        <v>0</v>
      </c>
      <c r="AC174">
        <f>IF($L174="Externally Funded",0,IF($M174="PA",VLOOKUP($N174,'[1]PA Projects'!$A$4:$DO$223,79,0),VLOOKUP($N174, '[1]NJ Projects'!$A$13:$DK$121,78,0)))</f>
        <v>0</v>
      </c>
      <c r="AD174">
        <f>IF($L174="Externally Funded",0,IF($M174="PA",VLOOKUP($N174,'[1]PA Projects'!$A$4:$DO$223,80,0),VLOOKUP($N174, '[1]NJ Projects'!$A$13:$DK$121,79,0)))</f>
        <v>0</v>
      </c>
      <c r="AE174">
        <f>IF($L174="Externally Funded",0,IF($M174="PA",VLOOKUP($N174,'[1]PA Projects'!$A$4:$DO$223,81,0),VLOOKUP($N174, '[1]NJ Projects'!$A$13:$DK$121,80,0)))</f>
        <v>0</v>
      </c>
      <c r="AF174">
        <f>IF($L174="Externally Funded",0,IF($M174="PA",VLOOKUP($N174,'[1]PA Projects'!$A$4:$DO$223,82,0),VLOOKUP($N174, '[1]NJ Projects'!$A$13:$DK$121,81,0)))</f>
        <v>0</v>
      </c>
      <c r="AG174">
        <f>IF($L174="Externally Funded",0,IF($M174="PA",VLOOKUP($N174,'[1]PA Projects'!$A$4:$DO$223,83,0),VLOOKUP($N174, '[1]NJ Projects'!$A$13:$DK$121,82,0)))</f>
        <v>0</v>
      </c>
      <c r="AH174">
        <f>IF($L174="Externally Funded",0,IF($M174="PA",VLOOKUP($N174,'[1]PA Projects'!$A$4:$DO$223,84,0),VLOOKUP($N174, '[1]NJ Projects'!$A$13:$DK$121,83,0)))</f>
        <v>0</v>
      </c>
      <c r="AI174">
        <f>IF($L174="Externally Funded",0,IF($M174="PA",VLOOKUP($N174,'[1]PA Projects'!$A$4:$DO$223,85,0),VLOOKUP($N174, '[1]NJ Projects'!$A$13:$DK$121,84,0)))</f>
        <v>0</v>
      </c>
      <c r="AJ174">
        <f>IF($L174="Externally Funded",0,IF($M174="PA",VLOOKUP($N174,'[1]PA Projects'!$A$4:$DO$223,86,0),VLOOKUP($N174, '[1]NJ Projects'!$A$13:$DK$121,85,0)))</f>
        <v>0</v>
      </c>
      <c r="AK174">
        <f>IF($L174="Externally Funded",0,IF($M174="PA",VLOOKUP($N174,'[1]PA Projects'!$A$4:$DO$223,87,0),VLOOKUP($N174, '[1]NJ Projects'!$A$13:$DK$121,86,0)))</f>
        <v>0</v>
      </c>
      <c r="AL174">
        <f>IF($L174="Externally Funded", VLOOKUP($N174, '[1]External Projects'!$A$5:$S$13,19,0), IF($M174="PA",VLOOKUP($N174,'[1]PA Projects'!$A$4:$DO$223,119,0),VLOOKUP($N174, '[1]NJ Projects'!$A$13:$DK$121,115,0)))</f>
        <v>0</v>
      </c>
    </row>
    <row r="175" spans="1:38" x14ac:dyDescent="0.25">
      <c r="A175" s="8"/>
      <c r="B175" s="8" t="s">
        <v>301</v>
      </c>
      <c r="C175" s="8" t="s">
        <v>474</v>
      </c>
      <c r="D175" s="8" t="s">
        <v>475</v>
      </c>
      <c r="E175" s="8" t="s">
        <v>74</v>
      </c>
      <c r="F175" s="8" t="s">
        <v>50</v>
      </c>
      <c r="G175" s="9">
        <v>83.3</v>
      </c>
      <c r="H175" s="9">
        <v>0</v>
      </c>
      <c r="I175" s="9">
        <v>0</v>
      </c>
      <c r="J175" s="9"/>
      <c r="K175" s="8"/>
      <c r="L175" s="8" t="s">
        <v>39</v>
      </c>
      <c r="M175" s="1" t="str">
        <f t="shared" si="1"/>
        <v>PA</v>
      </c>
      <c r="N175" s="8" t="s">
        <v>545</v>
      </c>
      <c r="O175">
        <f>IF($L175="Externally Funded",0,IF($M175="PA",VLOOKUP($N175,'[1]PA Projects'!$A$4:$DO$223,65,0),VLOOKUP($N175, '[1]NJ Projects'!$A$13:$DK$121,64,0)))</f>
        <v>77183</v>
      </c>
      <c r="P175">
        <f>IF($L175="Externally Funded",0,IF($M175="PA",VLOOKUP($N175,'[1]PA Projects'!$A$4:$DO$223,66,0),VLOOKUP($N175, '[1]NJ Projects'!$A$13:$DK$121,65,0)))</f>
        <v>0</v>
      </c>
      <c r="Q175">
        <f>IF($L175="Externally Funded",0,IF($M175="PA",VLOOKUP($N175,'[1]PA Projects'!$A$4:$DO$223,67,0),VLOOKUP($N175, '[1]NJ Projects'!$A$13:$DK$121,66,0)))</f>
        <v>0</v>
      </c>
      <c r="R175">
        <f>IF($L175="Externally Funded",0,IF($M175="PA",VLOOKUP($N175,'[1]PA Projects'!$A$4:$DO$223,68,0),VLOOKUP($N175, '[1]NJ Projects'!$A$13:$DK$121,67,0)))</f>
        <v>0</v>
      </c>
      <c r="S175">
        <f>IF($L175="Externally Funded",0,IF($M175="PA",VLOOKUP($N175,'[1]PA Projects'!$A$4:$DO$223,69,0),VLOOKUP($N175, '[1]NJ Projects'!$A$13:$DK$121,68,0)))</f>
        <v>0</v>
      </c>
      <c r="T175">
        <f>IF($L175="Externally Funded",0,IF($M175="PA",VLOOKUP($N175,'[1]PA Projects'!$A$4:$DO$223,70,0),VLOOKUP($N175, '[1]NJ Projects'!$A$13:$DK$121,69,0)))</f>
        <v>0</v>
      </c>
      <c r="U175">
        <f>IF($L175="Externally Funded",0,IF($M175="PA",VLOOKUP($N175,'[1]PA Projects'!$A$4:$DO$223,71,0),VLOOKUP($N175, '[1]NJ Projects'!$A$13:$DK$121,70,0)))</f>
        <v>0</v>
      </c>
      <c r="V175">
        <f>IF($L175="Externally Funded",0,IF($M175="PA",VLOOKUP($N175,'[1]PA Projects'!$A$4:$DO$223,72,0),VLOOKUP($N175, '[1]NJ Projects'!$A$13:$DK$121,71,0)))</f>
        <v>0</v>
      </c>
      <c r="W175">
        <f>IF($L175="Externally Funded",0,IF($M175="PA",VLOOKUP($N175,'[1]PA Projects'!$A$4:$DO$223,73,0),VLOOKUP($N175, '[1]NJ Projects'!$A$13:$DK$121,72,0)))</f>
        <v>0</v>
      </c>
      <c r="X175">
        <f>IF($L175="Externally Funded",0,IF($M175="PA",VLOOKUP($N175,'[1]PA Projects'!$A$4:$DO$223,74,0),VLOOKUP($N175, '[1]NJ Projects'!$A$13:$DK$121,73,0)))</f>
        <v>0</v>
      </c>
      <c r="Y175">
        <f>IF($L175="Externally Funded",0,IF($M175="PA",VLOOKUP($N175,'[1]PA Projects'!$A$4:$DO$223,75,0),VLOOKUP($N175, '[1]NJ Projects'!$A$13:$DK$121,74,0)))</f>
        <v>0</v>
      </c>
      <c r="Z175">
        <f>IF($L175="Externally Funded",0,IF($M175="PA",VLOOKUP($N175,'[1]PA Projects'!$A$4:$DO$223,76,0),VLOOKUP($N175, '[1]NJ Projects'!$A$13:$DK$121,75,0)))</f>
        <v>0</v>
      </c>
      <c r="AA175">
        <f>IF($L175="Externally Funded",0,IF($M175="PA",VLOOKUP($N175,'[1]PA Projects'!$A$4:$DO$223,77,0),VLOOKUP($N175, '[1]NJ Projects'!$A$13:$DK$121,76,0)))</f>
        <v>0</v>
      </c>
      <c r="AB175">
        <f>IF($L175="Externally Funded",0,IF($M175="PA",VLOOKUP($N175,'[1]PA Projects'!$A$4:$DO$223,78,0),VLOOKUP($N175, '[1]NJ Projects'!$A$13:$DK$121,77,0)))</f>
        <v>0</v>
      </c>
      <c r="AC175">
        <f>IF($L175="Externally Funded",0,IF($M175="PA",VLOOKUP($N175,'[1]PA Projects'!$A$4:$DO$223,79,0),VLOOKUP($N175, '[1]NJ Projects'!$A$13:$DK$121,78,0)))</f>
        <v>0</v>
      </c>
      <c r="AD175">
        <f>IF($L175="Externally Funded",0,IF($M175="PA",VLOOKUP($N175,'[1]PA Projects'!$A$4:$DO$223,80,0),VLOOKUP($N175, '[1]NJ Projects'!$A$13:$DK$121,79,0)))</f>
        <v>0</v>
      </c>
      <c r="AE175">
        <f>IF($L175="Externally Funded",0,IF($M175="PA",VLOOKUP($N175,'[1]PA Projects'!$A$4:$DO$223,81,0),VLOOKUP($N175, '[1]NJ Projects'!$A$13:$DK$121,80,0)))</f>
        <v>0</v>
      </c>
      <c r="AF175">
        <f>IF($L175="Externally Funded",0,IF($M175="PA",VLOOKUP($N175,'[1]PA Projects'!$A$4:$DO$223,82,0),VLOOKUP($N175, '[1]NJ Projects'!$A$13:$DK$121,81,0)))</f>
        <v>0</v>
      </c>
      <c r="AG175">
        <f>IF($L175="Externally Funded",0,IF($M175="PA",VLOOKUP($N175,'[1]PA Projects'!$A$4:$DO$223,83,0),VLOOKUP($N175, '[1]NJ Projects'!$A$13:$DK$121,82,0)))</f>
        <v>0</v>
      </c>
      <c r="AH175">
        <f>IF($L175="Externally Funded",0,IF($M175="PA",VLOOKUP($N175,'[1]PA Projects'!$A$4:$DO$223,84,0),VLOOKUP($N175, '[1]NJ Projects'!$A$13:$DK$121,83,0)))</f>
        <v>0</v>
      </c>
      <c r="AI175">
        <f>IF($L175="Externally Funded",0,IF($M175="PA",VLOOKUP($N175,'[1]PA Projects'!$A$4:$DO$223,85,0),VLOOKUP($N175, '[1]NJ Projects'!$A$13:$DK$121,84,0)))</f>
        <v>0</v>
      </c>
      <c r="AJ175">
        <f>IF($L175="Externally Funded",0,IF($M175="PA",VLOOKUP($N175,'[1]PA Projects'!$A$4:$DO$223,86,0),VLOOKUP($N175, '[1]NJ Projects'!$A$13:$DK$121,85,0)))</f>
        <v>0</v>
      </c>
      <c r="AK175">
        <f>IF($L175="Externally Funded",0,IF($M175="PA",VLOOKUP($N175,'[1]PA Projects'!$A$4:$DO$223,87,0),VLOOKUP($N175, '[1]NJ Projects'!$A$13:$DK$121,86,0)))</f>
        <v>0</v>
      </c>
      <c r="AL175">
        <f>IF($L175="Externally Funded", VLOOKUP($N175, '[1]External Projects'!$A$5:$S$13,19,0), IF($M175="PA",VLOOKUP($N175,'[1]PA Projects'!$A$4:$DO$223,119,0),VLOOKUP($N175, '[1]NJ Projects'!$A$13:$DK$121,115,0)))</f>
        <v>0</v>
      </c>
    </row>
    <row r="176" spans="1:38" x14ac:dyDescent="0.25">
      <c r="A176" s="8"/>
      <c r="B176" s="8" t="s">
        <v>301</v>
      </c>
      <c r="C176" s="8" t="s">
        <v>476</v>
      </c>
      <c r="D176" s="8" t="s">
        <v>477</v>
      </c>
      <c r="E176" s="8" t="s">
        <v>316</v>
      </c>
      <c r="F176" s="8" t="s">
        <v>50</v>
      </c>
      <c r="G176" s="9">
        <v>8.8000000000000007</v>
      </c>
      <c r="H176" s="9">
        <v>0</v>
      </c>
      <c r="I176" s="9">
        <v>0</v>
      </c>
      <c r="J176" s="9"/>
      <c r="K176" s="8"/>
      <c r="L176" s="8" t="s">
        <v>39</v>
      </c>
      <c r="M176" s="1" t="str">
        <f t="shared" si="1"/>
        <v>PA</v>
      </c>
      <c r="N176" s="8" t="s">
        <v>546</v>
      </c>
      <c r="O176">
        <f>IF($L176="Externally Funded",0,IF($M176="PA",VLOOKUP($N176,'[1]PA Projects'!$A$4:$DO$223,65,0),VLOOKUP($N176, '[1]NJ Projects'!$A$13:$DK$121,64,0)))</f>
        <v>77183</v>
      </c>
      <c r="P176">
        <f>IF($L176="Externally Funded",0,IF($M176="PA",VLOOKUP($N176,'[1]PA Projects'!$A$4:$DO$223,66,0),VLOOKUP($N176, '[1]NJ Projects'!$A$13:$DK$121,65,0)))</f>
        <v>0</v>
      </c>
      <c r="Q176">
        <f>IF($L176="Externally Funded",0,IF($M176="PA",VLOOKUP($N176,'[1]PA Projects'!$A$4:$DO$223,67,0),VLOOKUP($N176, '[1]NJ Projects'!$A$13:$DK$121,66,0)))</f>
        <v>0</v>
      </c>
      <c r="R176">
        <f>IF($L176="Externally Funded",0,IF($M176="PA",VLOOKUP($N176,'[1]PA Projects'!$A$4:$DO$223,68,0),VLOOKUP($N176, '[1]NJ Projects'!$A$13:$DK$121,67,0)))</f>
        <v>0</v>
      </c>
      <c r="S176">
        <f>IF($L176="Externally Funded",0,IF($M176="PA",VLOOKUP($N176,'[1]PA Projects'!$A$4:$DO$223,69,0),VLOOKUP($N176, '[1]NJ Projects'!$A$13:$DK$121,68,0)))</f>
        <v>0</v>
      </c>
      <c r="T176">
        <f>IF($L176="Externally Funded",0,IF($M176="PA",VLOOKUP($N176,'[1]PA Projects'!$A$4:$DO$223,70,0),VLOOKUP($N176, '[1]NJ Projects'!$A$13:$DK$121,69,0)))</f>
        <v>0</v>
      </c>
      <c r="U176">
        <f>IF($L176="Externally Funded",0,IF($M176="PA",VLOOKUP($N176,'[1]PA Projects'!$A$4:$DO$223,71,0),VLOOKUP($N176, '[1]NJ Projects'!$A$13:$DK$121,70,0)))</f>
        <v>0</v>
      </c>
      <c r="V176">
        <f>IF($L176="Externally Funded",0,IF($M176="PA",VLOOKUP($N176,'[1]PA Projects'!$A$4:$DO$223,72,0),VLOOKUP($N176, '[1]NJ Projects'!$A$13:$DK$121,71,0)))</f>
        <v>0</v>
      </c>
      <c r="W176">
        <f>IF($L176="Externally Funded",0,IF($M176="PA",VLOOKUP($N176,'[1]PA Projects'!$A$4:$DO$223,73,0),VLOOKUP($N176, '[1]NJ Projects'!$A$13:$DK$121,72,0)))</f>
        <v>0</v>
      </c>
      <c r="X176">
        <f>IF($L176="Externally Funded",0,IF($M176="PA",VLOOKUP($N176,'[1]PA Projects'!$A$4:$DO$223,74,0),VLOOKUP($N176, '[1]NJ Projects'!$A$13:$DK$121,73,0)))</f>
        <v>0</v>
      </c>
      <c r="Y176">
        <f>IF($L176="Externally Funded",0,IF($M176="PA",VLOOKUP($N176,'[1]PA Projects'!$A$4:$DO$223,75,0),VLOOKUP($N176, '[1]NJ Projects'!$A$13:$DK$121,74,0)))</f>
        <v>0</v>
      </c>
      <c r="Z176">
        <f>IF($L176="Externally Funded",0,IF($M176="PA",VLOOKUP($N176,'[1]PA Projects'!$A$4:$DO$223,76,0),VLOOKUP($N176, '[1]NJ Projects'!$A$13:$DK$121,75,0)))</f>
        <v>0</v>
      </c>
      <c r="AA176">
        <f>IF($L176="Externally Funded",0,IF($M176="PA",VLOOKUP($N176,'[1]PA Projects'!$A$4:$DO$223,77,0),VLOOKUP($N176, '[1]NJ Projects'!$A$13:$DK$121,76,0)))</f>
        <v>0</v>
      </c>
      <c r="AB176">
        <f>IF($L176="Externally Funded",0,IF($M176="PA",VLOOKUP($N176,'[1]PA Projects'!$A$4:$DO$223,78,0),VLOOKUP($N176, '[1]NJ Projects'!$A$13:$DK$121,77,0)))</f>
        <v>0</v>
      </c>
      <c r="AC176">
        <f>IF($L176="Externally Funded",0,IF($M176="PA",VLOOKUP($N176,'[1]PA Projects'!$A$4:$DO$223,79,0),VLOOKUP($N176, '[1]NJ Projects'!$A$13:$DK$121,78,0)))</f>
        <v>0</v>
      </c>
      <c r="AD176">
        <f>IF($L176="Externally Funded",0,IF($M176="PA",VLOOKUP($N176,'[1]PA Projects'!$A$4:$DO$223,80,0),VLOOKUP($N176, '[1]NJ Projects'!$A$13:$DK$121,79,0)))</f>
        <v>0</v>
      </c>
      <c r="AE176">
        <f>IF($L176="Externally Funded",0,IF($M176="PA",VLOOKUP($N176,'[1]PA Projects'!$A$4:$DO$223,81,0),VLOOKUP($N176, '[1]NJ Projects'!$A$13:$DK$121,80,0)))</f>
        <v>0</v>
      </c>
      <c r="AF176">
        <f>IF($L176="Externally Funded",0,IF($M176="PA",VLOOKUP($N176,'[1]PA Projects'!$A$4:$DO$223,82,0),VLOOKUP($N176, '[1]NJ Projects'!$A$13:$DK$121,81,0)))</f>
        <v>0</v>
      </c>
      <c r="AG176">
        <f>IF($L176="Externally Funded",0,IF($M176="PA",VLOOKUP($N176,'[1]PA Projects'!$A$4:$DO$223,83,0),VLOOKUP($N176, '[1]NJ Projects'!$A$13:$DK$121,82,0)))</f>
        <v>0</v>
      </c>
      <c r="AH176">
        <f>IF($L176="Externally Funded",0,IF($M176="PA",VLOOKUP($N176,'[1]PA Projects'!$A$4:$DO$223,84,0),VLOOKUP($N176, '[1]NJ Projects'!$A$13:$DK$121,83,0)))</f>
        <v>0</v>
      </c>
      <c r="AI176">
        <f>IF($L176="Externally Funded",0,IF($M176="PA",VLOOKUP($N176,'[1]PA Projects'!$A$4:$DO$223,85,0),VLOOKUP($N176, '[1]NJ Projects'!$A$13:$DK$121,84,0)))</f>
        <v>0</v>
      </c>
      <c r="AJ176">
        <f>IF($L176="Externally Funded",0,IF($M176="PA",VLOOKUP($N176,'[1]PA Projects'!$A$4:$DO$223,86,0),VLOOKUP($N176, '[1]NJ Projects'!$A$13:$DK$121,85,0)))</f>
        <v>0</v>
      </c>
      <c r="AK176">
        <f>IF($L176="Externally Funded",0,IF($M176="PA",VLOOKUP($N176,'[1]PA Projects'!$A$4:$DO$223,87,0),VLOOKUP($N176, '[1]NJ Projects'!$A$13:$DK$121,86,0)))</f>
        <v>0</v>
      </c>
      <c r="AL176">
        <f>IF($L176="Externally Funded", VLOOKUP($N176, '[1]External Projects'!$A$5:$S$13,19,0), IF($M176="PA",VLOOKUP($N176,'[1]PA Projects'!$A$4:$DO$223,119,0),VLOOKUP($N176, '[1]NJ Projects'!$A$13:$DK$121,115,0)))</f>
        <v>0</v>
      </c>
    </row>
    <row r="177" spans="1:38" x14ac:dyDescent="0.25">
      <c r="A177" s="8"/>
      <c r="B177" s="8" t="s">
        <v>301</v>
      </c>
      <c r="C177" s="8" t="s">
        <v>449</v>
      </c>
      <c r="D177" s="8" t="s">
        <v>478</v>
      </c>
      <c r="E177" s="8" t="s">
        <v>479</v>
      </c>
      <c r="F177" s="8" t="s">
        <v>90</v>
      </c>
      <c r="G177" s="9">
        <v>26.5</v>
      </c>
      <c r="H177" s="9">
        <v>0</v>
      </c>
      <c r="I177" s="9">
        <v>0</v>
      </c>
      <c r="J177" s="9"/>
      <c r="K177" s="8"/>
      <c r="L177" s="8" t="s">
        <v>39</v>
      </c>
      <c r="M177" s="1" t="str">
        <f t="shared" si="1"/>
        <v>PA</v>
      </c>
      <c r="N177" s="8" t="s">
        <v>550</v>
      </c>
      <c r="O177">
        <f>IF($L177="Externally Funded",0,IF($M177="PA",VLOOKUP($N177,'[1]PA Projects'!$A$4:$DO$223,65,0),VLOOKUP($N177, '[1]NJ Projects'!$A$13:$DK$121,64,0)))</f>
        <v>0</v>
      </c>
      <c r="P177">
        <f>IF($L177="Externally Funded",0,IF($M177="PA",VLOOKUP($N177,'[1]PA Projects'!$A$4:$DO$223,66,0),VLOOKUP($N177, '[1]NJ Projects'!$A$13:$DK$121,65,0)))</f>
        <v>0</v>
      </c>
      <c r="Q177">
        <f>IF($L177="Externally Funded",0,IF($M177="PA",VLOOKUP($N177,'[1]PA Projects'!$A$4:$DO$223,67,0),VLOOKUP($N177, '[1]NJ Projects'!$A$13:$DK$121,66,0)))</f>
        <v>0</v>
      </c>
      <c r="R177">
        <f>IF($L177="Externally Funded",0,IF($M177="PA",VLOOKUP($N177,'[1]PA Projects'!$A$4:$DO$223,68,0),VLOOKUP($N177, '[1]NJ Projects'!$A$13:$DK$121,67,0)))</f>
        <v>0</v>
      </c>
      <c r="S177">
        <f>IF($L177="Externally Funded",0,IF($M177="PA",VLOOKUP($N177,'[1]PA Projects'!$A$4:$DO$223,69,0),VLOOKUP($N177, '[1]NJ Projects'!$A$13:$DK$121,68,0)))</f>
        <v>0</v>
      </c>
      <c r="T177">
        <f>IF($L177="Externally Funded",0,IF($M177="PA",VLOOKUP($N177,'[1]PA Projects'!$A$4:$DO$223,70,0),VLOOKUP($N177, '[1]NJ Projects'!$A$13:$DK$121,69,0)))</f>
        <v>0</v>
      </c>
      <c r="U177">
        <f>IF($L177="Externally Funded",0,IF($M177="PA",VLOOKUP($N177,'[1]PA Projects'!$A$4:$DO$223,71,0),VLOOKUP($N177, '[1]NJ Projects'!$A$13:$DK$121,70,0)))</f>
        <v>0</v>
      </c>
      <c r="V177">
        <f>IF($L177="Externally Funded",0,IF($M177="PA",VLOOKUP($N177,'[1]PA Projects'!$A$4:$DO$223,72,0),VLOOKUP($N177, '[1]NJ Projects'!$A$13:$DK$121,71,0)))</f>
        <v>0</v>
      </c>
      <c r="W177">
        <f>IF($L177="Externally Funded",0,IF($M177="PA",VLOOKUP($N177,'[1]PA Projects'!$A$4:$DO$223,73,0),VLOOKUP($N177, '[1]NJ Projects'!$A$13:$DK$121,72,0)))</f>
        <v>0</v>
      </c>
      <c r="X177">
        <f>IF($L177="Externally Funded",0,IF($M177="PA",VLOOKUP($N177,'[1]PA Projects'!$A$4:$DO$223,74,0),VLOOKUP($N177, '[1]NJ Projects'!$A$13:$DK$121,73,0)))</f>
        <v>0</v>
      </c>
      <c r="Y177">
        <f>IF($L177="Externally Funded",0,IF($M177="PA",VLOOKUP($N177,'[1]PA Projects'!$A$4:$DO$223,75,0),VLOOKUP($N177, '[1]NJ Projects'!$A$13:$DK$121,74,0)))</f>
        <v>0</v>
      </c>
      <c r="Z177">
        <f>IF($L177="Externally Funded",0,IF($M177="PA",VLOOKUP($N177,'[1]PA Projects'!$A$4:$DO$223,76,0),VLOOKUP($N177, '[1]NJ Projects'!$A$13:$DK$121,75,0)))</f>
        <v>0</v>
      </c>
      <c r="AA177">
        <f>IF($L177="Externally Funded",0,IF($M177="PA",VLOOKUP($N177,'[1]PA Projects'!$A$4:$DO$223,77,0),VLOOKUP($N177, '[1]NJ Projects'!$A$13:$DK$121,76,0)))</f>
        <v>0</v>
      </c>
      <c r="AB177">
        <f>IF($L177="Externally Funded",0,IF($M177="PA",VLOOKUP($N177,'[1]PA Projects'!$A$4:$DO$223,78,0),VLOOKUP($N177, '[1]NJ Projects'!$A$13:$DK$121,77,0)))</f>
        <v>0</v>
      </c>
      <c r="AC177">
        <f>IF($L177="Externally Funded",0,IF($M177="PA",VLOOKUP($N177,'[1]PA Projects'!$A$4:$DO$223,79,0),VLOOKUP($N177, '[1]NJ Projects'!$A$13:$DK$121,78,0)))</f>
        <v>0</v>
      </c>
      <c r="AD177">
        <f>IF($L177="Externally Funded",0,IF($M177="PA",VLOOKUP($N177,'[1]PA Projects'!$A$4:$DO$223,80,0),VLOOKUP($N177, '[1]NJ Projects'!$A$13:$DK$121,79,0)))</f>
        <v>0</v>
      </c>
      <c r="AE177">
        <f>IF($L177="Externally Funded",0,IF($M177="PA",VLOOKUP($N177,'[1]PA Projects'!$A$4:$DO$223,81,0),VLOOKUP($N177, '[1]NJ Projects'!$A$13:$DK$121,80,0)))</f>
        <v>0</v>
      </c>
      <c r="AF177">
        <f>IF($L177="Externally Funded",0,IF($M177="PA",VLOOKUP($N177,'[1]PA Projects'!$A$4:$DO$223,82,0),VLOOKUP($N177, '[1]NJ Projects'!$A$13:$DK$121,81,0)))</f>
        <v>0</v>
      </c>
      <c r="AG177">
        <f>IF($L177="Externally Funded",0,IF($M177="PA",VLOOKUP($N177,'[1]PA Projects'!$A$4:$DO$223,83,0),VLOOKUP($N177, '[1]NJ Projects'!$A$13:$DK$121,82,0)))</f>
        <v>0</v>
      </c>
      <c r="AH177">
        <f>IF($L177="Externally Funded",0,IF($M177="PA",VLOOKUP($N177,'[1]PA Projects'!$A$4:$DO$223,84,0),VLOOKUP($N177, '[1]NJ Projects'!$A$13:$DK$121,83,0)))</f>
        <v>0</v>
      </c>
      <c r="AI177">
        <f>IF($L177="Externally Funded",0,IF($M177="PA",VLOOKUP($N177,'[1]PA Projects'!$A$4:$DO$223,85,0),VLOOKUP($N177, '[1]NJ Projects'!$A$13:$DK$121,84,0)))</f>
        <v>0</v>
      </c>
      <c r="AJ177">
        <f>IF($L177="Externally Funded",0,IF($M177="PA",VLOOKUP($N177,'[1]PA Projects'!$A$4:$DO$223,86,0),VLOOKUP($N177, '[1]NJ Projects'!$A$13:$DK$121,85,0)))</f>
        <v>0</v>
      </c>
      <c r="AK177">
        <f>IF($L177="Externally Funded",0,IF($M177="PA",VLOOKUP($N177,'[1]PA Projects'!$A$4:$DO$223,87,0),VLOOKUP($N177, '[1]NJ Projects'!$A$13:$DK$121,86,0)))</f>
        <v>0</v>
      </c>
      <c r="AL177">
        <f>IF($L177="Externally Funded", VLOOKUP($N177, '[1]External Projects'!$A$5:$S$13,19,0), IF($M177="PA",VLOOKUP($N177,'[1]PA Projects'!$A$4:$DO$223,119,0),VLOOKUP($N177, '[1]NJ Projects'!$A$13:$DK$121,115,0)))</f>
        <v>0</v>
      </c>
    </row>
    <row r="178" spans="1:38" x14ac:dyDescent="0.25">
      <c r="A178" s="8"/>
      <c r="B178" s="8" t="s">
        <v>480</v>
      </c>
      <c r="C178" s="8" t="s">
        <v>482</v>
      </c>
      <c r="D178" s="8" t="s">
        <v>483</v>
      </c>
      <c r="E178" s="8" t="s">
        <v>484</v>
      </c>
      <c r="F178" s="8" t="s">
        <v>265</v>
      </c>
      <c r="G178" s="9">
        <v>40</v>
      </c>
      <c r="H178" s="9">
        <v>0</v>
      </c>
      <c r="I178" s="9">
        <v>0</v>
      </c>
      <c r="J178" s="9"/>
      <c r="K178" s="8"/>
      <c r="L178" s="8" t="s">
        <v>39</v>
      </c>
      <c r="M178" s="1" t="str">
        <f t="shared" si="1"/>
        <v>PA</v>
      </c>
      <c r="N178" s="8" t="s">
        <v>547</v>
      </c>
      <c r="O178">
        <f>IF($L178="Externally Funded",0,IF($M178="PA",VLOOKUP($N178,'[1]PA Projects'!$A$4:$DO$223,65,0),VLOOKUP($N178, '[1]NJ Projects'!$A$13:$DK$121,64,0)))</f>
        <v>0</v>
      </c>
      <c r="P178">
        <f>IF($L178="Externally Funded",0,IF($M178="PA",VLOOKUP($N178,'[1]PA Projects'!$A$4:$DO$223,66,0),VLOOKUP($N178, '[1]NJ Projects'!$A$13:$DK$121,65,0)))</f>
        <v>0</v>
      </c>
      <c r="Q178">
        <f>IF($L178="Externally Funded",0,IF($M178="PA",VLOOKUP($N178,'[1]PA Projects'!$A$4:$DO$223,67,0),VLOOKUP($N178, '[1]NJ Projects'!$A$13:$DK$121,66,0)))</f>
        <v>0</v>
      </c>
      <c r="R178">
        <f>IF($L178="Externally Funded",0,IF($M178="PA",VLOOKUP($N178,'[1]PA Projects'!$A$4:$DO$223,68,0),VLOOKUP($N178, '[1]NJ Projects'!$A$13:$DK$121,67,0)))</f>
        <v>0</v>
      </c>
      <c r="S178">
        <f>IF($L178="Externally Funded",0,IF($M178="PA",VLOOKUP($N178,'[1]PA Projects'!$A$4:$DO$223,69,0),VLOOKUP($N178, '[1]NJ Projects'!$A$13:$DK$121,68,0)))</f>
        <v>0</v>
      </c>
      <c r="T178">
        <f>IF($L178="Externally Funded",0,IF($M178="PA",VLOOKUP($N178,'[1]PA Projects'!$A$4:$DO$223,70,0),VLOOKUP($N178, '[1]NJ Projects'!$A$13:$DK$121,69,0)))</f>
        <v>0</v>
      </c>
      <c r="U178">
        <f>IF($L178="Externally Funded",0,IF($M178="PA",VLOOKUP($N178,'[1]PA Projects'!$A$4:$DO$223,71,0),VLOOKUP($N178, '[1]NJ Projects'!$A$13:$DK$121,70,0)))</f>
        <v>0</v>
      </c>
      <c r="V178">
        <f>IF($L178="Externally Funded",0,IF($M178="PA",VLOOKUP($N178,'[1]PA Projects'!$A$4:$DO$223,72,0),VLOOKUP($N178, '[1]NJ Projects'!$A$13:$DK$121,71,0)))</f>
        <v>0</v>
      </c>
      <c r="W178">
        <f>IF($L178="Externally Funded",0,IF($M178="PA",VLOOKUP($N178,'[1]PA Projects'!$A$4:$DO$223,73,0),VLOOKUP($N178, '[1]NJ Projects'!$A$13:$DK$121,72,0)))</f>
        <v>0</v>
      </c>
      <c r="X178">
        <f>IF($L178="Externally Funded",0,IF($M178="PA",VLOOKUP($N178,'[1]PA Projects'!$A$4:$DO$223,74,0),VLOOKUP($N178, '[1]NJ Projects'!$A$13:$DK$121,73,0)))</f>
        <v>0</v>
      </c>
      <c r="Y178">
        <f>IF($L178="Externally Funded",0,IF($M178="PA",VLOOKUP($N178,'[1]PA Projects'!$A$4:$DO$223,75,0),VLOOKUP($N178, '[1]NJ Projects'!$A$13:$DK$121,74,0)))</f>
        <v>0</v>
      </c>
      <c r="Z178">
        <f>IF($L178="Externally Funded",0,IF($M178="PA",VLOOKUP($N178,'[1]PA Projects'!$A$4:$DO$223,76,0),VLOOKUP($N178, '[1]NJ Projects'!$A$13:$DK$121,75,0)))</f>
        <v>0</v>
      </c>
      <c r="AA178">
        <f>IF($L178="Externally Funded",0,IF($M178="PA",VLOOKUP($N178,'[1]PA Projects'!$A$4:$DO$223,77,0),VLOOKUP($N178, '[1]NJ Projects'!$A$13:$DK$121,76,0)))</f>
        <v>0</v>
      </c>
      <c r="AB178">
        <f>IF($L178="Externally Funded",0,IF($M178="PA",VLOOKUP($N178,'[1]PA Projects'!$A$4:$DO$223,78,0),VLOOKUP($N178, '[1]NJ Projects'!$A$13:$DK$121,77,0)))</f>
        <v>0</v>
      </c>
      <c r="AC178">
        <f>IF($L178="Externally Funded",0,IF($M178="PA",VLOOKUP($N178,'[1]PA Projects'!$A$4:$DO$223,79,0),VLOOKUP($N178, '[1]NJ Projects'!$A$13:$DK$121,78,0)))</f>
        <v>0</v>
      </c>
      <c r="AD178">
        <f>IF($L178="Externally Funded",0,IF($M178="PA",VLOOKUP($N178,'[1]PA Projects'!$A$4:$DO$223,80,0),VLOOKUP($N178, '[1]NJ Projects'!$A$13:$DK$121,79,0)))</f>
        <v>0</v>
      </c>
      <c r="AE178">
        <f>IF($L178="Externally Funded",0,IF($M178="PA",VLOOKUP($N178,'[1]PA Projects'!$A$4:$DO$223,81,0),VLOOKUP($N178, '[1]NJ Projects'!$A$13:$DK$121,80,0)))</f>
        <v>0</v>
      </c>
      <c r="AF178">
        <f>IF($L178="Externally Funded",0,IF($M178="PA",VLOOKUP($N178,'[1]PA Projects'!$A$4:$DO$223,82,0),VLOOKUP($N178, '[1]NJ Projects'!$A$13:$DK$121,81,0)))</f>
        <v>0</v>
      </c>
      <c r="AG178">
        <f>IF($L178="Externally Funded",0,IF($M178="PA",VLOOKUP($N178,'[1]PA Projects'!$A$4:$DO$223,83,0),VLOOKUP($N178, '[1]NJ Projects'!$A$13:$DK$121,82,0)))</f>
        <v>0</v>
      </c>
      <c r="AH178">
        <f>IF($L178="Externally Funded",0,IF($M178="PA",VLOOKUP($N178,'[1]PA Projects'!$A$4:$DO$223,84,0),VLOOKUP($N178, '[1]NJ Projects'!$A$13:$DK$121,83,0)))</f>
        <v>0</v>
      </c>
      <c r="AI178">
        <f>IF($L178="Externally Funded",0,IF($M178="PA",VLOOKUP($N178,'[1]PA Projects'!$A$4:$DO$223,85,0),VLOOKUP($N178, '[1]NJ Projects'!$A$13:$DK$121,84,0)))</f>
        <v>0</v>
      </c>
      <c r="AJ178">
        <f>IF($L178="Externally Funded",0,IF($M178="PA",VLOOKUP($N178,'[1]PA Projects'!$A$4:$DO$223,86,0),VLOOKUP($N178, '[1]NJ Projects'!$A$13:$DK$121,85,0)))</f>
        <v>0</v>
      </c>
      <c r="AK178">
        <f>IF($L178="Externally Funded",0,IF($M178="PA",VLOOKUP($N178,'[1]PA Projects'!$A$4:$DO$223,87,0),VLOOKUP($N178, '[1]NJ Projects'!$A$13:$DK$121,86,0)))</f>
        <v>0</v>
      </c>
      <c r="AL178">
        <f>IF($L178="Externally Funded", VLOOKUP($N178, '[1]External Projects'!$A$5:$S$13,19,0), IF($M178="PA",VLOOKUP($N178,'[1]PA Projects'!$A$4:$DO$223,119,0),VLOOKUP($N178, '[1]NJ Projects'!$A$13:$DK$121,115,0)))</f>
        <v>0</v>
      </c>
    </row>
  </sheetData>
  <pageMargins left="0.7" right="0.7" top="0.75" bottom="0.75" header="0.3" footer="0.3"/>
  <pageSetup scale="4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tabSelected="1" workbookViewId="0">
      <selection activeCell="A8" sqref="A8"/>
    </sheetView>
  </sheetViews>
  <sheetFormatPr defaultRowHeight="15" x14ac:dyDescent="0.25"/>
  <cols>
    <col min="1" max="1" width="21.5703125" bestFit="1" customWidth="1"/>
    <col min="2" max="2" width="47.140625" bestFit="1" customWidth="1"/>
    <col min="3" max="3" width="47.42578125" customWidth="1"/>
    <col min="4" max="4" width="41" bestFit="1" customWidth="1"/>
    <col min="5" max="5" width="9.85546875" bestFit="1" customWidth="1"/>
    <col min="6" max="6" width="9.28515625" bestFit="1" customWidth="1"/>
    <col min="10" max="10" width="25.5703125" bestFit="1" customWidth="1"/>
    <col min="12" max="12" width="7.85546875" bestFit="1" customWidth="1"/>
    <col min="13" max="15" width="11.85546875" bestFit="1" customWidth="1"/>
    <col min="16" max="16" width="44.85546875" bestFit="1" customWidth="1"/>
  </cols>
  <sheetData>
    <row r="1" spans="1:16" x14ac:dyDescent="0.25">
      <c r="A1" s="1" t="s">
        <v>1</v>
      </c>
      <c r="B1" s="1" t="s">
        <v>2</v>
      </c>
      <c r="C1" s="1" t="s">
        <v>3</v>
      </c>
      <c r="D1" s="1" t="s">
        <v>4</v>
      </c>
      <c r="E1" s="1" t="s">
        <v>5</v>
      </c>
      <c r="F1" s="2" t="s">
        <v>6</v>
      </c>
      <c r="G1" s="2" t="s">
        <v>7</v>
      </c>
      <c r="H1" s="2" t="s">
        <v>8</v>
      </c>
      <c r="I1" s="2" t="s">
        <v>385</v>
      </c>
      <c r="J1" s="1" t="s">
        <v>10</v>
      </c>
      <c r="K1" s="1" t="s">
        <v>11</v>
      </c>
      <c r="L1" s="1" t="s">
        <v>12</v>
      </c>
      <c r="M1" s="1" t="s">
        <v>563</v>
      </c>
      <c r="N1" s="1" t="s">
        <v>564</v>
      </c>
      <c r="O1" s="1" t="s">
        <v>565</v>
      </c>
      <c r="P1" s="1" t="s">
        <v>586</v>
      </c>
    </row>
    <row r="2" spans="1:16" x14ac:dyDescent="0.25">
      <c r="A2" t="s">
        <v>492</v>
      </c>
      <c r="B2" t="s">
        <v>486</v>
      </c>
      <c r="C2" t="s">
        <v>488</v>
      </c>
      <c r="D2" t="s">
        <v>439</v>
      </c>
      <c r="E2" t="s">
        <v>448</v>
      </c>
      <c r="F2">
        <v>161.9</v>
      </c>
      <c r="G2">
        <v>27.6</v>
      </c>
      <c r="H2">
        <v>0</v>
      </c>
      <c r="I2">
        <v>0</v>
      </c>
      <c r="J2" t="s">
        <v>491</v>
      </c>
      <c r="K2" t="s">
        <v>21</v>
      </c>
      <c r="L2" t="s">
        <v>551</v>
      </c>
      <c r="M2">
        <f>IF($J2="Externally Funded",0,IF($K2="PA",VLOOKUP($L2,'[1]PA Projects'!$A$4:$DO$223,65,0),VLOOKUP($L2, '[1]NJ Projects'!$A$13:$DK$121,64,0)))</f>
        <v>0</v>
      </c>
      <c r="N2">
        <f>IF($J2="Externally Funded",0,IF($K2="PA",VLOOKUP($L2,'[1]PA Projects'!$A$4:$DO$223,66,0),VLOOKUP($L2, '[1]NJ Projects'!$A$13:$DK$121,65,0)))</f>
        <v>0</v>
      </c>
      <c r="O2">
        <f>IF($J2="Externally Funded",0,IF($K2="PA",VLOOKUP($L2,'[1]PA Projects'!$A$4:$DO$223,67,0),VLOOKUP($L2, '[1]NJ Projects'!$A$13:$DK$121,66,0)))</f>
        <v>0</v>
      </c>
      <c r="P2" t="str">
        <f>IF($J2="Externally Funded", VLOOKUP($L2, '[1]External Projects'!$A$5:$S$13,19,0), IF($K2="PA",VLOOKUP($L2,'[1]PA Projects'!$A$4:$DO$223,119,0),VLOOKUP($L2, '[1]NJ Projects'!$A$13:$DK$121,115,0)))</f>
        <v>http://connectthecircuit.org/</v>
      </c>
    </row>
    <row r="3" spans="1:16" x14ac:dyDescent="0.25">
      <c r="A3" t="s">
        <v>492</v>
      </c>
      <c r="B3" t="s">
        <v>487</v>
      </c>
      <c r="C3" t="s">
        <v>489</v>
      </c>
      <c r="D3" t="s">
        <v>490</v>
      </c>
      <c r="E3" t="s">
        <v>448</v>
      </c>
      <c r="F3">
        <v>99.7</v>
      </c>
      <c r="G3">
        <v>22.2</v>
      </c>
      <c r="H3">
        <v>0</v>
      </c>
      <c r="I3">
        <v>0</v>
      </c>
      <c r="J3" t="s">
        <v>491</v>
      </c>
      <c r="K3" t="s">
        <v>81</v>
      </c>
      <c r="L3" t="s">
        <v>552</v>
      </c>
      <c r="M3">
        <f>IF($J3="Externally Funded",0,IF($K3="PA",VLOOKUP($L3,'[1]PA Projects'!$A$4:$DO$223,65,0),VLOOKUP($L3, '[1]NJ Projects'!$A$13:$DK$121,64,0)))</f>
        <v>51325</v>
      </c>
      <c r="N3">
        <f>IF($J3="Externally Funded",0,IF($K3="PA",VLOOKUP($L3,'[1]PA Projects'!$A$4:$DO$223,66,0),VLOOKUP($L3, '[1]NJ Projects'!$A$13:$DK$121,65,0)))</f>
        <v>72738</v>
      </c>
      <c r="O3" t="str">
        <f>IF($J3="Externally Funded",0,IF($K3="PA",VLOOKUP($L3,'[1]PA Projects'!$A$4:$DO$223,67,0),VLOOKUP($L3, '[1]NJ Projects'!$A$13:$DK$121,66,0)))</f>
        <v>01300/nj</v>
      </c>
      <c r="P3" t="str">
        <f>IF($J3="Externally Funded", VLOOKUP($L3, '[1]External Projects'!$A$5:$S$13,19,0),IF($K3="PA",VLOOKUP($L3,'[1]PA Projects'!$A$4:$DO$223,119,0),VLOOKUP($L3, '[1]NJ Projects'!$A$13:$DK$121,115,0)))</f>
        <v>http://connectthecircuit.org/</v>
      </c>
    </row>
    <row r="4" spans="1:16" x14ac:dyDescent="0.25">
      <c r="A4" t="s">
        <v>301</v>
      </c>
      <c r="B4" t="s">
        <v>494</v>
      </c>
      <c r="C4" t="s">
        <v>493</v>
      </c>
      <c r="D4" t="s">
        <v>439</v>
      </c>
      <c r="E4" t="s">
        <v>27</v>
      </c>
      <c r="F4">
        <v>72.8</v>
      </c>
      <c r="G4">
        <v>0</v>
      </c>
      <c r="H4">
        <v>0</v>
      </c>
      <c r="I4">
        <v>0</v>
      </c>
      <c r="J4" t="s">
        <v>39</v>
      </c>
      <c r="K4" t="s">
        <v>21</v>
      </c>
      <c r="L4" t="s">
        <v>553</v>
      </c>
      <c r="M4">
        <f>IF($J4="Externally Funded",0,IF($K4="PA",VLOOKUP($L4,'[1]PA Projects'!$A$4:$DO$223,65,0),VLOOKUP($L4, '[1]NJ Projects'!$A$13:$DK$121,64,0)))</f>
        <v>60255</v>
      </c>
      <c r="N4">
        <f>IF($J4="Externally Funded",0,IF($K4="PA",VLOOKUP($L4,'[1]PA Projects'!$A$4:$DO$223,66,0),VLOOKUP($L4, '[1]NJ Projects'!$A$13:$DK$121,65,0)))</f>
        <v>0</v>
      </c>
      <c r="O4">
        <f>IF($J4="Externally Funded",0,IF($K4="PA",VLOOKUP($L4,'[1]PA Projects'!$A$4:$DO$223,67,0),VLOOKUP($L4, '[1]NJ Projects'!$A$13:$DK$121,66,0)))</f>
        <v>0</v>
      </c>
      <c r="P4">
        <f>IF($J4="Externally Funded", VLOOKUP($L4, '[1]External Projects'!$A$5:$S$13,19,0),IF($K4="PA",VLOOKUP($L4,'[1]PA Projects'!$A$4:$DO$223,119,0),VLOOKUP($L4, '[1]NJ Projects'!$A$13:$DK$121,115,0)))</f>
        <v>0</v>
      </c>
    </row>
    <row r="5" spans="1:16" x14ac:dyDescent="0.25">
      <c r="A5" t="s">
        <v>301</v>
      </c>
      <c r="B5" t="s">
        <v>495</v>
      </c>
      <c r="C5" t="s">
        <v>496</v>
      </c>
      <c r="D5" t="s">
        <v>439</v>
      </c>
      <c r="E5" t="s">
        <v>448</v>
      </c>
      <c r="F5">
        <v>1762.1</v>
      </c>
      <c r="G5">
        <v>0</v>
      </c>
      <c r="H5">
        <v>0</v>
      </c>
      <c r="I5">
        <v>0</v>
      </c>
      <c r="J5" t="s">
        <v>39</v>
      </c>
      <c r="K5" t="s">
        <v>21</v>
      </c>
      <c r="L5" t="s">
        <v>554</v>
      </c>
      <c r="M5">
        <f>IF($J5="Externally Funded",0,IF($K5="PA",VLOOKUP($L5,'[1]PA Projects'!$A$4:$DO$223,65,0),VLOOKUP($L5, '[1]NJ Projects'!$A$13:$DK$121,64,0)))</f>
        <v>59966</v>
      </c>
      <c r="N5">
        <f>IF($J5="Externally Funded",0,IF($K5="PA",VLOOKUP($L5,'[1]PA Projects'!$A$4:$DO$223,66,0),VLOOKUP($L5, '[1]NJ Projects'!$A$13:$DK$121,65,0)))</f>
        <v>0</v>
      </c>
      <c r="O5">
        <f>IF($J5="Externally Funded",0,IF($K5="PA",VLOOKUP($L5,'[1]PA Projects'!$A$4:$DO$223,67,0),VLOOKUP($L5, '[1]NJ Projects'!$A$13:$DK$121,66,0)))</f>
        <v>0</v>
      </c>
      <c r="P5">
        <f>IF($J5="Externally Funded", VLOOKUP($L5, '[1]External Projects'!$A$5:$S$13,19,0),IF($K5="PA",VLOOKUP($L5,'[1]PA Projects'!$A$4:$DO$223,119,0),VLOOKUP($L5, '[1]NJ Projects'!$A$13:$DK$121,115,0)))</f>
        <v>0</v>
      </c>
    </row>
    <row r="6" spans="1:16" x14ac:dyDescent="0.25">
      <c r="A6" t="s">
        <v>301</v>
      </c>
      <c r="B6" t="s">
        <v>497</v>
      </c>
      <c r="C6" t="s">
        <v>498</v>
      </c>
      <c r="D6" t="s">
        <v>490</v>
      </c>
      <c r="E6" t="s">
        <v>448</v>
      </c>
      <c r="F6">
        <v>539.4</v>
      </c>
      <c r="G6">
        <v>0</v>
      </c>
      <c r="H6">
        <v>0</v>
      </c>
      <c r="I6">
        <v>0</v>
      </c>
      <c r="J6" t="s">
        <v>39</v>
      </c>
      <c r="K6" t="s">
        <v>81</v>
      </c>
      <c r="L6" t="s">
        <v>555</v>
      </c>
      <c r="M6">
        <f>IF($J6="Externally Funded",0,IF($K6="PA",VLOOKUP($L6,'[1]PA Projects'!$A$4:$DO$223,65,0),VLOOKUP($L6, '[1]NJ Projects'!$A$13:$DK$121,64,0)))</f>
        <v>0</v>
      </c>
      <c r="N6">
        <f>IF($J6="Externally Funded",0,IF($K6="PA",VLOOKUP($L6,'[1]PA Projects'!$A$4:$DO$223,66,0),VLOOKUP($L6, '[1]NJ Projects'!$A$13:$DK$121,65,0)))</f>
        <v>0</v>
      </c>
      <c r="O6">
        <f>IF($J6="Externally Funded",0,IF($K6="PA",VLOOKUP($L6,'[1]PA Projects'!$A$4:$DO$223,67,0),VLOOKUP($L6, '[1]NJ Projects'!$A$13:$DK$121,66,0)))</f>
        <v>0</v>
      </c>
      <c r="P6">
        <f>IF($J6="Externally Funded", VLOOKUP($L6, '[1]External Projects'!$A$5:$S$13,19,0),IF($K6="PA",VLOOKUP($L6,'[1]PA Projects'!$A$4:$DO$223,119,0),VLOOKUP($L6, '[1]NJ Projects'!$A$13:$DK$121,115,0)))</f>
        <v>0</v>
      </c>
    </row>
    <row r="7" spans="1:16" x14ac:dyDescent="0.25">
      <c r="A7" t="s">
        <v>301</v>
      </c>
      <c r="B7" t="s">
        <v>499</v>
      </c>
      <c r="C7" t="s">
        <v>500</v>
      </c>
      <c r="D7" t="s">
        <v>79</v>
      </c>
      <c r="E7" t="s">
        <v>45</v>
      </c>
      <c r="F7">
        <v>284.60000000000002</v>
      </c>
      <c r="G7">
        <v>0</v>
      </c>
      <c r="H7">
        <v>0</v>
      </c>
      <c r="I7">
        <v>0</v>
      </c>
      <c r="J7" t="s">
        <v>39</v>
      </c>
      <c r="K7" t="s">
        <v>81</v>
      </c>
      <c r="L7" t="s">
        <v>557</v>
      </c>
      <c r="M7">
        <f>IF($J7="Externally Funded",0,IF($K7="PA",VLOOKUP($L7,'[1]PA Projects'!$A$4:$DO$223,65,0),VLOOKUP($L7, '[1]NJ Projects'!$A$13:$DK$121,64,0)))</f>
        <v>0</v>
      </c>
      <c r="N7">
        <f>IF($J7="Externally Funded",0,IF($K7="PA",VLOOKUP($L7,'[1]PA Projects'!$A$4:$DO$223,66,0),VLOOKUP($L7, '[1]NJ Projects'!$A$13:$DK$121,65,0)))</f>
        <v>0</v>
      </c>
      <c r="O7">
        <f>IF($J7="Externally Funded",0,IF($K7="PA",VLOOKUP($L7,'[1]PA Projects'!$A$4:$DO$223,67,0),VLOOKUP($L7, '[1]NJ Projects'!$A$13:$DK$121,66,0)))</f>
        <v>0</v>
      </c>
      <c r="P7">
        <f>IF($J7="Externally Funded", VLOOKUP($L7, '[1]External Projects'!$A$5:$S$13,19,0),IF($K7="PA",VLOOKUP($L7,'[1]PA Projects'!$A$4:$DO$223,119,0),VLOOKUP($L7, '[1]NJ Projects'!$A$13:$DK$121,115,0)))</f>
        <v>0</v>
      </c>
    </row>
    <row r="8" spans="1:16" x14ac:dyDescent="0.25">
      <c r="A8" t="s">
        <v>301</v>
      </c>
      <c r="B8" t="s">
        <v>501</v>
      </c>
      <c r="C8" t="s">
        <v>502</v>
      </c>
      <c r="D8" t="s">
        <v>439</v>
      </c>
      <c r="E8" t="s">
        <v>448</v>
      </c>
      <c r="F8">
        <v>1325.4</v>
      </c>
      <c r="G8">
        <v>0</v>
      </c>
      <c r="H8">
        <v>0</v>
      </c>
      <c r="I8">
        <v>0</v>
      </c>
      <c r="J8" t="s">
        <v>39</v>
      </c>
      <c r="K8" t="s">
        <v>21</v>
      </c>
      <c r="L8" t="s">
        <v>556</v>
      </c>
      <c r="M8">
        <f>IF($J8="Externally Funded",0,IF($K8="PA",VLOOKUP($L8,'[1]PA Projects'!$A$4:$DO$223,65,0),VLOOKUP($L8, '[1]NJ Projects'!$A$13:$DK$121,64,0)))</f>
        <v>90512</v>
      </c>
      <c r="N8">
        <f>IF($J8="Externally Funded",0,IF($K8="PA",VLOOKUP($L8,'[1]PA Projects'!$A$4:$DO$223,66,0),VLOOKUP($L8, '[1]NJ Projects'!$A$13:$DK$121,65,0)))</f>
        <v>0</v>
      </c>
      <c r="O8">
        <f>IF($J8="Externally Funded",0,IF($K8="PA",VLOOKUP($L8,'[1]PA Projects'!$A$4:$DO$223,67,0),VLOOKUP($L8, '[1]NJ Projects'!$A$13:$DK$121,66,0)))</f>
        <v>0</v>
      </c>
      <c r="P8">
        <f>IF($J8="Externally Funded", VLOOKUP($L8, '[1]External Projects'!$A$5:$S$13,19,0),IF($K8="PA",VLOOKUP($L8,'[1]PA Projects'!$A$4:$DO$223,119,0),VLOOKUP($L8, '[1]NJ Projects'!$A$13:$DK$121,115,0)))</f>
        <v>0</v>
      </c>
    </row>
    <row r="9" spans="1:16" x14ac:dyDescent="0.25">
      <c r="A9" t="s">
        <v>301</v>
      </c>
      <c r="B9" t="s">
        <v>503</v>
      </c>
      <c r="C9" t="s">
        <v>504</v>
      </c>
      <c r="D9" t="s">
        <v>439</v>
      </c>
      <c r="E9" t="s">
        <v>448</v>
      </c>
      <c r="F9">
        <v>3887.5</v>
      </c>
      <c r="G9">
        <v>0</v>
      </c>
      <c r="H9">
        <v>0</v>
      </c>
      <c r="I9">
        <v>0</v>
      </c>
      <c r="J9" t="s">
        <v>39</v>
      </c>
      <c r="K9" t="s">
        <v>21</v>
      </c>
      <c r="L9" t="s">
        <v>558</v>
      </c>
      <c r="M9">
        <f>IF($J9="Externally Funded",0,IF($K9="PA",VLOOKUP($L9,'[1]PA Projects'!$A$4:$DO$223,65,0),VLOOKUP($L9, '[1]NJ Projects'!$A$13:$DK$121,64,0)))</f>
        <v>60638</v>
      </c>
      <c r="N9">
        <f>IF($J9="Externally Funded",0,IF($K9="PA",VLOOKUP($L9,'[1]PA Projects'!$A$4:$DO$223,66,0),VLOOKUP($L9, '[1]NJ Projects'!$A$13:$DK$121,65,0)))</f>
        <v>0</v>
      </c>
      <c r="O9">
        <f>IF($J9="Externally Funded",0,IF($K9="PA",VLOOKUP($L9,'[1]PA Projects'!$A$4:$DO$223,67,0),VLOOKUP($L9, '[1]NJ Projects'!$A$13:$DK$121,66,0)))</f>
        <v>0</v>
      </c>
      <c r="P9">
        <f>IF($J9="Externally Funded", VLOOKUP($L9, '[1]External Projects'!$A$5:$S$13,19,0),IF($K9="PA",VLOOKUP($L9,'[1]PA Projects'!$A$4:$DO$223,119,0),VLOOKUP($L9, '[1]NJ Projects'!$A$13:$DK$121,115,0)))</f>
        <v>0</v>
      </c>
    </row>
    <row r="10" spans="1:16" x14ac:dyDescent="0.25">
      <c r="A10" t="s">
        <v>301</v>
      </c>
      <c r="B10" t="s">
        <v>505</v>
      </c>
      <c r="C10" t="s">
        <v>506</v>
      </c>
      <c r="D10" t="s">
        <v>439</v>
      </c>
      <c r="E10" t="s">
        <v>50</v>
      </c>
      <c r="F10">
        <v>32.5</v>
      </c>
      <c r="G10">
        <v>0</v>
      </c>
      <c r="H10">
        <v>0</v>
      </c>
      <c r="I10">
        <v>0</v>
      </c>
      <c r="J10" t="s">
        <v>39</v>
      </c>
      <c r="K10" t="s">
        <v>21</v>
      </c>
      <c r="L10" t="s">
        <v>559</v>
      </c>
      <c r="M10">
        <f>IF($J10="Externally Funded",0,IF($K10="PA",VLOOKUP($L10,'[1]PA Projects'!$A$4:$DO$223,65,0),VLOOKUP($L10, '[1]NJ Projects'!$A$13:$DK$121,64,0)))</f>
        <v>102571</v>
      </c>
      <c r="N10">
        <f>IF($J10="Externally Funded",0,IF($K10="PA",VLOOKUP($L10,'[1]PA Projects'!$A$4:$DO$223,66,0),VLOOKUP($L10, '[1]NJ Projects'!$A$13:$DK$121,65,0)))</f>
        <v>0</v>
      </c>
      <c r="O10">
        <f>IF($J10="Externally Funded",0,IF($K10="PA",VLOOKUP($L10,'[1]PA Projects'!$A$4:$DO$223,67,0),VLOOKUP($L10, '[1]NJ Projects'!$A$13:$DK$121,66,0)))</f>
        <v>0</v>
      </c>
      <c r="P10">
        <f>IF($J10="Externally Funded", VLOOKUP($L10, '[1]External Projects'!$A$5:$S$13,19,0),IF($K10="PA",VLOOKUP($L10,'[1]PA Projects'!$A$4:$DO$223,119,0),VLOOKUP($L10, '[1]NJ Projects'!$A$13:$DK$121,115,0)))</f>
        <v>0</v>
      </c>
    </row>
    <row r="11" spans="1:16" x14ac:dyDescent="0.25">
      <c r="A11" t="s">
        <v>301</v>
      </c>
      <c r="B11" t="s">
        <v>507</v>
      </c>
      <c r="C11" t="s">
        <v>508</v>
      </c>
      <c r="D11" t="s">
        <v>439</v>
      </c>
      <c r="E11" t="s">
        <v>448</v>
      </c>
      <c r="F11">
        <v>30.1</v>
      </c>
      <c r="G11">
        <v>0</v>
      </c>
      <c r="H11">
        <v>0</v>
      </c>
      <c r="I11">
        <v>0</v>
      </c>
      <c r="J11" t="s">
        <v>39</v>
      </c>
      <c r="K11" t="s">
        <v>21</v>
      </c>
      <c r="L11" t="s">
        <v>560</v>
      </c>
      <c r="M11">
        <f>IF($J11="Externally Funded",0,IF($K11="PA",VLOOKUP($L11,'[1]PA Projects'!$A$4:$DO$223,65,0),VLOOKUP($L11, '[1]NJ Projects'!$A$13:$DK$121,64,0)))</f>
        <v>102571</v>
      </c>
      <c r="N11">
        <f>IF($J11="Externally Funded",0,IF($K11="PA",VLOOKUP($L11,'[1]PA Projects'!$A$4:$DO$223,66,0),VLOOKUP($L11, '[1]NJ Projects'!$A$13:$DK$121,65,0)))</f>
        <v>0</v>
      </c>
      <c r="O11">
        <f>IF($J11="Externally Funded",0,IF($K11="PA",VLOOKUP($L11,'[1]PA Projects'!$A$4:$DO$223,67,0),VLOOKUP($L11, '[1]NJ Projects'!$A$13:$DK$121,66,0)))</f>
        <v>0</v>
      </c>
      <c r="P11">
        <f>IF($J11="Externally Funded", VLOOKUP($L11, '[1]External Projects'!$A$5:$S$13,19,0),IF($K11="PA",VLOOKUP($L11,'[1]PA Projects'!$A$4:$DO$223,119,0),VLOOKUP($L11, '[1]NJ Projects'!$A$13:$DK$121,115,0)))</f>
        <v>0</v>
      </c>
    </row>
    <row r="12" spans="1:16" x14ac:dyDescent="0.25">
      <c r="A12" t="s">
        <v>301</v>
      </c>
      <c r="B12" t="s">
        <v>509</v>
      </c>
      <c r="C12" t="s">
        <v>512</v>
      </c>
      <c r="D12" t="s">
        <v>439</v>
      </c>
      <c r="E12" t="s">
        <v>50</v>
      </c>
      <c r="F12">
        <v>45.2</v>
      </c>
      <c r="G12">
        <v>0</v>
      </c>
      <c r="H12">
        <v>0</v>
      </c>
      <c r="I12">
        <v>0</v>
      </c>
      <c r="J12" t="s">
        <v>39</v>
      </c>
      <c r="K12" t="s">
        <v>21</v>
      </c>
      <c r="L12" t="s">
        <v>561</v>
      </c>
      <c r="M12">
        <f>IF($J12="Externally Funded",0,IF($K12="PA",VLOOKUP($L12,'[1]PA Projects'!$A$4:$DO$223,65,0),VLOOKUP($L12, '[1]NJ Projects'!$A$13:$DK$121,64,0)))</f>
        <v>102569</v>
      </c>
      <c r="N12">
        <f>IF($J12="Externally Funded",0,IF($K12="PA",VLOOKUP($L12,'[1]PA Projects'!$A$4:$DO$223,66,0),VLOOKUP($L12, '[1]NJ Projects'!$A$13:$DK$121,65,0)))</f>
        <v>0</v>
      </c>
      <c r="O12">
        <f>IF($J12="Externally Funded",0,IF($K12="PA",VLOOKUP($L12,'[1]PA Projects'!$A$4:$DO$223,67,0),VLOOKUP($L12, '[1]NJ Projects'!$A$13:$DK$121,66,0)))</f>
        <v>0</v>
      </c>
      <c r="P12">
        <f>IF($J12="Externally Funded", VLOOKUP($L12, '[1]External Projects'!$A$5:$S$13,19,0),IF($K12="PA",VLOOKUP($L12,'[1]PA Projects'!$A$4:$DO$223,119,0),VLOOKUP($L12, '[1]NJ Projects'!$A$13:$DK$121,115,0)))</f>
        <v>0</v>
      </c>
    </row>
    <row r="13" spans="1:16" x14ac:dyDescent="0.25">
      <c r="A13" t="s">
        <v>301</v>
      </c>
      <c r="B13" t="s">
        <v>511</v>
      </c>
      <c r="C13" t="s">
        <v>510</v>
      </c>
      <c r="D13" t="s">
        <v>439</v>
      </c>
      <c r="E13" t="s">
        <v>50</v>
      </c>
      <c r="F13">
        <v>44.4</v>
      </c>
      <c r="G13">
        <v>0</v>
      </c>
      <c r="H13">
        <v>0</v>
      </c>
      <c r="I13">
        <v>0</v>
      </c>
      <c r="J13" t="s">
        <v>39</v>
      </c>
      <c r="K13" t="s">
        <v>21</v>
      </c>
      <c r="L13" t="s">
        <v>562</v>
      </c>
      <c r="M13">
        <f>IF($J13="Externally Funded",0,IF($K13="PA",VLOOKUP($L13,'[1]PA Projects'!$A$4:$DO$223,65,0),VLOOKUP($L13, '[1]NJ Projects'!$A$13:$DK$121,64,0)))</f>
        <v>102569</v>
      </c>
      <c r="N13">
        <f>IF($J13="Externally Funded",0,IF($K13="PA",VLOOKUP($L13,'[1]PA Projects'!$A$4:$DO$223,66,0),VLOOKUP($L13, '[1]NJ Projects'!$A$13:$DK$121,65,0)))</f>
        <v>0</v>
      </c>
      <c r="O13">
        <f>IF($J13="Externally Funded",0,IF($K13="PA",VLOOKUP($L13,'[1]PA Projects'!$A$4:$DO$223,67,0),VLOOKUP($L13, '[1]NJ Projects'!$A$13:$DK$121,66,0)))</f>
        <v>0</v>
      </c>
      <c r="P13">
        <f>IF($J13="Externally Funded", VLOOKUP($L13, '[1]External Projects'!$A$5:$S$13,19,0),IF($K13="PA",VLOOKUP($L13,'[1]PA Projects'!$A$4:$DO$223,119,0),VLOOKUP($L13, '[1]NJ Projects'!$A$13:$DK$121,115,0)))</f>
        <v>0</v>
      </c>
    </row>
    <row r="14" spans="1:16" x14ac:dyDescent="0.25">
      <c r="A14" s="8" t="s">
        <v>480</v>
      </c>
      <c r="B14" s="12" t="s">
        <v>587</v>
      </c>
      <c r="C14" s="12" t="s">
        <v>588</v>
      </c>
      <c r="D14" s="12" t="s">
        <v>38</v>
      </c>
      <c r="E14" s="12" t="s">
        <v>362</v>
      </c>
      <c r="F14" s="12">
        <v>34.5</v>
      </c>
      <c r="G14" s="12">
        <v>0</v>
      </c>
      <c r="H14" s="12">
        <v>0</v>
      </c>
      <c r="I14" s="12">
        <v>0</v>
      </c>
      <c r="J14" s="12" t="s">
        <v>39</v>
      </c>
      <c r="K14" s="12" t="s">
        <v>21</v>
      </c>
      <c r="L14" s="12" t="s">
        <v>593</v>
      </c>
      <c r="M14" s="12">
        <f>IF($J14="Externally Funded",0,IF($K14="PA",VLOOKUP($L14,'[1]PA Projects'!$A$4:$DO$223,65,0),VLOOKUP($L14, '[1]NJ Projects'!$A$13:$DK$121,64,0)))</f>
        <v>102565</v>
      </c>
      <c r="N14" s="12">
        <f>IF($J14="Externally Funded",0,IF($K14="PA",VLOOKUP($L14,'[1]PA Projects'!$A$4:$DO$223,66,0),VLOOKUP($L14, '[1]NJ Projects'!$A$13:$DK$121,65,0)))</f>
        <v>0</v>
      </c>
      <c r="O14" s="12">
        <f>IF($J14="Externally Funded",0,IF($K14="PA",VLOOKUP($L14,'[1]PA Projects'!$A$4:$DO$223,67,0),VLOOKUP($L14, '[1]NJ Projects'!$A$13:$DK$121,66,0)))</f>
        <v>0</v>
      </c>
      <c r="P14" s="12">
        <f>IF($J14="Externally Funded", VLOOKUP($L14, '[1]External Projects'!$A$5:$S$13,19,0),IF($K14="PA",VLOOKUP($L14,'[1]PA Projects'!$A$4:$DO$223,119,0),VLOOKUP($L14, '[1]NJ Projects'!$A$13:$DK$121,115,0)))</f>
        <v>0</v>
      </c>
    </row>
    <row r="15" spans="1:16" x14ac:dyDescent="0.25">
      <c r="A15" s="8" t="s">
        <v>480</v>
      </c>
      <c r="B15" s="12" t="s">
        <v>589</v>
      </c>
      <c r="C15" s="12" t="s">
        <v>590</v>
      </c>
      <c r="D15" s="12" t="s">
        <v>64</v>
      </c>
      <c r="E15" s="12" t="s">
        <v>27</v>
      </c>
      <c r="F15" s="12">
        <v>5.8</v>
      </c>
      <c r="G15" s="12">
        <v>0</v>
      </c>
      <c r="H15" s="12">
        <v>0</v>
      </c>
      <c r="I15" s="12">
        <v>0</v>
      </c>
      <c r="J15" s="12" t="s">
        <v>39</v>
      </c>
      <c r="K15" s="12" t="s">
        <v>21</v>
      </c>
      <c r="L15" s="12" t="s">
        <v>594</v>
      </c>
      <c r="M15" s="12">
        <f>IF($J15="Externally Funded",0,IF($K15="PA",VLOOKUP($L15,'[1]PA Projects'!$A$4:$DO$223,65,0),VLOOKUP($L15, '[1]NJ Projects'!$A$13:$DK$121,64,0)))</f>
        <v>98235</v>
      </c>
      <c r="N15" s="12">
        <f>IF($J15="Externally Funded",0,IF($K15="PA",VLOOKUP($L15,'[1]PA Projects'!$A$4:$DO$223,66,0),VLOOKUP($L15, '[1]NJ Projects'!$A$13:$DK$121,65,0)))</f>
        <v>0</v>
      </c>
      <c r="O15" s="12">
        <f>IF($J15="Externally Funded",0,IF($K15="PA",VLOOKUP($L15,'[1]PA Projects'!$A$4:$DO$223,67,0),VLOOKUP($L15, '[1]NJ Projects'!$A$13:$DK$121,66,0)))</f>
        <v>0</v>
      </c>
      <c r="P15" s="12">
        <f>IF($J15="Externally Funded", VLOOKUP($L15, '[1]External Projects'!$A$5:$S$13,19,0),IF($K15="PA",VLOOKUP($L15,'[1]PA Projects'!$A$4:$DO$223,119,0),VLOOKUP($L15, '[1]NJ Projects'!$A$13:$DK$121,115,0)))</f>
        <v>0</v>
      </c>
    </row>
    <row r="16" spans="1:16" x14ac:dyDescent="0.25">
      <c r="A16" s="8" t="s">
        <v>480</v>
      </c>
      <c r="B16" s="8" t="s">
        <v>513</v>
      </c>
      <c r="C16" s="8" t="s">
        <v>481</v>
      </c>
      <c r="D16" s="8" t="s">
        <v>74</v>
      </c>
      <c r="E16" s="8" t="s">
        <v>18</v>
      </c>
      <c r="F16" s="9">
        <v>2</v>
      </c>
      <c r="G16" s="9">
        <v>317</v>
      </c>
      <c r="H16" s="9">
        <v>0</v>
      </c>
      <c r="I16" s="9">
        <v>0</v>
      </c>
      <c r="J16" s="8" t="s">
        <v>128</v>
      </c>
      <c r="K16" s="8" t="str">
        <f t="shared" ref="K16:K19" si="0">IF(OR(D16="Burlington", D16="Camden", D16="Gloucester", D16="Mercer"),"NJ", "PA")</f>
        <v>PA</v>
      </c>
      <c r="L16" s="8" t="s">
        <v>243</v>
      </c>
      <c r="M16" s="12">
        <f>IF($J16="Externally Funded",0,IF($K16="PA",VLOOKUP($L16,'[1]PA Projects'!$A$4:$DO$223,65,0),VLOOKUP($L16, '[1]NJ Projects'!$A$13:$DK$121,64,0)))</f>
        <v>102566</v>
      </c>
      <c r="N16" s="12">
        <f>IF($J16="Externally Funded",0,IF($K16="PA",VLOOKUP($L16,'[1]PA Projects'!$A$4:$DO$223,66,0),VLOOKUP($L16, '[1]NJ Projects'!$A$13:$DK$121,65,0)))</f>
        <v>0</v>
      </c>
      <c r="O16" s="12">
        <f>IF($J16="Externally Funded",0,IF($K16="PA",VLOOKUP($L16,'[1]PA Projects'!$A$4:$DO$223,67,0),VLOOKUP($L16, '[1]NJ Projects'!$A$13:$DK$121,66,0)))</f>
        <v>0</v>
      </c>
      <c r="P16" s="12">
        <f>IF($J16="Externally Funded", VLOOKUP($L16, '[1]External Projects'!$A$5:$S$13,19,0),IF($K16="PA",VLOOKUP($L16,'[1]PA Projects'!$A$4:$DO$223,119,0),VLOOKUP($L16, '[1]NJ Projects'!$A$13:$DK$121,115,0)))</f>
        <v>0</v>
      </c>
    </row>
    <row r="17" spans="1:16" x14ac:dyDescent="0.25">
      <c r="A17" s="8" t="s">
        <v>480</v>
      </c>
      <c r="B17" s="12" t="s">
        <v>591</v>
      </c>
      <c r="C17" s="12" t="s">
        <v>592</v>
      </c>
      <c r="D17" s="12" t="s">
        <v>136</v>
      </c>
      <c r="E17" s="12" t="s">
        <v>45</v>
      </c>
      <c r="F17" s="12">
        <v>152.4</v>
      </c>
      <c r="G17" s="12">
        <v>0</v>
      </c>
      <c r="H17" s="12">
        <v>0</v>
      </c>
      <c r="I17" s="12">
        <v>0</v>
      </c>
      <c r="J17" s="12" t="s">
        <v>39</v>
      </c>
      <c r="K17" s="12" t="s">
        <v>81</v>
      </c>
      <c r="L17" s="12" t="s">
        <v>595</v>
      </c>
      <c r="M17" s="12">
        <f>IF($J17="Externally Funded",0,IF($K17="PA",VLOOKUP($L17,'[1]PA Projects'!$A$4:$DO$223,65,0),VLOOKUP($L17, '[1]NJ Projects'!$A$13:$DK$121,64,0)))</f>
        <v>0</v>
      </c>
      <c r="N17" s="12">
        <f>IF($J17="Externally Funded",0,IF($K17="PA",VLOOKUP($L17,'[1]PA Projects'!$A$4:$DO$223,66,0),VLOOKUP($L17, '[1]NJ Projects'!$A$13:$DK$121,65,0)))</f>
        <v>0</v>
      </c>
      <c r="O17" s="12">
        <f>IF($J17="Externally Funded",0,IF($K17="PA",VLOOKUP($L17,'[1]PA Projects'!$A$4:$DO$223,67,0),VLOOKUP($L17, '[1]NJ Projects'!$A$13:$DK$121,66,0)))</f>
        <v>0</v>
      </c>
      <c r="P17" s="12">
        <f>IF($J17="Externally Funded", VLOOKUP($L17, '[1]External Projects'!$A$5:$S$13,19,0),IF($K17="PA",VLOOKUP($L17,'[1]PA Projects'!$A$4:$DO$223,119,0),VLOOKUP($L17, '[1]NJ Projects'!$A$13:$DK$121,115,0)))</f>
        <v>0</v>
      </c>
    </row>
    <row r="18" spans="1:16" x14ac:dyDescent="0.25">
      <c r="A18" s="8" t="s">
        <v>480</v>
      </c>
      <c r="B18" s="12" t="s">
        <v>596</v>
      </c>
      <c r="C18" s="12" t="s">
        <v>597</v>
      </c>
      <c r="D18" s="12" t="s">
        <v>439</v>
      </c>
      <c r="E18" s="12" t="s">
        <v>27</v>
      </c>
      <c r="F18" s="12">
        <v>203.3</v>
      </c>
      <c r="G18" s="12">
        <v>0</v>
      </c>
      <c r="H18" s="12">
        <v>0</v>
      </c>
      <c r="I18" s="12">
        <v>0</v>
      </c>
      <c r="J18" s="12" t="s">
        <v>39</v>
      </c>
      <c r="K18" s="8" t="str">
        <f t="shared" si="0"/>
        <v>PA</v>
      </c>
      <c r="L18" s="12" t="s">
        <v>247</v>
      </c>
      <c r="M18" s="12">
        <f>IF($J18="Externally Funded",0,IF($K18="PA",VLOOKUP($L18,'[1]PA Projects'!$A$4:$DO$223,65,0),VLOOKUP($L18, '[1]NJ Projects'!$A$13:$DK$121,64,0)))</f>
        <v>60611</v>
      </c>
      <c r="N18" s="12">
        <f>IF($J18="Externally Funded",0,IF($K18="PA",VLOOKUP($L18,'[1]PA Projects'!$A$4:$DO$223,66,0),VLOOKUP($L18, '[1]NJ Projects'!$A$13:$DK$121,65,0)))</f>
        <v>0</v>
      </c>
      <c r="O18" s="12">
        <f>IF($J18="Externally Funded",0,IF($K18="PA",VLOOKUP($L18,'[1]PA Projects'!$A$4:$DO$223,67,0),VLOOKUP($L18, '[1]NJ Projects'!$A$13:$DK$121,66,0)))</f>
        <v>0</v>
      </c>
      <c r="P18" s="12" t="str">
        <f>IF($J18="Externally Funded", VLOOKUP($L18, '[1]External Projects'!$A$5:$S$13,19,0),IF($K18="PA",VLOOKUP($L18,'[1]PA Projects'!$A$4:$DO$223,119,0),VLOOKUP($L18, '[1]NJ Projects'!$A$13:$DK$121,115,0)))</f>
        <v>http://www.septa.org/fares/npt/</v>
      </c>
    </row>
    <row r="19" spans="1:16" x14ac:dyDescent="0.25">
      <c r="A19" s="8" t="s">
        <v>480</v>
      </c>
      <c r="B19" s="12" t="s">
        <v>598</v>
      </c>
      <c r="C19" s="12" t="s">
        <v>599</v>
      </c>
      <c r="D19" s="12" t="s">
        <v>434</v>
      </c>
      <c r="E19" s="12" t="s">
        <v>45</v>
      </c>
      <c r="F19" s="12">
        <v>210</v>
      </c>
      <c r="G19" s="12">
        <v>0</v>
      </c>
      <c r="H19" s="12">
        <v>0</v>
      </c>
      <c r="I19" s="12">
        <v>0</v>
      </c>
      <c r="J19" s="12" t="s">
        <v>39</v>
      </c>
      <c r="K19" s="8" t="str">
        <f t="shared" si="0"/>
        <v>PA</v>
      </c>
      <c r="L19" s="12" t="s">
        <v>600</v>
      </c>
      <c r="M19" s="12">
        <f>IF($J19="Externally Funded",0,IF($K19="PA",VLOOKUP($L19,'[1]PA Projects'!$A$4:$DO$223,65,0),VLOOKUP($L19, '[1]NJ Projects'!$A$13:$DK$121,64,0)))</f>
        <v>0</v>
      </c>
      <c r="N19" s="12">
        <f>IF($J19="Externally Funded",0,IF($K19="PA",VLOOKUP($L19,'[1]PA Projects'!$A$4:$DO$223,66,0),VLOOKUP($L19, '[1]NJ Projects'!$A$13:$DK$121,65,0)))</f>
        <v>0</v>
      </c>
      <c r="O19" s="12">
        <f>IF($J19="Externally Funded",0,IF($K19="PA",VLOOKUP($L19,'[1]PA Projects'!$A$4:$DO$223,67,0),VLOOKUP($L19, '[1]NJ Projects'!$A$13:$DK$121,66,0)))</f>
        <v>0</v>
      </c>
      <c r="P19" s="12">
        <f>IF($J19="Externally Funded", VLOOKUP($L19, '[1]External Projects'!$A$5:$S$13,19,0),IF($K19="PA",VLOOKUP($L19,'[1]PA Projects'!$A$4:$DO$223,119,0),VLOOKUP($L19, '[1]NJ Projects'!$A$13:$DK$121,115,0)))</f>
        <v>0</v>
      </c>
    </row>
    <row r="20" spans="1:16" x14ac:dyDescent="0.25">
      <c r="A20" s="8" t="s">
        <v>206</v>
      </c>
      <c r="B20" s="12" t="s">
        <v>241</v>
      </c>
      <c r="C20" s="12" t="s">
        <v>601</v>
      </c>
      <c r="D20" s="12" t="s">
        <v>114</v>
      </c>
      <c r="E20" s="12" t="s">
        <v>238</v>
      </c>
      <c r="F20" s="12">
        <v>50</v>
      </c>
      <c r="G20" s="12">
        <v>0</v>
      </c>
      <c r="H20" s="12">
        <v>0</v>
      </c>
      <c r="I20" s="12">
        <v>0</v>
      </c>
      <c r="J20" s="12" t="s">
        <v>227</v>
      </c>
      <c r="K20" s="12" t="s">
        <v>81</v>
      </c>
      <c r="L20" s="12">
        <v>140</v>
      </c>
      <c r="M20" s="12">
        <f>IF($J20="Externally Funded",0,IF($K20="PA",VLOOKUP($L20,'[1]PA Projects'!$A$4:$DO$223,65,0),VLOOKUP($L20, '[1]NJ Projects'!$A$13:$DK$121,64,0)))</f>
        <v>0</v>
      </c>
      <c r="N20" s="12">
        <f>IF($J20="Externally Funded",0,IF($K20="PA",VLOOKUP($L20,'[1]PA Projects'!$A$4:$DO$223,66,0),VLOOKUP($L20, '[1]NJ Projects'!$A$13:$DK$121,65,0)))</f>
        <v>0</v>
      </c>
      <c r="O20" s="12">
        <f>IF($J20="Externally Funded",0,IF($K20="PA",VLOOKUP($L20,'[1]PA Projects'!$A$4:$DO$223,67,0),VLOOKUP($L20, '[1]NJ Projects'!$A$13:$DK$121,66,0)))</f>
        <v>0</v>
      </c>
      <c r="P20" s="12">
        <f>IF($J20="Externally Funded", VLOOKUP($L20, '[1]External Projects'!$A$5:$S$13,19,0),IF($K20="PA",VLOOKUP($L20,'[1]PA Projects'!$A$4:$DO$223,119,0),VLOOKUP($L20, '[1]NJ Projects'!$A$13:$DK$121,115,0)))</f>
        <v>0</v>
      </c>
    </row>
    <row r="21" spans="1:16" x14ac:dyDescent="0.25">
      <c r="A21" s="8" t="s">
        <v>206</v>
      </c>
      <c r="B21" s="12" t="s">
        <v>602</v>
      </c>
      <c r="C21" s="12" t="s">
        <v>601</v>
      </c>
      <c r="D21" s="12" t="s">
        <v>603</v>
      </c>
      <c r="E21" s="12" t="s">
        <v>50</v>
      </c>
      <c r="F21" s="12">
        <v>257</v>
      </c>
      <c r="G21" s="12">
        <v>0</v>
      </c>
      <c r="H21" s="12">
        <v>0</v>
      </c>
      <c r="I21" s="12">
        <v>0</v>
      </c>
      <c r="J21" s="12" t="s">
        <v>227</v>
      </c>
      <c r="K21" s="12" t="s">
        <v>21</v>
      </c>
      <c r="L21" s="12">
        <v>158</v>
      </c>
      <c r="M21" s="12">
        <f>IF($J21="Externally Funded",0,IF($K21="PA",VLOOKUP($L21,'[1]PA Projects'!$A$4:$DO$223,65,0),VLOOKUP($L21, '[1]NJ Projects'!$A$13:$DK$121,64,0)))</f>
        <v>0</v>
      </c>
      <c r="N21" s="12">
        <f>IF($J21="Externally Funded",0,IF($K21="PA",VLOOKUP($L21,'[1]PA Projects'!$A$4:$DO$223,66,0),VLOOKUP($L21, '[1]NJ Projects'!$A$13:$DK$121,65,0)))</f>
        <v>0</v>
      </c>
      <c r="O21" s="12">
        <f>IF($J21="Externally Funded",0,IF($K21="PA",VLOOKUP($L21,'[1]PA Projects'!$A$4:$DO$223,67,0),VLOOKUP($L21, '[1]NJ Projects'!$A$13:$DK$121,66,0)))</f>
        <v>0</v>
      </c>
      <c r="P21" s="12" t="str">
        <f>IF($J21="Externally Funded", VLOOKUP($L21, '[1]External Projects'!$A$5:$S$13,19,0),IF($K21="PA",VLOOKUP($L21,'[1]PA Projects'!$A$4:$DO$223,119,0),VLOOKUP($L21, '[1]NJ Projects'!$A$13:$DK$121,115,0)))</f>
        <v>http://www.paturnpike.com/aet_public/aet.asp</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Mapped</vt:lpstr>
      <vt:lpstr>Not Mapped</vt:lpstr>
      <vt:lpstr>Database</vt:lpstr>
      <vt:lpstr>Mapped!Print_Area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Korejko, Kimberly</dc:creator>
  <cp:lastModifiedBy>Pollard, Chris</cp:lastModifiedBy>
  <cp:lastPrinted>2014-07-10T17:53:07Z</cp:lastPrinted>
  <dcterms:created xsi:type="dcterms:W3CDTF">2014-07-10T15:09:38Z</dcterms:created>
  <dcterms:modified xsi:type="dcterms:W3CDTF">2015-03-12T18:09:00Z</dcterms:modified>
</cp:coreProperties>
</file>