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G:\My Drive\CEDS\"/>
    </mc:Choice>
  </mc:AlternateContent>
  <xr:revisionPtr revIDLastSave="0" documentId="13_ncr:1_{9E5E858E-C46F-4E11-BA58-B2414898A121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all" sheetId="1" r:id="rId1"/>
    <sheet name="dvrpc" sheetId="2" r:id="rId2"/>
    <sheet name="ATL" sheetId="3" r:id="rId3"/>
    <sheet name="BAL" sheetId="4" r:id="rId4"/>
    <sheet name="BOS" sheetId="5" r:id="rId5"/>
    <sheet name="CHI" sheetId="6" r:id="rId6"/>
    <sheet name="DAL" sheetId="7" r:id="rId7"/>
    <sheet name="LAX" sheetId="8" r:id="rId8"/>
    <sheet name="NYC" sheetId="9" r:id="rId9"/>
    <sheet name="PIT" sheetId="10" r:id="rId10"/>
    <sheet name="WAS" sheetId="11" r:id="rId11"/>
    <sheet name="summary" sheetId="12" r:id="rId12"/>
  </sheets>
  <definedNames>
    <definedName name="_xlnm._FilterDatabase" localSheetId="0" hidden="1">all!$A$1:$Y$1</definedName>
    <definedName name="_xlnm._FilterDatabase" localSheetId="2" hidden="1">ATL!$A$1:$E$1</definedName>
    <definedName name="_xlnm._FilterDatabase" localSheetId="3" hidden="1">BAL!$A$1:$Q$1</definedName>
    <definedName name="_xlnm._FilterDatabase" localSheetId="4" hidden="1">BOS!$A$1:$E$1</definedName>
    <definedName name="_xlnm._FilterDatabase" localSheetId="5" hidden="1">CHI!$A$1:$E$1</definedName>
    <definedName name="_xlnm._FilterDatabase" localSheetId="6" hidden="1">DAL!$A$1:$E$1</definedName>
    <definedName name="_xlnm._FilterDatabase" localSheetId="1" hidden="1">dvrpc!$A$1:$E$1</definedName>
    <definedName name="_xlnm._FilterDatabase" localSheetId="7" hidden="1">LAX!$A$1:$E$1</definedName>
    <definedName name="_xlnm._FilterDatabase" localSheetId="8" hidden="1">NYC!$A$1:$E$1</definedName>
    <definedName name="_xlnm._FilterDatabase" localSheetId="9" hidden="1">PIT!$A$1:$E$1</definedName>
    <definedName name="_xlnm._FilterDatabase" localSheetId="10" hidden="1">WAS!$A$1:$E$1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" i="1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  <c r="D22" i="11" l="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P3" i="11"/>
  <c r="F5" i="11"/>
  <c r="P4" i="11"/>
  <c r="P2" i="11"/>
  <c r="F4" i="11"/>
  <c r="F3" i="11"/>
  <c r="L2" i="11"/>
  <c r="L3" i="11"/>
  <c r="F2" i="11"/>
  <c r="D23" i="11" s="1"/>
  <c r="D25" i="11" s="1"/>
  <c r="B11" i="12" s="1"/>
  <c r="P4" i="10"/>
  <c r="P3" i="10"/>
  <c r="P2" i="10"/>
  <c r="D22" i="10"/>
  <c r="L4" i="10"/>
  <c r="L3" i="10"/>
  <c r="L2" i="10"/>
  <c r="F3" i="10"/>
  <c r="D23" i="10" s="1"/>
  <c r="D25" i="10" s="1"/>
  <c r="B10" i="12" s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" i="10"/>
  <c r="P4" i="3"/>
  <c r="P3" i="3"/>
  <c r="P2" i="3"/>
  <c r="L4" i="3"/>
  <c r="L3" i="3"/>
  <c r="L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P4" i="2"/>
  <c r="P3" i="2"/>
  <c r="P2" i="2"/>
  <c r="L4" i="2"/>
  <c r="L3" i="2"/>
  <c r="L2" i="2"/>
  <c r="F3" i="2"/>
  <c r="D23" i="2" s="1"/>
  <c r="D25" i="2" s="1"/>
  <c r="B2" i="1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P4" i="9"/>
  <c r="P3" i="9"/>
  <c r="P2" i="9"/>
  <c r="L4" i="9"/>
  <c r="L3" i="9"/>
  <c r="L2" i="9"/>
  <c r="F3" i="9"/>
  <c r="F4" i="9"/>
  <c r="D23" i="9" s="1"/>
  <c r="D25" i="9" s="1"/>
  <c r="B9" i="12" s="1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" i="9"/>
  <c r="D22" i="9"/>
  <c r="P4" i="8"/>
  <c r="P3" i="8"/>
  <c r="P2" i="8"/>
  <c r="L4" i="8"/>
  <c r="L3" i="8"/>
  <c r="L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" i="8"/>
  <c r="D23" i="8" s="1"/>
  <c r="D25" i="8" s="1"/>
  <c r="B8" i="12" s="1"/>
  <c r="D22" i="8"/>
  <c r="P4" i="7"/>
  <c r="P3" i="7"/>
  <c r="P2" i="7"/>
  <c r="L4" i="7"/>
  <c r="L3" i="7"/>
  <c r="L2" i="7"/>
  <c r="D2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" i="7"/>
  <c r="D23" i="7" s="1"/>
  <c r="D25" i="7" s="1"/>
  <c r="B7" i="12" s="1"/>
  <c r="P4" i="6"/>
  <c r="P3" i="6"/>
  <c r="P2" i="6"/>
  <c r="L4" i="6"/>
  <c r="L3" i="6"/>
  <c r="L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D23" i="6" s="1"/>
  <c r="D25" i="6" s="1"/>
  <c r="B6" i="12" s="1"/>
  <c r="D22" i="6"/>
  <c r="P4" i="5"/>
  <c r="P3" i="5"/>
  <c r="P2" i="5"/>
  <c r="L4" i="5"/>
  <c r="L3" i="5"/>
  <c r="L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" i="5"/>
  <c r="D23" i="5" s="1"/>
  <c r="D25" i="5" s="1"/>
  <c r="B5" i="12" s="1"/>
  <c r="D22" i="5"/>
  <c r="P4" i="4"/>
  <c r="P3" i="4"/>
  <c r="P2" i="4"/>
  <c r="L3" i="4"/>
  <c r="L2" i="4"/>
  <c r="L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D23" i="4" s="1"/>
  <c r="D25" i="4" s="1"/>
  <c r="B4" i="12" s="1"/>
  <c r="D22" i="4"/>
  <c r="D22" i="3"/>
  <c r="D22" i="2"/>
  <c r="M2" i="4" l="1"/>
  <c r="C4" i="12" s="1"/>
  <c r="Q3" i="5"/>
  <c r="G5" i="12" s="1"/>
  <c r="L5" i="6"/>
  <c r="Q3" i="7"/>
  <c r="G7" i="12" s="1"/>
  <c r="M2" i="8"/>
  <c r="C8" i="12" s="1"/>
  <c r="Q4" i="2"/>
  <c r="H2" i="12" s="1"/>
  <c r="Q3" i="3"/>
  <c r="G3" i="12" s="1"/>
  <c r="M3" i="5"/>
  <c r="D5" i="12" s="1"/>
  <c r="Q4" i="6"/>
  <c r="H6" i="12" s="1"/>
  <c r="M3" i="7"/>
  <c r="D7" i="12" s="1"/>
  <c r="Q4" i="8"/>
  <c r="H8" i="12" s="1"/>
  <c r="Q4" i="3"/>
  <c r="H3" i="12" s="1"/>
  <c r="M4" i="4"/>
  <c r="E4" i="12" s="1"/>
  <c r="Q3" i="4"/>
  <c r="G4" i="12" s="1"/>
  <c r="Q2" i="5"/>
  <c r="F5" i="12" s="1"/>
  <c r="Q2" i="6"/>
  <c r="F6" i="12" s="1"/>
  <c r="Q2" i="8"/>
  <c r="F8" i="12" s="1"/>
  <c r="M3" i="9"/>
  <c r="D9" i="12" s="1"/>
  <c r="Q4" i="9"/>
  <c r="H9" i="12" s="1"/>
  <c r="M2" i="2"/>
  <c r="C2" i="12" s="1"/>
  <c r="Q3" i="2"/>
  <c r="G2" i="12" s="1"/>
  <c r="D23" i="3"/>
  <c r="D25" i="3" s="1"/>
  <c r="B3" i="12" s="1"/>
  <c r="Q2" i="3"/>
  <c r="F3" i="12" s="1"/>
  <c r="Q4" i="4"/>
  <c r="H4" i="12" s="1"/>
  <c r="M2" i="5"/>
  <c r="C5" i="12" s="1"/>
  <c r="Q3" i="6"/>
  <c r="G6" i="12" s="1"/>
  <c r="L5" i="7"/>
  <c r="Q3" i="8"/>
  <c r="G8" i="12" s="1"/>
  <c r="M4" i="9"/>
  <c r="E9" i="12" s="1"/>
  <c r="M3" i="2"/>
  <c r="D2" i="12" s="1"/>
  <c r="M2" i="3"/>
  <c r="C3" i="12" s="1"/>
  <c r="M3" i="4"/>
  <c r="D4" i="12" s="1"/>
  <c r="Q4" i="5"/>
  <c r="H5" i="12" s="1"/>
  <c r="M3" i="6"/>
  <c r="D6" i="12" s="1"/>
  <c r="Q4" i="7"/>
  <c r="H7" i="12" s="1"/>
  <c r="M3" i="8"/>
  <c r="D8" i="12" s="1"/>
  <c r="Q2" i="9"/>
  <c r="F9" i="12" s="1"/>
  <c r="M4" i="2"/>
  <c r="E2" i="12" s="1"/>
  <c r="M3" i="3"/>
  <c r="D3" i="12" s="1"/>
  <c r="M4" i="5"/>
  <c r="E5" i="12" s="1"/>
  <c r="M4" i="6"/>
  <c r="E6" i="12" s="1"/>
  <c r="M4" i="7"/>
  <c r="E7" i="12" s="1"/>
  <c r="M4" i="8"/>
  <c r="E8" i="12" s="1"/>
  <c r="M2" i="9"/>
  <c r="C9" i="12" s="1"/>
  <c r="Q3" i="9"/>
  <c r="G9" i="12" s="1"/>
  <c r="Q2" i="2"/>
  <c r="F2" i="12" s="1"/>
  <c r="M4" i="3"/>
  <c r="E3" i="12" s="1"/>
  <c r="L5" i="9"/>
  <c r="L5" i="8"/>
  <c r="M2" i="7"/>
  <c r="C7" i="12" s="1"/>
  <c r="M2" i="6"/>
  <c r="C6" i="12" s="1"/>
  <c r="L5" i="5"/>
  <c r="L5" i="2"/>
  <c r="P5" i="9"/>
  <c r="P5" i="8"/>
  <c r="P5" i="7"/>
  <c r="Q2" i="7"/>
  <c r="F7" i="12" s="1"/>
  <c r="P5" i="6"/>
  <c r="P5" i="5"/>
  <c r="P5" i="4"/>
  <c r="Q2" i="4"/>
  <c r="F4" i="12" s="1"/>
  <c r="P5" i="3"/>
  <c r="P5" i="2"/>
  <c r="M3" i="11"/>
  <c r="D11" i="12" s="1"/>
  <c r="Q3" i="11"/>
  <c r="G11" i="12" s="1"/>
  <c r="Q4" i="11"/>
  <c r="H11" i="12" s="1"/>
  <c r="Q2" i="11"/>
  <c r="F11" i="12" s="1"/>
  <c r="P5" i="11"/>
  <c r="M2" i="11"/>
  <c r="C11" i="12" s="1"/>
  <c r="L4" i="11"/>
  <c r="M4" i="11" s="1"/>
  <c r="E11" i="12" s="1"/>
  <c r="M2" i="10"/>
  <c r="C10" i="12" s="1"/>
  <c r="P5" i="10"/>
  <c r="M3" i="10"/>
  <c r="D10" i="12" s="1"/>
  <c r="Q3" i="10"/>
  <c r="G10" i="12" s="1"/>
  <c r="M4" i="10"/>
  <c r="E10" i="12" s="1"/>
  <c r="Q4" i="10"/>
  <c r="H10" i="12" s="1"/>
  <c r="Q2" i="10"/>
  <c r="F10" i="12" s="1"/>
  <c r="L5" i="10"/>
  <c r="L5" i="4"/>
  <c r="L5" i="3" l="1"/>
  <c r="L5" i="11"/>
</calcChain>
</file>

<file path=xl/sharedStrings.xml><?xml version="1.0" encoding="utf-8"?>
<sst xmlns="http://schemas.openxmlformats.org/spreadsheetml/2006/main" count="501" uniqueCount="78">
  <si>
    <t>naics</t>
  </si>
  <si>
    <t>US</t>
  </si>
  <si>
    <t>DVRPC</t>
  </si>
  <si>
    <t>DVRPC_LQ</t>
  </si>
  <si>
    <t>ATL</t>
  </si>
  <si>
    <t>ATL_LQ</t>
  </si>
  <si>
    <t>BAL</t>
  </si>
  <si>
    <t>BAL_LQ</t>
  </si>
  <si>
    <t>BOS</t>
  </si>
  <si>
    <t>BOS_LQ</t>
  </si>
  <si>
    <t>CHI</t>
  </si>
  <si>
    <t>CHI_LQ</t>
  </si>
  <si>
    <t>DAL</t>
  </si>
  <si>
    <t>DAL_LQ</t>
  </si>
  <si>
    <t>LAX</t>
  </si>
  <si>
    <t>LAX_LQ</t>
  </si>
  <si>
    <t>NYC</t>
  </si>
  <si>
    <t>NYC_LQ</t>
  </si>
  <si>
    <t>PIT</t>
  </si>
  <si>
    <t>PIT_LQ</t>
  </si>
  <si>
    <t>WAS</t>
  </si>
  <si>
    <t>WAS_LQ</t>
  </si>
  <si>
    <t>automation_weight</t>
  </si>
  <si>
    <t>telework_score</t>
  </si>
  <si>
    <t>11</t>
  </si>
  <si>
    <t>21</t>
  </si>
  <si>
    <t>22</t>
  </si>
  <si>
    <t>23</t>
  </si>
  <si>
    <t>31</t>
  </si>
  <si>
    <t>42</t>
  </si>
  <si>
    <t>44</t>
  </si>
  <si>
    <t>48</t>
  </si>
  <si>
    <t>51</t>
  </si>
  <si>
    <t>52</t>
  </si>
  <si>
    <t>53</t>
  </si>
  <si>
    <t>54</t>
  </si>
  <si>
    <t>55</t>
  </si>
  <si>
    <t>56</t>
  </si>
  <si>
    <t>61</t>
  </si>
  <si>
    <t>62</t>
  </si>
  <si>
    <t>71</t>
  </si>
  <si>
    <t>72</t>
  </si>
  <si>
    <t>81</t>
  </si>
  <si>
    <t>comp_emp</t>
  </si>
  <si>
    <t>aut</t>
  </si>
  <si>
    <t>tel</t>
  </si>
  <si>
    <t>total</t>
  </si>
  <si>
    <t>aut_cat</t>
  </si>
  <si>
    <t>aut_cat_emp</t>
  </si>
  <si>
    <t>tel_cat</t>
  </si>
  <si>
    <t>tel_cat_emp</t>
  </si>
  <si>
    <t>emp_pct</t>
  </si>
  <si>
    <t>comp</t>
  </si>
  <si>
    <t>tot_emp</t>
  </si>
  <si>
    <t>low</t>
  </si>
  <si>
    <t>medium</t>
  </si>
  <si>
    <t>high</t>
  </si>
  <si>
    <t>comp_pct</t>
  </si>
  <si>
    <t>comp_emp_pct</t>
  </si>
  <si>
    <t>med</t>
  </si>
  <si>
    <t>Region</t>
  </si>
  <si>
    <t>Philadelphia</t>
  </si>
  <si>
    <t>Atlanta</t>
  </si>
  <si>
    <t>Baltimore</t>
  </si>
  <si>
    <t>Boston</t>
  </si>
  <si>
    <t>Chicago</t>
  </si>
  <si>
    <t>Dallas</t>
  </si>
  <si>
    <t>Los Angeles</t>
  </si>
  <si>
    <t>New York</t>
  </si>
  <si>
    <t>Pittsburgh</t>
  </si>
  <si>
    <t>Washington, D.C.</t>
  </si>
  <si>
    <t>Competitive Employment</t>
  </si>
  <si>
    <t>Low Automation</t>
  </si>
  <si>
    <t>Medium Automation</t>
  </si>
  <si>
    <t>High Automation</t>
  </si>
  <si>
    <t>Low Telework</t>
  </si>
  <si>
    <t>Medium Telework</t>
  </si>
  <si>
    <t>High Telework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</si>
</sst>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00_);_(* \(#,##0.000\);_(* &quot;-&quot;??_);_(@_)"/>
    <numFmt numFmtId="167" formatCode="0.000"/>
  </numFmts>
  <fonts count="5" x14ac:knownFonts="1">
    <font>
      <sz val="11"/>
      <color theme="1"/>
      <name val="Arial"/>
      <family val="2"/>
      <scheme val="minor"/>
    </font>
    <font>
      <b/>
      <sz val="11"/>
      <name val="Calibri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65" fontId="0" fillId="0" borderId="0" xfId="2" applyNumberFormat="1" applyFont="1"/>
    <xf numFmtId="0" fontId="3" fillId="0" borderId="0" xfId="0" applyFont="1"/>
    <xf numFmtId="165" fontId="3" fillId="0" borderId="0" xfId="2" applyNumberFormat="1" applyFont="1"/>
    <xf numFmtId="0" fontId="1" fillId="0" borderId="3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2" applyFont="1"/>
    <xf numFmtId="2" fontId="0" fillId="0" borderId="0" xfId="0" applyNumberFormat="1"/>
    <xf numFmtId="0" fontId="4" fillId="0" borderId="0" xfId="0" applyFont="1"/>
    <xf numFmtId="165" fontId="4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accent2">
                    <a:lumMod val="60000"/>
                    <a:lumOff val="40000"/>
                  </a:schemeClr>
                </a:solidFill>
              </a:rPr>
              <a:t>Greater Philadelphia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accent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dvrpc!$A$2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dvrpc!$B$2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dvrpc!$C$2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dvrpc!$D$2</c:f>
              <c:numCache>
                <c:formatCode>_(* #,##0_);_(* \(#,##0\);_(* "-"??_);_(@_)</c:formatCode>
                <c:ptCount val="1"/>
                <c:pt idx="0">
                  <c:v>152823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1A8-493F-9BD4-14D38E3F9CE2}"/>
            </c:ext>
          </c:extLst>
        </c:ser>
        <c:ser>
          <c:idx val="1"/>
          <c:order val="1"/>
          <c:tx>
            <c:strRef>
              <c:f>dvrpc!$A$4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dvrpc!$B$4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dvrpc!$C$4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dvrpc!$D$4</c:f>
              <c:numCache>
                <c:formatCode>_(* #,##0_);_(* \(#,##0\);_(* "-"??_);_(@_)</c:formatCode>
                <c:ptCount val="1"/>
                <c:pt idx="0">
                  <c:v>47419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11A8-493F-9BD4-14D38E3F9CE2}"/>
            </c:ext>
          </c:extLst>
        </c:ser>
        <c:ser>
          <c:idx val="2"/>
          <c:order val="2"/>
          <c:tx>
            <c:strRef>
              <c:f>dvrpc!$A$5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dvrpc!$B$5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dvrpc!$C$6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dvrpc!$D$5</c:f>
              <c:numCache>
                <c:formatCode>_(* #,##0_);_(* \(#,##0\);_(* "-"??_);_(@_)</c:formatCode>
                <c:ptCount val="1"/>
                <c:pt idx="0">
                  <c:v>515666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1A8-493F-9BD4-14D38E3F9CE2}"/>
            </c:ext>
          </c:extLst>
        </c:ser>
        <c:ser>
          <c:idx val="3"/>
          <c:order val="3"/>
          <c:tx>
            <c:strRef>
              <c:f>dvrpc!$A$8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dvrpc!$B$8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dvrpc!$C$8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dvrpc!$D$8</c:f>
              <c:numCache>
                <c:formatCode>_(* #,##0_);_(* \(#,##0\);_(* "-"??_);_(@_)</c:formatCode>
                <c:ptCount val="1"/>
                <c:pt idx="0">
                  <c:v>209817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1A8-493F-9BD4-14D38E3F9CE2}"/>
            </c:ext>
          </c:extLst>
        </c:ser>
        <c:ser>
          <c:idx val="4"/>
          <c:order val="4"/>
          <c:tx>
            <c:strRef>
              <c:f>dvrpc!$A$10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dvrpc!$B$10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dvrpc!$C$10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dvrpc!$D$11</c:f>
              <c:numCache>
                <c:formatCode>_(* #,##0_);_(* \(#,##0\);_(* "-"??_);_(@_)</c:formatCode>
                <c:ptCount val="1"/>
                <c:pt idx="0">
                  <c:v>287058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1A8-493F-9BD4-14D38E3F9CE2}"/>
            </c:ext>
          </c:extLst>
        </c:ser>
        <c:ser>
          <c:idx val="6"/>
          <c:order val="5"/>
          <c:tx>
            <c:strRef>
              <c:f>dvrpc!$A$14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dvrpc!$B$14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dvrpc!$C$14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dvrpc!$D$14</c:f>
              <c:numCache>
                <c:formatCode>_(* #,##0_);_(* \(#,##0\);_(* "-"??_);_(@_)</c:formatCode>
                <c:ptCount val="1"/>
                <c:pt idx="0">
                  <c:v>9686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11A8-493F-9BD4-14D38E3F9CE2}"/>
            </c:ext>
          </c:extLst>
        </c:ser>
        <c:ser>
          <c:idx val="7"/>
          <c:order val="6"/>
          <c:tx>
            <c:strRef>
              <c:f>dvrpc!$A$16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dvrpc!$B$16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dvrpc!$C$16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dvrpc!$D$16</c:f>
              <c:numCache>
                <c:formatCode>_(* #,##0_);_(* \(#,##0\);_(* "-"??_);_(@_)</c:formatCode>
                <c:ptCount val="1"/>
                <c:pt idx="0">
                  <c:v>163659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11A8-493F-9BD4-14D38E3F9CE2}"/>
            </c:ext>
          </c:extLst>
        </c:ser>
        <c:ser>
          <c:idx val="8"/>
          <c:order val="7"/>
          <c:tx>
            <c:strRef>
              <c:f>dvrpc!$A$18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dvrpc!$B$18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dvrpc!$C$18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dvrpc!$D$18</c:f>
              <c:numCache>
                <c:formatCode>_(* #,##0_);_(* \(#,##0\);_(* "-"??_);_(@_)</c:formatCode>
                <c:ptCount val="1"/>
                <c:pt idx="0">
                  <c:v>149443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11A8-493F-9BD4-14D38E3F9CE2}"/>
            </c:ext>
          </c:extLst>
        </c:ser>
        <c:ser>
          <c:idx val="10"/>
          <c:order val="8"/>
          <c:tx>
            <c:strRef>
              <c:f>dvrpc!$A$3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dvrpc!$B$3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dvrpc!$C$4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dvrpc!$D$3</c:f>
              <c:numCache>
                <c:formatCode>_(* #,##0_);_(* \(#,##0\);_(* "-"??_);_(@_)</c:formatCode>
                <c:ptCount val="1"/>
                <c:pt idx="0">
                  <c:v>89087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11A8-493F-9BD4-14D38E3F9CE2}"/>
            </c:ext>
          </c:extLst>
        </c:ser>
        <c:ser>
          <c:idx val="11"/>
          <c:order val="9"/>
          <c:tx>
            <c:strRef>
              <c:f>dvrpc!$A$6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dvrpc!$B$6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dvrpc!$C$6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dvrpc!$D$6</c:f>
              <c:numCache>
                <c:formatCode>_(* #,##0_);_(* \(#,##0\);_(* "-"??_);_(@_)</c:formatCode>
                <c:ptCount val="1"/>
                <c:pt idx="0">
                  <c:v>164624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11A8-493F-9BD4-14D38E3F9CE2}"/>
            </c:ext>
          </c:extLst>
        </c:ser>
        <c:ser>
          <c:idx val="12"/>
          <c:order val="10"/>
          <c:tx>
            <c:strRef>
              <c:f>dvrpc!$A$7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dvrpc!$B$7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dvrpc!$C$7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dvrpc!$D$7</c:f>
              <c:numCache>
                <c:formatCode>_(* #,##0_);_(* \(#,##0\);_(* "-"??_);_(@_)</c:formatCode>
                <c:ptCount val="1"/>
                <c:pt idx="0">
                  <c:v>134744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11A8-493F-9BD4-14D38E3F9CE2}"/>
            </c:ext>
          </c:extLst>
        </c:ser>
        <c:ser>
          <c:idx val="13"/>
          <c:order val="11"/>
          <c:tx>
            <c:strRef>
              <c:f>dvrpc!$A$9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dvrpc!$B$9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dvrpc!$C$9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dvrpc!$D$9</c:f>
              <c:numCache>
                <c:formatCode>_(* #,##0_);_(* \(#,##0\);_(* "-"??_);_(@_)</c:formatCode>
                <c:ptCount val="1"/>
                <c:pt idx="0">
                  <c:v>99137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11A8-493F-9BD4-14D38E3F9CE2}"/>
            </c:ext>
          </c:extLst>
        </c:ser>
        <c:ser>
          <c:idx val="14"/>
          <c:order val="12"/>
          <c:tx>
            <c:strRef>
              <c:f>dvrpc!$A$11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dvrpc!$B$11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dvrpc!$C$11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dvrpc!$D$11</c:f>
              <c:numCache>
                <c:formatCode>_(* #,##0_);_(* \(#,##0\);_(* "-"??_);_(@_)</c:formatCode>
                <c:ptCount val="1"/>
                <c:pt idx="0">
                  <c:v>287058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11A8-493F-9BD4-14D38E3F9CE2}"/>
            </c:ext>
          </c:extLst>
        </c:ser>
        <c:ser>
          <c:idx val="15"/>
          <c:order val="13"/>
          <c:tx>
            <c:strRef>
              <c:f>dvrpc!$A$12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dvrpc!$B$12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dvrpc!$C$12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dvrpc!$D$12</c:f>
              <c:numCache>
                <c:formatCode>_(* #,##0_);_(* \(#,##0\);_(* "-"??_);_(@_)</c:formatCode>
                <c:ptCount val="1"/>
                <c:pt idx="0">
                  <c:v>101293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11A8-493F-9BD4-14D38E3F9CE2}"/>
            </c:ext>
          </c:extLst>
        </c:ser>
        <c:ser>
          <c:idx val="5"/>
          <c:order val="14"/>
          <c:tx>
            <c:strRef>
              <c:f>dvrpc!$A$13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dvrpc!$B$13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dvrpc!$C$13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dvrpc!$D$13</c:f>
              <c:numCache>
                <c:formatCode>_(* #,##0_);_(* \(#,##0\);_(* "-"??_);_(@_)</c:formatCode>
                <c:ptCount val="1"/>
                <c:pt idx="0">
                  <c:v>35844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11A8-493F-9BD4-14D38E3F9CE2}"/>
            </c:ext>
          </c:extLst>
        </c:ser>
        <c:ser>
          <c:idx val="16"/>
          <c:order val="15"/>
          <c:tx>
            <c:strRef>
              <c:f>dvrpc!$A$15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dvrpc!$B$15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dvrpc!$C$15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dvrpc!$D$15</c:f>
              <c:numCache>
                <c:formatCode>_(* #,##0_);_(* \(#,##0\);_(* "-"??_);_(@_)</c:formatCode>
                <c:ptCount val="1"/>
                <c:pt idx="0">
                  <c:v>107146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11A8-493F-9BD4-14D38E3F9CE2}"/>
            </c:ext>
          </c:extLst>
        </c:ser>
        <c:ser>
          <c:idx val="17"/>
          <c:order val="16"/>
          <c:tx>
            <c:strRef>
              <c:f>dvrpc!$A$17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dvrpc!$B$17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dvrpc!$C$17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dvrpc!$D$17</c:f>
              <c:numCache>
                <c:formatCode>_(* #,##0_);_(* \(#,##0\);_(* "-"??_);_(@_)</c:formatCode>
                <c:ptCount val="1"/>
                <c:pt idx="0">
                  <c:v>150521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11A8-493F-9BD4-14D38E3F9CE2}"/>
            </c:ext>
          </c:extLst>
        </c:ser>
        <c:ser>
          <c:idx val="18"/>
          <c:order val="17"/>
          <c:tx>
            <c:strRef>
              <c:f>dvrpc!$A$18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dvrpc!$B$18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dvrpc!$C$18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dvrpc!$D$18</c:f>
              <c:numCache>
                <c:formatCode>_(* #,##0_);_(* \(#,##0\);_(* "-"??_);_(@_)</c:formatCode>
                <c:ptCount val="1"/>
                <c:pt idx="0">
                  <c:v>149443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11A8-493F-9BD4-14D38E3F9CE2}"/>
            </c:ext>
          </c:extLst>
        </c:ser>
        <c:ser>
          <c:idx val="19"/>
          <c:order val="18"/>
          <c:tx>
            <c:strRef>
              <c:f>dvrpc!$A$19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dvrpc!$B$19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dvrpc!$C$19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dvrpc!$D$19</c:f>
              <c:numCache>
                <c:formatCode>_(* #,##0_);_(* \(#,##0\);_(* "-"??_);_(@_)</c:formatCode>
                <c:ptCount val="1"/>
                <c:pt idx="0">
                  <c:v>778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11A8-493F-9BD4-14D38E3F9CE2}"/>
            </c:ext>
          </c:extLst>
        </c:ser>
        <c:ser>
          <c:idx val="20"/>
          <c:order val="19"/>
          <c:tx>
            <c:strRef>
              <c:f>dvrpc!$A$20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dvrpc!$B$20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dvrpc!$C$20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dvrpc!$D$20</c:f>
              <c:numCache>
                <c:formatCode>_(* #,##0_);_(* \(#,##0\);_(* "-"??_);_(@_)</c:formatCode>
                <c:ptCount val="1"/>
                <c:pt idx="0">
                  <c:v>666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11A8-493F-9BD4-14D38E3F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63626592"/>
        <c:axId val="663628752"/>
      </c:bubbleChart>
      <c:valAx>
        <c:axId val="663626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28752"/>
        <c:crosses val="autoZero"/>
        <c:crossBetween val="midCat"/>
        <c:majorUnit val="0.2"/>
        <c:minorUnit val="0.1"/>
      </c:valAx>
      <c:valAx>
        <c:axId val="6636287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Telework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26592"/>
        <c:crosses val="autoZero"/>
        <c:crossBetween val="midCat"/>
        <c:majorUnit val="0.2"/>
        <c:minorUnit val="0.1"/>
      </c:valAx>
      <c:spPr>
        <a:noFill/>
        <a:ln>
          <a:solidFill>
            <a:schemeClr val="accent4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Washington,</a:t>
            </a:r>
            <a:r>
              <a:rPr lang="en-US" sz="2800" baseline="0"/>
              <a:t> D.C.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WAS!$A$2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WAS!$B$2</c:f>
              <c:numCache>
                <c:formatCode>General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WAS!$C$2</c:f>
              <c:numCache>
                <c:formatCode>General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WAS!$D$2</c:f>
              <c:numCache>
                <c:formatCode>General</c:formatCode>
                <c:ptCount val="1"/>
                <c:pt idx="0">
                  <c:v>606153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6DE-4893-947D-A46661B11EC0}"/>
            </c:ext>
          </c:extLst>
        </c:ser>
        <c:ser>
          <c:idx val="1"/>
          <c:order val="1"/>
          <c:tx>
            <c:strRef>
              <c:f>WAS!$A$3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WAS!$B$3</c:f>
              <c:numCache>
                <c:formatCode>General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WAS!$C$3</c:f>
              <c:numCache>
                <c:formatCode>General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WAS!$D$3</c:f>
              <c:numCache>
                <c:formatCode>General</c:formatCode>
                <c:ptCount val="1"/>
                <c:pt idx="0">
                  <c:v>182122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6DE-4893-947D-A46661B11EC0}"/>
            </c:ext>
          </c:extLst>
        </c:ser>
        <c:ser>
          <c:idx val="2"/>
          <c:order val="2"/>
          <c:tx>
            <c:strRef>
              <c:f>WAS!$A$4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WAS!$B$4</c:f>
              <c:numCache>
                <c:formatCode>General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WAS!$C$4</c:f>
              <c:numCache>
                <c:formatCode>General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WAS!$D$4</c:f>
              <c:numCache>
                <c:formatCode>General</c:formatCode>
                <c:ptCount val="1"/>
                <c:pt idx="0">
                  <c:v>109150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6DE-4893-947D-A46661B11EC0}"/>
            </c:ext>
          </c:extLst>
        </c:ser>
        <c:ser>
          <c:idx val="3"/>
          <c:order val="3"/>
          <c:tx>
            <c:strRef>
              <c:f>WAS!$A$5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WAS!$B$5</c:f>
              <c:numCache>
                <c:formatCode>General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WAS!$C$5</c:f>
              <c:numCache>
                <c:formatCode>General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WAS!$D$5</c:f>
              <c:numCache>
                <c:formatCode>General</c:formatCode>
                <c:ptCount val="1"/>
                <c:pt idx="0">
                  <c:v>95961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86DE-4893-947D-A46661B11EC0}"/>
            </c:ext>
          </c:extLst>
        </c:ser>
        <c:ser>
          <c:idx val="4"/>
          <c:order val="4"/>
          <c:tx>
            <c:strRef>
              <c:f>WAS!$A$6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WAS!$B$6</c:f>
              <c:numCache>
                <c:formatCode>General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WAS!$C$6</c:f>
              <c:numCache>
                <c:formatCode>General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WAS!$D$6</c:f>
              <c:numCache>
                <c:formatCode>General</c:formatCode>
                <c:ptCount val="1"/>
                <c:pt idx="0">
                  <c:v>53725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86DE-4893-947D-A46661B11EC0}"/>
            </c:ext>
          </c:extLst>
        </c:ser>
        <c:ser>
          <c:idx val="5"/>
          <c:order val="5"/>
          <c:tx>
            <c:strRef>
              <c:f>WAS!$A$7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WAS!$B$7</c:f>
              <c:numCache>
                <c:formatCode>General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WAS!$C$7</c:f>
              <c:numCache>
                <c:formatCode>General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WAS!$D$7</c:f>
              <c:numCache>
                <c:formatCode>General</c:formatCode>
                <c:ptCount val="1"/>
                <c:pt idx="0">
                  <c:v>161872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86DE-4893-947D-A46661B11EC0}"/>
            </c:ext>
          </c:extLst>
        </c:ser>
        <c:ser>
          <c:idx val="6"/>
          <c:order val="6"/>
          <c:tx>
            <c:strRef>
              <c:f>WAS!$A$8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WAS!$B$8</c:f>
              <c:numCache>
                <c:formatCode>General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WAS!$C$8</c:f>
              <c:numCache>
                <c:formatCode>General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WAS!$D$8</c:f>
              <c:numCache>
                <c:formatCode>General</c:formatCode>
                <c:ptCount val="1"/>
                <c:pt idx="0">
                  <c:v>228586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86DE-4893-947D-A46661B11EC0}"/>
            </c:ext>
          </c:extLst>
        </c:ser>
        <c:ser>
          <c:idx val="7"/>
          <c:order val="7"/>
          <c:tx>
            <c:strRef>
              <c:f>WAS!$A$9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WAS!$B$9</c:f>
              <c:numCache>
                <c:formatCode>General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WAS!$C$9</c:f>
              <c:numCache>
                <c:formatCode>General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WAS!$D$9</c:f>
              <c:numCache>
                <c:formatCode>General</c:formatCode>
                <c:ptCount val="1"/>
                <c:pt idx="0">
                  <c:v>34535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86DE-4893-947D-A46661B11EC0}"/>
            </c:ext>
          </c:extLst>
        </c:ser>
        <c:ser>
          <c:idx val="8"/>
          <c:order val="8"/>
          <c:tx>
            <c:strRef>
              <c:f>WAS!$A$10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WAS!$B$10</c:f>
              <c:numCache>
                <c:formatCode>General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WAS!$C$10</c:f>
              <c:numCache>
                <c:formatCode>General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WAS!$D$10</c:f>
              <c:numCache>
                <c:formatCode>General</c:formatCode>
                <c:ptCount val="1"/>
                <c:pt idx="0">
                  <c:v>63430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86DE-4893-947D-A46661B11EC0}"/>
            </c:ext>
          </c:extLst>
        </c:ser>
        <c:ser>
          <c:idx val="9"/>
          <c:order val="9"/>
          <c:tx>
            <c:strRef>
              <c:f>WAS!$A$11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WAS!$B$11</c:f>
              <c:numCache>
                <c:formatCode>General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WAS!$C$11</c:f>
              <c:numCache>
                <c:formatCode>General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WAS!$D$11</c:f>
              <c:numCache>
                <c:formatCode>General</c:formatCode>
                <c:ptCount val="1"/>
                <c:pt idx="0">
                  <c:v>263070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86DE-4893-947D-A46661B11EC0}"/>
            </c:ext>
          </c:extLst>
        </c:ser>
        <c:ser>
          <c:idx val="10"/>
          <c:order val="10"/>
          <c:tx>
            <c:strRef>
              <c:f>WAS!$A$12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WAS!$B$12</c:f>
              <c:numCache>
                <c:formatCode>General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WAS!$C$12</c:f>
              <c:numCache>
                <c:formatCode>General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WAS!$D$12</c:f>
              <c:numCache>
                <c:formatCode>General</c:formatCode>
                <c:ptCount val="1"/>
                <c:pt idx="0">
                  <c:v>205441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86DE-4893-947D-A46661B11EC0}"/>
            </c:ext>
          </c:extLst>
        </c:ser>
        <c:ser>
          <c:idx val="11"/>
          <c:order val="11"/>
          <c:tx>
            <c:strRef>
              <c:f>WAS!$A$13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WAS!$B$13</c:f>
              <c:numCache>
                <c:formatCode>General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WAS!$C$13</c:f>
              <c:numCache>
                <c:formatCode>General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WAS!$D$13</c:f>
              <c:numCache>
                <c:formatCode>General</c:formatCode>
                <c:ptCount val="1"/>
                <c:pt idx="0">
                  <c:v>341396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86DE-4893-947D-A46661B11EC0}"/>
            </c:ext>
          </c:extLst>
        </c:ser>
        <c:ser>
          <c:idx val="12"/>
          <c:order val="12"/>
          <c:tx>
            <c:strRef>
              <c:f>WAS!$A$14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WAS!$B$14</c:f>
              <c:numCache>
                <c:formatCode>General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WAS!$C$14</c:f>
              <c:numCache>
                <c:formatCode>General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WAS!$D$14</c:f>
              <c:numCache>
                <c:formatCode>General</c:formatCode>
                <c:ptCount val="1"/>
                <c:pt idx="0">
                  <c:v>108063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86DE-4893-947D-A46661B11EC0}"/>
            </c:ext>
          </c:extLst>
        </c:ser>
        <c:ser>
          <c:idx val="13"/>
          <c:order val="13"/>
          <c:tx>
            <c:strRef>
              <c:f>WAS!$A$15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WAS!$B$15</c:f>
              <c:numCache>
                <c:formatCode>General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WAS!$C$15</c:f>
              <c:numCache>
                <c:formatCode>General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WAS!$D$15</c:f>
              <c:numCache>
                <c:formatCode>General</c:formatCode>
                <c:ptCount val="1"/>
                <c:pt idx="0">
                  <c:v>8465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86DE-4893-947D-A46661B11EC0}"/>
            </c:ext>
          </c:extLst>
        </c:ser>
        <c:ser>
          <c:idx val="14"/>
          <c:order val="14"/>
          <c:tx>
            <c:strRef>
              <c:f>WAS!$A$16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WAS!$B$16</c:f>
              <c:numCache>
                <c:formatCode>General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WAS!$C$16</c:f>
              <c:numCache>
                <c:formatCode>General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WAS!$D$16</c:f>
              <c:numCache>
                <c:formatCode>General</c:formatCode>
                <c:ptCount val="1"/>
                <c:pt idx="0">
                  <c:v>64376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86DE-4893-947D-A46661B11EC0}"/>
            </c:ext>
          </c:extLst>
        </c:ser>
        <c:ser>
          <c:idx val="15"/>
          <c:order val="15"/>
          <c:tx>
            <c:strRef>
              <c:f>WAS!$A$17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WAS!$B$17</c:f>
              <c:numCache>
                <c:formatCode>General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WAS!$C$17</c:f>
              <c:numCache>
                <c:formatCode>General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WAS!$D$17</c:f>
              <c:numCache>
                <c:formatCode>General</c:formatCode>
                <c:ptCount val="1"/>
                <c:pt idx="0">
                  <c:v>56643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86DE-4893-947D-A46661B11EC0}"/>
            </c:ext>
          </c:extLst>
        </c:ser>
        <c:ser>
          <c:idx val="16"/>
          <c:order val="16"/>
          <c:tx>
            <c:strRef>
              <c:f>WAS!$A$18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WAS!$B$18</c:f>
              <c:numCache>
                <c:formatCode>General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WAS!$C$18</c:f>
              <c:numCache>
                <c:formatCode>General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WAS!$D$18</c:f>
              <c:numCache>
                <c:formatCode>General</c:formatCode>
                <c:ptCount val="1"/>
                <c:pt idx="0">
                  <c:v>49435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86DE-4893-947D-A46661B11EC0}"/>
            </c:ext>
          </c:extLst>
        </c:ser>
        <c:ser>
          <c:idx val="17"/>
          <c:order val="17"/>
          <c:tx>
            <c:strRef>
              <c:f>WAS!$A$19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WAS!$B$19</c:f>
              <c:numCache>
                <c:formatCode>General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WAS!$C$19</c:f>
              <c:numCache>
                <c:formatCode>General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WAS!$D$19</c:f>
              <c:numCache>
                <c:formatCode>General</c:formatCode>
                <c:ptCount val="1"/>
                <c:pt idx="0">
                  <c:v>603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86DE-4893-947D-A46661B11EC0}"/>
            </c:ext>
          </c:extLst>
        </c:ser>
        <c:ser>
          <c:idx val="18"/>
          <c:order val="18"/>
          <c:tx>
            <c:strRef>
              <c:f>WAS!$A$20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WAS!$B$20</c:f>
              <c:numCache>
                <c:formatCode>General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WAS!$C$20</c:f>
              <c:numCache>
                <c:formatCode>General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WAS!$D$20</c:f>
              <c:numCache>
                <c:formatCode>General</c:formatCode>
                <c:ptCount val="1"/>
                <c:pt idx="0">
                  <c:v>756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86DE-4893-947D-A46661B1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212399"/>
        <c:axId val="177219119"/>
      </c:bubbleChart>
      <c:valAx>
        <c:axId val="218212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19119"/>
        <c:crosses val="autoZero"/>
        <c:crossBetween val="midCat"/>
        <c:majorUnit val="0.2"/>
        <c:minorUnit val="0.1"/>
      </c:valAx>
      <c:valAx>
        <c:axId val="1772191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1239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 Sector Employment Share of Total 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Competitive Employment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summary!$A$2:$A$11</c:f>
              <c:strCache>
                <c:ptCount val="10"/>
                <c:pt idx="0">
                  <c:v>Philadelphia</c:v>
                </c:pt>
                <c:pt idx="1">
                  <c:v>Atlanta</c:v>
                </c:pt>
                <c:pt idx="2">
                  <c:v>Baltimore</c:v>
                </c:pt>
                <c:pt idx="3">
                  <c:v>Boston</c:v>
                </c:pt>
                <c:pt idx="4">
                  <c:v>Chicago</c:v>
                </c:pt>
                <c:pt idx="5">
                  <c:v>Dallas</c:v>
                </c:pt>
                <c:pt idx="6">
                  <c:v>Los Angeles</c:v>
                </c:pt>
                <c:pt idx="7">
                  <c:v>New York</c:v>
                </c:pt>
                <c:pt idx="8">
                  <c:v>Pittsburgh</c:v>
                </c:pt>
                <c:pt idx="9">
                  <c:v>Washington, D.C.</c:v>
                </c:pt>
              </c:strCache>
            </c:strRef>
          </c:cat>
          <c:val>
            <c:numRef>
              <c:f>summary!$B$2:$B$11</c:f>
              <c:numCache>
                <c:formatCode>0.0%</c:formatCode>
                <c:ptCount val="10"/>
                <c:pt idx="0">
                  <c:v>0.39014053394610809</c:v>
                </c:pt>
                <c:pt idx="1">
                  <c:v>0.27618222147971833</c:v>
                </c:pt>
                <c:pt idx="2">
                  <c:v>0.17436441938000496</c:v>
                </c:pt>
                <c:pt idx="3">
                  <c:v>0.27403878383385899</c:v>
                </c:pt>
                <c:pt idx="4">
                  <c:v>0.26871260201709835</c:v>
                </c:pt>
                <c:pt idx="5">
                  <c:v>0.20548192191807166</c:v>
                </c:pt>
                <c:pt idx="6">
                  <c:v>0.19577785874311543</c:v>
                </c:pt>
                <c:pt idx="7">
                  <c:v>0.4846432785027468</c:v>
                </c:pt>
                <c:pt idx="8">
                  <c:v>0.12306751233317428</c:v>
                </c:pt>
                <c:pt idx="9">
                  <c:v>0.37717092758626186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B-401D-9D3E-004B7728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945368"/>
        <c:axId val="720616600"/>
      </c:barChart>
      <c:catAx>
        <c:axId val="71794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16600"/>
        <c:crosses val="autoZero"/>
        <c:auto val="1"/>
        <c:lblAlgn val="ctr"/>
        <c:lblOffset val="100"/>
        <c:noMultiLvlLbl val="0"/>
      </c:catAx>
      <c:valAx>
        <c:axId val="720616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4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Competitive Sector Employment by Automation Risk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summary!$E$1</c:f>
              <c:strCache>
                <c:ptCount val="1"/>
                <c:pt idx="0">
                  <c:v>High Automation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summary!$A$2:$A$11</c:f>
              <c:strCache>
                <c:ptCount val="10"/>
                <c:pt idx="0">
                  <c:v>Philadelphia</c:v>
                </c:pt>
                <c:pt idx="1">
                  <c:v>Atlanta</c:v>
                </c:pt>
                <c:pt idx="2">
                  <c:v>Baltimore</c:v>
                </c:pt>
                <c:pt idx="3">
                  <c:v>Boston</c:v>
                </c:pt>
                <c:pt idx="4">
                  <c:v>Chicago</c:v>
                </c:pt>
                <c:pt idx="5">
                  <c:v>Dallas</c:v>
                </c:pt>
                <c:pt idx="6">
                  <c:v>Los Angeles</c:v>
                </c:pt>
                <c:pt idx="7">
                  <c:v>New York</c:v>
                </c:pt>
                <c:pt idx="8">
                  <c:v>Pittsburgh</c:v>
                </c:pt>
                <c:pt idx="9">
                  <c:v>Washington, D.C.</c:v>
                </c:pt>
              </c:strCache>
            </c:strRef>
          </c:cat>
          <c:val>
            <c:numRef>
              <c:f>summary!$E$2:$E$11</c:f>
              <c:numCache>
                <c:formatCode>0.0%</c:formatCode>
                <c:ptCount val="10"/>
                <c:pt idx="0">
                  <c:v>0</c:v>
                </c:pt>
                <c:pt idx="1">
                  <c:v>0.2547568710359408</c:v>
                </c:pt>
                <c:pt idx="2">
                  <c:v>0</c:v>
                </c:pt>
                <c:pt idx="3">
                  <c:v>0</c:v>
                </c:pt>
                <c:pt idx="4">
                  <c:v>0.22771216531011373</c:v>
                </c:pt>
                <c:pt idx="5">
                  <c:v>0.33839254242881034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0-4B66-8AE2-B86DD708F98B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Medium Automation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summary!$A$2:$A$11</c:f>
              <c:strCache>
                <c:ptCount val="10"/>
                <c:pt idx="0">
                  <c:v>Philadelphia</c:v>
                </c:pt>
                <c:pt idx="1">
                  <c:v>Atlanta</c:v>
                </c:pt>
                <c:pt idx="2">
                  <c:v>Baltimore</c:v>
                </c:pt>
                <c:pt idx="3">
                  <c:v>Boston</c:v>
                </c:pt>
                <c:pt idx="4">
                  <c:v>Chicago</c:v>
                </c:pt>
                <c:pt idx="5">
                  <c:v>Dallas</c:v>
                </c:pt>
                <c:pt idx="6">
                  <c:v>Los Angeles</c:v>
                </c:pt>
                <c:pt idx="7">
                  <c:v>New York</c:v>
                </c:pt>
                <c:pt idx="8">
                  <c:v>Pittsburgh</c:v>
                </c:pt>
                <c:pt idx="9">
                  <c:v>Washington, D.C.</c:v>
                </c:pt>
              </c:strCache>
            </c:strRef>
          </c:cat>
          <c:val>
            <c:numRef>
              <c:f>summary!$D$2:$D$11</c:f>
              <c:numCache>
                <c:formatCode>0.0%</c:formatCode>
                <c:ptCount val="10"/>
                <c:pt idx="0">
                  <c:v>0.31056528388985777</c:v>
                </c:pt>
                <c:pt idx="1">
                  <c:v>0.60006797669028378</c:v>
                </c:pt>
                <c:pt idx="2">
                  <c:v>0.72381396655330499</c:v>
                </c:pt>
                <c:pt idx="3">
                  <c:v>0.57925107943792686</c:v>
                </c:pt>
                <c:pt idx="4">
                  <c:v>0.64263881153751501</c:v>
                </c:pt>
                <c:pt idx="5">
                  <c:v>0.66160745757118966</c:v>
                </c:pt>
                <c:pt idx="6">
                  <c:v>0.58445878049760847</c:v>
                </c:pt>
                <c:pt idx="7">
                  <c:v>0.39101374972577513</c:v>
                </c:pt>
                <c:pt idx="8">
                  <c:v>0.55473763684409216</c:v>
                </c:pt>
                <c:pt idx="9">
                  <c:v>0.79352336352636332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0-4B66-8AE2-B86DD708F98B}"/>
            </c:ext>
          </c:extLst>
        </c:ser>
        <c:ser>
          <c:idx val="0"/>
          <c:order val="2"/>
          <c:tx>
            <c:strRef>
              <c:f>summary!$C$1</c:f>
              <c:strCache>
                <c:ptCount val="1"/>
                <c:pt idx="0">
                  <c:v>Low Automation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summary!$A$2:$A$11</c:f>
              <c:strCache>
                <c:ptCount val="10"/>
                <c:pt idx="0">
                  <c:v>Philadelphia</c:v>
                </c:pt>
                <c:pt idx="1">
                  <c:v>Atlanta</c:v>
                </c:pt>
                <c:pt idx="2">
                  <c:v>Baltimore</c:v>
                </c:pt>
                <c:pt idx="3">
                  <c:v>Boston</c:v>
                </c:pt>
                <c:pt idx="4">
                  <c:v>Chicago</c:v>
                </c:pt>
                <c:pt idx="5">
                  <c:v>Dallas</c:v>
                </c:pt>
                <c:pt idx="6">
                  <c:v>Los Angeles</c:v>
                </c:pt>
                <c:pt idx="7">
                  <c:v>New York</c:v>
                </c:pt>
                <c:pt idx="8">
                  <c:v>Pittsburgh</c:v>
                </c:pt>
                <c:pt idx="9">
                  <c:v>Washington, D.C.</c:v>
                </c:pt>
              </c:strCache>
            </c:strRef>
          </c:cat>
          <c:val>
            <c:numRef>
              <c:f>summary!$C$2:$C$11</c:f>
              <c:numCache>
                <c:formatCode>0.0%</c:formatCode>
                <c:ptCount val="10"/>
                <c:pt idx="0">
                  <c:v>0.68943471611014218</c:v>
                </c:pt>
                <c:pt idx="1">
                  <c:v>0.14517515227377537</c:v>
                </c:pt>
                <c:pt idx="2">
                  <c:v>0.27618603344669496</c:v>
                </c:pt>
                <c:pt idx="3">
                  <c:v>0.42074892056207314</c:v>
                </c:pt>
                <c:pt idx="4">
                  <c:v>0.1296490231523712</c:v>
                </c:pt>
                <c:pt idx="5">
                  <c:v>0</c:v>
                </c:pt>
                <c:pt idx="6">
                  <c:v>0.41554121950239159</c:v>
                </c:pt>
                <c:pt idx="7">
                  <c:v>0.60898625027422482</c:v>
                </c:pt>
                <c:pt idx="8">
                  <c:v>0.44526236315590789</c:v>
                </c:pt>
                <c:pt idx="9">
                  <c:v>0.20647663647363662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0-4B66-8AE2-B86DD708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050368"/>
        <c:axId val="686528736"/>
      </c:barChart>
      <c:catAx>
        <c:axId val="7210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8736"/>
        <c:crosses val="autoZero"/>
        <c:auto val="1"/>
        <c:lblAlgn val="ctr"/>
        <c:lblOffset val="100"/>
        <c:noMultiLvlLbl val="0"/>
      </c:catAx>
      <c:valAx>
        <c:axId val="686528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Competitive Sector Employment by Telework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summary!$H$1</c:f>
              <c:strCache>
                <c:ptCount val="1"/>
                <c:pt idx="0">
                  <c:v>High Telework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summary!$A$2:$A$11</c:f>
              <c:strCache>
                <c:ptCount val="10"/>
                <c:pt idx="0">
                  <c:v>Philadelphia</c:v>
                </c:pt>
                <c:pt idx="1">
                  <c:v>Atlanta</c:v>
                </c:pt>
                <c:pt idx="2">
                  <c:v>Baltimore</c:v>
                </c:pt>
                <c:pt idx="3">
                  <c:v>Boston</c:v>
                </c:pt>
                <c:pt idx="4">
                  <c:v>Chicago</c:v>
                </c:pt>
                <c:pt idx="5">
                  <c:v>Dallas</c:v>
                </c:pt>
                <c:pt idx="6">
                  <c:v>Los Angeles</c:v>
                </c:pt>
                <c:pt idx="7">
                  <c:v>New York</c:v>
                </c:pt>
                <c:pt idx="8">
                  <c:v>Pittsburgh</c:v>
                </c:pt>
                <c:pt idx="9">
                  <c:v>Washington, D.C.</c:v>
                </c:pt>
              </c:strCache>
            </c:strRef>
          </c:cat>
          <c:val>
            <c:numRef>
              <c:f>summary!$H$2:$H$11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0-43FF-9C22-A6C48A1F3F92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Medium Telework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summary!$A$2:$A$11</c:f>
              <c:strCache>
                <c:ptCount val="10"/>
                <c:pt idx="0">
                  <c:v>Philadelphia</c:v>
                </c:pt>
                <c:pt idx="1">
                  <c:v>Atlanta</c:v>
                </c:pt>
                <c:pt idx="2">
                  <c:v>Baltimore</c:v>
                </c:pt>
                <c:pt idx="3">
                  <c:v>Boston</c:v>
                </c:pt>
                <c:pt idx="4">
                  <c:v>Chicago</c:v>
                </c:pt>
                <c:pt idx="5">
                  <c:v>Dallas</c:v>
                </c:pt>
                <c:pt idx="6">
                  <c:v>Los Angeles</c:v>
                </c:pt>
                <c:pt idx="7">
                  <c:v>New York</c:v>
                </c:pt>
                <c:pt idx="8">
                  <c:v>Pittsburgh</c:v>
                </c:pt>
                <c:pt idx="9">
                  <c:v>Washington, D.C.</c:v>
                </c:pt>
              </c:strCache>
            </c:strRef>
          </c:cat>
          <c:val>
            <c:numRef>
              <c:f>summary!$G$2:$G$11</c:f>
              <c:numCache>
                <c:formatCode>0.0%</c:formatCode>
                <c:ptCount val="10"/>
                <c:pt idx="0">
                  <c:v>0.41927189958117572</c:v>
                </c:pt>
                <c:pt idx="1">
                  <c:v>0.7452431289640592</c:v>
                </c:pt>
                <c:pt idx="2">
                  <c:v>1</c:v>
                </c:pt>
                <c:pt idx="3">
                  <c:v>1</c:v>
                </c:pt>
                <c:pt idx="4">
                  <c:v>0.54018406440403877</c:v>
                </c:pt>
                <c:pt idx="5">
                  <c:v>0.66160745757118966</c:v>
                </c:pt>
                <c:pt idx="6">
                  <c:v>0.55076771574420191</c:v>
                </c:pt>
                <c:pt idx="7">
                  <c:v>0.56557756859024599</c:v>
                </c:pt>
                <c:pt idx="8">
                  <c:v>0.89102019630049079</c:v>
                </c:pt>
                <c:pt idx="9">
                  <c:v>0.81666542512175533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0-43FF-9C22-A6C48A1F3F92}"/>
            </c:ext>
          </c:extLst>
        </c:ser>
        <c:ser>
          <c:idx val="0"/>
          <c:order val="2"/>
          <c:tx>
            <c:strRef>
              <c:f>summary!$F$1</c:f>
              <c:strCache>
                <c:ptCount val="1"/>
                <c:pt idx="0">
                  <c:v>Low Telework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summary!$A$2:$A$11</c:f>
              <c:strCache>
                <c:ptCount val="10"/>
                <c:pt idx="0">
                  <c:v>Philadelphia</c:v>
                </c:pt>
                <c:pt idx="1">
                  <c:v>Atlanta</c:v>
                </c:pt>
                <c:pt idx="2">
                  <c:v>Baltimore</c:v>
                </c:pt>
                <c:pt idx="3">
                  <c:v>Boston</c:v>
                </c:pt>
                <c:pt idx="4">
                  <c:v>Chicago</c:v>
                </c:pt>
                <c:pt idx="5">
                  <c:v>Dallas</c:v>
                </c:pt>
                <c:pt idx="6">
                  <c:v>Los Angeles</c:v>
                </c:pt>
                <c:pt idx="7">
                  <c:v>New York</c:v>
                </c:pt>
                <c:pt idx="8">
                  <c:v>Pittsburgh</c:v>
                </c:pt>
                <c:pt idx="9">
                  <c:v>Washington, D.C.</c:v>
                </c:pt>
              </c:strCache>
            </c:strRef>
          </c:cat>
          <c:val>
            <c:numRef>
              <c:f>summary!$F$2:$F$11</c:f>
              <c:numCache>
                <c:formatCode>0.0%</c:formatCode>
                <c:ptCount val="10"/>
                <c:pt idx="0">
                  <c:v>0.58072810041882428</c:v>
                </c:pt>
                <c:pt idx="1">
                  <c:v>0.2547568710359408</c:v>
                </c:pt>
                <c:pt idx="2">
                  <c:v>0</c:v>
                </c:pt>
                <c:pt idx="3">
                  <c:v>0</c:v>
                </c:pt>
                <c:pt idx="4">
                  <c:v>0.45981593559596123</c:v>
                </c:pt>
                <c:pt idx="5">
                  <c:v>0.33839254242881034</c:v>
                </c:pt>
                <c:pt idx="6">
                  <c:v>0.44923228425579809</c:v>
                </c:pt>
                <c:pt idx="7">
                  <c:v>0.43442243140975395</c:v>
                </c:pt>
                <c:pt idx="8">
                  <c:v>0.10897980369950924</c:v>
                </c:pt>
                <c:pt idx="9">
                  <c:v>0.1833345748782447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3FF-9C22-A6C48A1F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55232"/>
        <c:axId val="727449832"/>
      </c:barChart>
      <c:catAx>
        <c:axId val="7274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49832"/>
        <c:crosses val="autoZero"/>
        <c:auto val="1"/>
        <c:lblAlgn val="ctr"/>
        <c:lblOffset val="100"/>
        <c:noMultiLvlLbl val="0"/>
      </c:catAx>
      <c:valAx>
        <c:axId val="727449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accent2">
                    <a:lumMod val="60000"/>
                    <a:lumOff val="40000"/>
                  </a:schemeClr>
                </a:solidFill>
              </a:rPr>
              <a:t>Atlanta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accent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ATL!$A$2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ATL!$B$2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ATL!$C$2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ATL!$D$2</c:f>
              <c:numCache>
                <c:formatCode>_(* #,##0_);_(* \(#,##0\);_(* "-"??_);_(@_)</c:formatCode>
                <c:ptCount val="1"/>
                <c:pt idx="0">
                  <c:v>107894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05A-4807-80E8-1E5211F86F4A}"/>
            </c:ext>
          </c:extLst>
        </c:ser>
        <c:ser>
          <c:idx val="1"/>
          <c:order val="1"/>
          <c:tx>
            <c:strRef>
              <c:f>ATL!$A$3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ATL!$B$3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ATL!$C$3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ATL!$D$3</c:f>
              <c:numCache>
                <c:formatCode>_(* #,##0_);_(* \(#,##0\);_(* "-"??_);_(@_)</c:formatCode>
                <c:ptCount val="1"/>
                <c:pt idx="0">
                  <c:v>170146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05A-4807-80E8-1E5211F86F4A}"/>
            </c:ext>
          </c:extLst>
        </c:ser>
        <c:ser>
          <c:idx val="2"/>
          <c:order val="2"/>
          <c:tx>
            <c:strRef>
              <c:f>ATL!$A$4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ATL!$B$4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ATL!$C$4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ATL!$D$4</c:f>
              <c:numCache>
                <c:formatCode>_(* #,##0_);_(* \(#,##0\);_(* "-"??_);_(@_)</c:formatCode>
                <c:ptCount val="1"/>
                <c:pt idx="0">
                  <c:v>96959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05A-4807-80E8-1E5211F86F4A}"/>
            </c:ext>
          </c:extLst>
        </c:ser>
        <c:ser>
          <c:idx val="3"/>
          <c:order val="3"/>
          <c:tx>
            <c:strRef>
              <c:f>ATL!$A$5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ATL!$B$5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ATL!$C$5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ATL!$D$5</c:f>
              <c:numCache>
                <c:formatCode>_(* #,##0_);_(* \(#,##0\);_(* "-"??_);_(@_)</c:formatCode>
                <c:ptCount val="1"/>
                <c:pt idx="0">
                  <c:v>240278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C05A-4807-80E8-1E5211F86F4A}"/>
            </c:ext>
          </c:extLst>
        </c:ser>
        <c:ser>
          <c:idx val="4"/>
          <c:order val="4"/>
          <c:tx>
            <c:strRef>
              <c:f>ATL!$A$6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ATL!$B$6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ATL!$C$6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ATL!$D$6</c:f>
              <c:numCache>
                <c:formatCode>_(* #,##0_);_(* \(#,##0\);_(* "-"??_);_(@_)</c:formatCode>
                <c:ptCount val="1"/>
                <c:pt idx="0">
                  <c:v>52599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C05A-4807-80E8-1E5211F86F4A}"/>
            </c:ext>
          </c:extLst>
        </c:ser>
        <c:ser>
          <c:idx val="5"/>
          <c:order val="5"/>
          <c:tx>
            <c:strRef>
              <c:f>ATL!$A$7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ATL!$B$7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ATL!$C$7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ATL!$D$7</c:f>
              <c:numCache>
                <c:formatCode>_(* #,##0_);_(* \(#,##0\);_(* "-"??_);_(@_)</c:formatCode>
                <c:ptCount val="1"/>
                <c:pt idx="0">
                  <c:v>138523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C05A-4807-80E8-1E5211F86F4A}"/>
            </c:ext>
          </c:extLst>
        </c:ser>
        <c:ser>
          <c:idx val="6"/>
          <c:order val="6"/>
          <c:tx>
            <c:strRef>
              <c:f>ATL!$A$8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ATL!$B$8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ATL!$C$8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ATL!$D$8</c:f>
              <c:numCache>
                <c:formatCode>_(* #,##0_);_(* \(#,##0\);_(* "-"??_);_(@_)</c:formatCode>
                <c:ptCount val="1"/>
                <c:pt idx="0">
                  <c:v>239863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C05A-4807-80E8-1E5211F86F4A}"/>
            </c:ext>
          </c:extLst>
        </c:ser>
        <c:ser>
          <c:idx val="7"/>
          <c:order val="7"/>
          <c:tx>
            <c:strRef>
              <c:f>ATL!$A$9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ATL!$B$9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ATL!$C$9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ATL!$D$9</c:f>
              <c:numCache>
                <c:formatCode>_(* #,##0_);_(* \(#,##0\);_(* "-"??_);_(@_)</c:formatCode>
                <c:ptCount val="1"/>
                <c:pt idx="0">
                  <c:v>12077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C05A-4807-80E8-1E5211F86F4A}"/>
            </c:ext>
          </c:extLst>
        </c:ser>
        <c:ser>
          <c:idx val="8"/>
          <c:order val="8"/>
          <c:tx>
            <c:strRef>
              <c:f>ATL!$A$10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ATL!$B$10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ATL!$C$10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ATL!$D$10</c:f>
              <c:numCache>
                <c:formatCode>_(* #,##0_);_(* \(#,##0\);_(* "-"??_);_(@_)</c:formatCode>
                <c:ptCount val="1"/>
                <c:pt idx="0">
                  <c:v>96753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C05A-4807-80E8-1E5211F86F4A}"/>
            </c:ext>
          </c:extLst>
        </c:ser>
        <c:ser>
          <c:idx val="9"/>
          <c:order val="9"/>
          <c:tx>
            <c:strRef>
              <c:f>ATL!$A$11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ATL!$B$11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ATL!$C$11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ATL!$D$11</c:f>
              <c:numCache>
                <c:formatCode>_(* #,##0_);_(* \(#,##0\);_(* "-"??_);_(@_)</c:formatCode>
                <c:ptCount val="1"/>
                <c:pt idx="0">
                  <c:v>127359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C05A-4807-80E8-1E5211F86F4A}"/>
            </c:ext>
          </c:extLst>
        </c:ser>
        <c:ser>
          <c:idx val="10"/>
          <c:order val="10"/>
          <c:tx>
            <c:strRef>
              <c:f>ATL!$A$12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ATL!$B$12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ATL!$C$12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ATL!$D$12</c:f>
              <c:numCache>
                <c:formatCode>_(* #,##0_);_(* \(#,##0\);_(* "-"??_);_(@_)</c:formatCode>
                <c:ptCount val="1"/>
                <c:pt idx="0">
                  <c:v>131465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05A-4807-80E8-1E5211F86F4A}"/>
            </c:ext>
          </c:extLst>
        </c:ser>
        <c:ser>
          <c:idx val="11"/>
          <c:order val="11"/>
          <c:tx>
            <c:strRef>
              <c:f>ATL!$A$13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ATL!$B$13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ATL!$C$13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ATL!$D$13</c:f>
              <c:numCache>
                <c:formatCode>_(* #,##0_);_(* \(#,##0\);_(* "-"??_);_(@_)</c:formatCode>
                <c:ptCount val="1"/>
                <c:pt idx="0">
                  <c:v>277806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C05A-4807-80E8-1E5211F86F4A}"/>
            </c:ext>
          </c:extLst>
        </c:ser>
        <c:ser>
          <c:idx val="12"/>
          <c:order val="12"/>
          <c:tx>
            <c:strRef>
              <c:f>ATL!$A$14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ATL!$B$14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ATL!$C$14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ATL!$D$14</c:f>
              <c:numCache>
                <c:formatCode>_(* #,##0_);_(* \(#,##0\);_(* "-"??_);_(@_)</c:formatCode>
                <c:ptCount val="1"/>
                <c:pt idx="0">
                  <c:v>32659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C05A-4807-80E8-1E5211F86F4A}"/>
            </c:ext>
          </c:extLst>
        </c:ser>
        <c:ser>
          <c:idx val="13"/>
          <c:order val="13"/>
          <c:tx>
            <c:strRef>
              <c:f>ATL!$A$15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ATL!$B$15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ATL!$C$15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ATL!$D$15</c:f>
              <c:numCache>
                <c:formatCode>_(* #,##0_);_(* \(#,##0\);_(* "-"??_);_(@_)</c:formatCode>
                <c:ptCount val="1"/>
                <c:pt idx="0">
                  <c:v>58101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C05A-4807-80E8-1E5211F86F4A}"/>
            </c:ext>
          </c:extLst>
        </c:ser>
        <c:ser>
          <c:idx val="14"/>
          <c:order val="14"/>
          <c:tx>
            <c:strRef>
              <c:f>ATL!$A$16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ATL!$B$16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ATL!$C$16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ATL!$D$16</c:f>
              <c:numCache>
                <c:formatCode>_(* #,##0_);_(* \(#,##0\);_(* "-"??_);_(@_)</c:formatCode>
                <c:ptCount val="1"/>
                <c:pt idx="0">
                  <c:v>304456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C05A-4807-80E8-1E5211F86F4A}"/>
            </c:ext>
          </c:extLst>
        </c:ser>
        <c:ser>
          <c:idx val="15"/>
          <c:order val="15"/>
          <c:tx>
            <c:strRef>
              <c:f>ATL!$A$17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ATL!$B$17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ATL!$C$17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ATL!$D$17</c:f>
              <c:numCache>
                <c:formatCode>_(* #,##0_);_(* \(#,##0\);_(* "-"??_);_(@_)</c:formatCode>
                <c:ptCount val="1"/>
                <c:pt idx="0">
                  <c:v>173816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C05A-4807-80E8-1E5211F86F4A}"/>
            </c:ext>
          </c:extLst>
        </c:ser>
        <c:ser>
          <c:idx val="16"/>
          <c:order val="16"/>
          <c:tx>
            <c:strRef>
              <c:f>ATL!$A$18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4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ATL!$B$18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ATL!$C$18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ATL!$D$18</c:f>
              <c:numCache>
                <c:formatCode>_(* #,##0_);_(* \(#,##0\);_(* "-"??_);_(@_)</c:formatCode>
                <c:ptCount val="1"/>
                <c:pt idx="0">
                  <c:v>155437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05A-4807-80E8-1E5211F86F4A}"/>
            </c:ext>
          </c:extLst>
        </c:ser>
        <c:ser>
          <c:idx val="17"/>
          <c:order val="17"/>
          <c:tx>
            <c:strRef>
              <c:f>ATL!$A$19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ATL!$B$19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ATL!$C$19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ATL!$D$19</c:f>
              <c:numCache>
                <c:formatCode>_(* #,##0_);_(* \(#,##0\);_(* "-"??_);_(@_)</c:formatCode>
                <c:ptCount val="1"/>
                <c:pt idx="0">
                  <c:v>693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C05A-4807-80E8-1E5211F86F4A}"/>
            </c:ext>
          </c:extLst>
        </c:ser>
        <c:ser>
          <c:idx val="18"/>
          <c:order val="18"/>
          <c:tx>
            <c:strRef>
              <c:f>ATL!$A$20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ATL!$B$20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ATL!$C$20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ATL!$D$20</c:f>
              <c:numCache>
                <c:formatCode>_(* #,##0_);_(* \(#,##0\);_(* "-"??_);_(@_)</c:formatCode>
                <c:ptCount val="1"/>
                <c:pt idx="0">
                  <c:v>1360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C05A-4807-80E8-1E5211F86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9512479"/>
        <c:axId val="89831263"/>
      </c:bubbleChart>
      <c:valAx>
        <c:axId val="8951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263"/>
        <c:crosses val="autoZero"/>
        <c:crossBetween val="midCat"/>
        <c:majorUnit val="0.2"/>
        <c:minorUnit val="0.1"/>
      </c:valAx>
      <c:valAx>
        <c:axId val="898312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Telework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1247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Baltimore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BAL!$A$2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BAL!$B$2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BAL!$C$2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BAL!$D$2</c:f>
              <c:numCache>
                <c:formatCode>_(* #,##0_);_(* \(#,##0\);_(* "-"??_);_(@_)</c:formatCode>
                <c:ptCount val="1"/>
                <c:pt idx="0">
                  <c:v>55061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F9-4E73-B4DD-D27D5D925E5C}"/>
            </c:ext>
          </c:extLst>
        </c:ser>
        <c:ser>
          <c:idx val="1"/>
          <c:order val="1"/>
          <c:tx>
            <c:strRef>
              <c:f>BAL!$A$3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BAL!$B$3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BAL!$C$3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BAL!$D$3</c:f>
              <c:numCache>
                <c:formatCode>_(* #,##0_);_(* \(#,##0\);_(* "-"??_);_(@_)</c:formatCode>
                <c:ptCount val="1"/>
                <c:pt idx="0">
                  <c:v>144301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8F9-4E73-B4DD-D27D5D925E5C}"/>
            </c:ext>
          </c:extLst>
        </c:ser>
        <c:ser>
          <c:idx val="2"/>
          <c:order val="2"/>
          <c:tx>
            <c:strRef>
              <c:f>BAL!$A$4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BAL!$B$4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BAL!$C$4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BAL!$D$4</c:f>
              <c:numCache>
                <c:formatCode>_(* #,##0_);_(* \(#,##0\);_(* "-"??_);_(@_)</c:formatCode>
                <c:ptCount val="1"/>
                <c:pt idx="0">
                  <c:v>75099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8F9-4E73-B4DD-D27D5D925E5C}"/>
            </c:ext>
          </c:extLst>
        </c:ser>
        <c:ser>
          <c:idx val="3"/>
          <c:order val="3"/>
          <c:tx>
            <c:strRef>
              <c:f>BAL!$A$5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BAL!$B$5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BAL!$C$5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BAL!$D$5</c:f>
              <c:numCache>
                <c:formatCode>_(* #,##0_);_(* \(#,##0\);_(* "-"??_);_(@_)</c:formatCode>
                <c:ptCount val="1"/>
                <c:pt idx="0">
                  <c:v>205010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8F9-4E73-B4DD-D27D5D925E5C}"/>
            </c:ext>
          </c:extLst>
        </c:ser>
        <c:ser>
          <c:idx val="4"/>
          <c:order val="4"/>
          <c:tx>
            <c:strRef>
              <c:f>BAL!$A$6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BAL!$B$6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BAL!$C$6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BAL!$D$6</c:f>
              <c:numCache>
                <c:formatCode>_(* #,##0_);_(* \(#,##0\);_(* "-"??_);_(@_)</c:formatCode>
                <c:ptCount val="1"/>
                <c:pt idx="0">
                  <c:v>49726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8F9-4E73-B4DD-D27D5D925E5C}"/>
            </c:ext>
          </c:extLst>
        </c:ser>
        <c:ser>
          <c:idx val="5"/>
          <c:order val="5"/>
          <c:tx>
            <c:strRef>
              <c:f>BAL!$A$7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BAL!$B$7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BAL!$C$7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BAL!$D$7</c:f>
              <c:numCache>
                <c:formatCode>_(* #,##0_);_(* \(#,##0\);_(* "-"??_);_(@_)</c:formatCode>
                <c:ptCount val="1"/>
                <c:pt idx="0">
                  <c:v>20208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B8F9-4E73-B4DD-D27D5D925E5C}"/>
            </c:ext>
          </c:extLst>
        </c:ser>
        <c:ser>
          <c:idx val="6"/>
          <c:order val="6"/>
          <c:tx>
            <c:strRef>
              <c:f>BAL!$A$8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BAL!$B$8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BAL!$C$8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BAL!$D$8</c:f>
              <c:numCache>
                <c:formatCode>_(* #,##0_);_(* \(#,##0\);_(* "-"??_);_(@_)</c:formatCode>
                <c:ptCount val="1"/>
                <c:pt idx="0">
                  <c:v>32390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B8F9-4E73-B4DD-D27D5D925E5C}"/>
            </c:ext>
          </c:extLst>
        </c:ser>
        <c:ser>
          <c:idx val="7"/>
          <c:order val="7"/>
          <c:tx>
            <c:strRef>
              <c:f>BAL!$A$9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BAL!$B$9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BAL!$C$9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BAL!$D$9</c:f>
              <c:numCache>
                <c:formatCode>_(* #,##0_);_(* \(#,##0\);_(* "-"??_);_(@_)</c:formatCode>
                <c:ptCount val="1"/>
                <c:pt idx="0">
                  <c:v>17302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B8F9-4E73-B4DD-D27D5D925E5C}"/>
            </c:ext>
          </c:extLst>
        </c:ser>
        <c:ser>
          <c:idx val="8"/>
          <c:order val="8"/>
          <c:tx>
            <c:strRef>
              <c:f>BAL!$A$10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BAL!$B$10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BAL!$C$10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BAL!$D$10</c:f>
              <c:numCache>
                <c:formatCode>_(* #,##0_);_(* \(#,##0\);_(* "-"??_);_(@_)</c:formatCode>
                <c:ptCount val="1"/>
                <c:pt idx="0">
                  <c:v>5712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B8F9-4E73-B4DD-D27D5D925E5C}"/>
            </c:ext>
          </c:extLst>
        </c:ser>
        <c:ser>
          <c:idx val="9"/>
          <c:order val="9"/>
          <c:tx>
            <c:strRef>
              <c:f>BAL!$A$11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BAL!$B$11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BAL!$C$11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BAL!$D$11</c:f>
              <c:numCache>
                <c:formatCode>_(* #,##0_);_(* \(#,##0\);_(* "-"??_);_(@_)</c:formatCode>
                <c:ptCount val="1"/>
                <c:pt idx="0">
                  <c:v>138641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B8F9-4E73-B4DD-D27D5D925E5C}"/>
            </c:ext>
          </c:extLst>
        </c:ser>
        <c:ser>
          <c:idx val="10"/>
          <c:order val="10"/>
          <c:tx>
            <c:strRef>
              <c:f>BAL!$A$12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BAL!$B$12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BAL!$C$12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BAL!$D$12</c:f>
              <c:numCache>
                <c:formatCode>_(* #,##0_);_(* \(#,##0\);_(* "-"??_);_(@_)</c:formatCode>
                <c:ptCount val="1"/>
                <c:pt idx="0">
                  <c:v>48037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B8F9-4E73-B4DD-D27D5D925E5C}"/>
            </c:ext>
          </c:extLst>
        </c:ser>
        <c:ser>
          <c:idx val="11"/>
          <c:order val="11"/>
          <c:tx>
            <c:strRef>
              <c:f>BAL!$A$13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BAL!$B$13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BAL!$C$13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BAL!$D$13</c:f>
              <c:numCache>
                <c:formatCode>_(* #,##0_);_(* \(#,##0\);_(* "-"??_);_(@_)</c:formatCode>
                <c:ptCount val="1"/>
                <c:pt idx="0">
                  <c:v>49095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8F9-4E73-B4DD-D27D5D925E5C}"/>
            </c:ext>
          </c:extLst>
        </c:ser>
        <c:ser>
          <c:idx val="12"/>
          <c:order val="12"/>
          <c:tx>
            <c:strRef>
              <c:f>BAL!$A$14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BAL!$B$14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BAL!$C$14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BAL!$D$14</c:f>
              <c:numCache>
                <c:formatCode>_(* #,##0_);_(* \(#,##0\);_(* "-"??_);_(@_)</c:formatCode>
                <c:ptCount val="1"/>
                <c:pt idx="0">
                  <c:v>55396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B8F9-4E73-B4DD-D27D5D925E5C}"/>
            </c:ext>
          </c:extLst>
        </c:ser>
        <c:ser>
          <c:idx val="13"/>
          <c:order val="13"/>
          <c:tx>
            <c:strRef>
              <c:f>BAL!$A$15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BAL!$B$15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BAL!$C$15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BAL!$D$15</c:f>
              <c:numCache>
                <c:formatCode>_(* #,##0_);_(* \(#,##0\);_(* "-"??_);_(@_)</c:formatCode>
                <c:ptCount val="1"/>
                <c:pt idx="0">
                  <c:v>95760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B8F9-4E73-B4DD-D27D5D925E5C}"/>
            </c:ext>
          </c:extLst>
        </c:ser>
        <c:ser>
          <c:idx val="14"/>
          <c:order val="14"/>
          <c:tx>
            <c:strRef>
              <c:f>BAL!$A$16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BAL!$B$16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BAL!$C$16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BAL!$D$16</c:f>
              <c:numCache>
                <c:formatCode>_(* #,##0_);_(* \(#,##0\);_(* "-"??_);_(@_)</c:formatCode>
                <c:ptCount val="1"/>
                <c:pt idx="0">
                  <c:v>76597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B8F9-4E73-B4DD-D27D5D925E5C}"/>
            </c:ext>
          </c:extLst>
        </c:ser>
        <c:ser>
          <c:idx val="15"/>
          <c:order val="15"/>
          <c:tx>
            <c:strRef>
              <c:f>BAL!$A$17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BAL!$B$17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BAL!$C$17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BAL!$D$17</c:f>
              <c:numCache>
                <c:formatCode>_(* #,##0_);_(* \(#,##0\);_(* "-"??_);_(@_)</c:formatCode>
                <c:ptCount val="1"/>
                <c:pt idx="0">
                  <c:v>19939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B8F9-4E73-B4DD-D27D5D925E5C}"/>
            </c:ext>
          </c:extLst>
        </c:ser>
        <c:ser>
          <c:idx val="16"/>
          <c:order val="16"/>
          <c:tx>
            <c:strRef>
              <c:f>BAL!$A$18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BAL!$B$18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BAL!$C$18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BAL!$D$18</c:f>
              <c:numCache>
                <c:formatCode>_(* #,##0_);_(* \(#,##0\);_(* "-"??_);_(@_)</c:formatCode>
                <c:ptCount val="1"/>
                <c:pt idx="0">
                  <c:v>54356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B8F9-4E73-B4DD-D27D5D925E5C}"/>
            </c:ext>
          </c:extLst>
        </c:ser>
        <c:ser>
          <c:idx val="17"/>
          <c:order val="17"/>
          <c:tx>
            <c:strRef>
              <c:f>BAL!$A$19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BAL!$B$19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BAL!$C$19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BAL!$D$19</c:f>
              <c:numCache>
                <c:formatCode>_(* #,##0_);_(* \(#,##0\);_(* "-"??_);_(@_)</c:formatCode>
                <c:ptCount val="1"/>
                <c:pt idx="0">
                  <c:v>416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8F9-4E73-B4DD-D27D5D925E5C}"/>
            </c:ext>
          </c:extLst>
        </c:ser>
        <c:ser>
          <c:idx val="18"/>
          <c:order val="18"/>
          <c:tx>
            <c:strRef>
              <c:f>BAL!$A$20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BAL!$B$20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BAL!$C$20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BAL!$D$20</c:f>
              <c:numCache>
                <c:formatCode>_(* #,##0_);_(* \(#,##0\);_(* "-"??_);_(@_)</c:formatCode>
                <c:ptCount val="1"/>
                <c:pt idx="0">
                  <c:v>318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B8F9-4E73-B4DD-D27D5D92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9099919"/>
        <c:axId val="132293535"/>
      </c:bubbleChart>
      <c:valAx>
        <c:axId val="1390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3535"/>
        <c:crosses val="autoZero"/>
        <c:crossBetween val="midCat"/>
        <c:majorUnit val="0.2"/>
        <c:minorUnit val="0.1"/>
      </c:valAx>
      <c:valAx>
        <c:axId val="1322935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991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Boston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BOS!$A$2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BOS!$B$2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BOS!$C$2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BOS!$D$2</c:f>
              <c:numCache>
                <c:formatCode>_(* #,##0_);_(* \(#,##0\);_(* "-"??_);_(@_)</c:formatCode>
                <c:ptCount val="1"/>
                <c:pt idx="0">
                  <c:v>166893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DB5-452D-B1BE-79DC0B1DD180}"/>
            </c:ext>
          </c:extLst>
        </c:ser>
        <c:ser>
          <c:idx val="1"/>
          <c:order val="1"/>
          <c:tx>
            <c:strRef>
              <c:f>BOS!$A$3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BOS!$B$3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BOS!$C$3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BOS!$D$3</c:f>
              <c:numCache>
                <c:formatCode>_(* #,##0_);_(* \(#,##0\);_(* "-"??_);_(@_)</c:formatCode>
                <c:ptCount val="1"/>
                <c:pt idx="0">
                  <c:v>113460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BDB5-452D-B1BE-79DC0B1DD180}"/>
            </c:ext>
          </c:extLst>
        </c:ser>
        <c:ser>
          <c:idx val="2"/>
          <c:order val="2"/>
          <c:tx>
            <c:strRef>
              <c:f>BOS!$A$4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BOS!$B$4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BOS!$C$4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BOS!$D$4</c:f>
              <c:numCache>
                <c:formatCode>_(* #,##0_);_(* \(#,##0\);_(* "-"??_);_(@_)</c:formatCode>
                <c:ptCount val="1"/>
                <c:pt idx="0">
                  <c:v>291156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BDB5-452D-B1BE-79DC0B1DD180}"/>
            </c:ext>
          </c:extLst>
        </c:ser>
        <c:ser>
          <c:idx val="3"/>
          <c:order val="3"/>
          <c:tx>
            <c:strRef>
              <c:f>BOS!$A$5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BOS!$B$5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BOS!$C$5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BOS!$D$5</c:f>
              <c:numCache>
                <c:formatCode>_(* #,##0_);_(* \(#,##0\);_(* "-"??_);_(@_)</c:formatCode>
                <c:ptCount val="1"/>
                <c:pt idx="0">
                  <c:v>94810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BDB5-452D-B1BE-79DC0B1DD180}"/>
            </c:ext>
          </c:extLst>
        </c:ser>
        <c:ser>
          <c:idx val="4"/>
          <c:order val="4"/>
          <c:tx>
            <c:strRef>
              <c:f>BOS!$A$6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BOS!$B$6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BOS!$C$6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BOS!$D$6</c:f>
              <c:numCache>
                <c:formatCode>_(* #,##0_);_(* \(#,##0\);_(* "-"??_);_(@_)</c:formatCode>
                <c:ptCount val="1"/>
                <c:pt idx="0">
                  <c:v>155289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DB5-452D-B1BE-79DC0B1DD180}"/>
            </c:ext>
          </c:extLst>
        </c:ser>
        <c:ser>
          <c:idx val="5"/>
          <c:order val="5"/>
          <c:tx>
            <c:strRef>
              <c:f>BOS!$A$7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BOS!$B$7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BOS!$C$7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BOS!$D$7</c:f>
              <c:numCache>
                <c:formatCode>_(* #,##0_);_(* \(#,##0\);_(* "-"??_);_(@_)</c:formatCode>
                <c:ptCount val="1"/>
                <c:pt idx="0">
                  <c:v>435717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BDB5-452D-B1BE-79DC0B1DD180}"/>
            </c:ext>
          </c:extLst>
        </c:ser>
        <c:ser>
          <c:idx val="6"/>
          <c:order val="6"/>
          <c:tx>
            <c:strRef>
              <c:f>BOS!$A$8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BOS!$B$8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BOS!$C$8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BOS!$D$8</c:f>
              <c:numCache>
                <c:formatCode>_(* #,##0_);_(* \(#,##0\);_(* "-"??_);_(@_)</c:formatCode>
                <c:ptCount val="1"/>
                <c:pt idx="0">
                  <c:v>41418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BDB5-452D-B1BE-79DC0B1DD180}"/>
            </c:ext>
          </c:extLst>
        </c:ser>
        <c:ser>
          <c:idx val="7"/>
          <c:order val="7"/>
          <c:tx>
            <c:strRef>
              <c:f>BOS!$A$9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BOS!$B$9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BOS!$C$9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BOS!$D$9</c:f>
              <c:numCache>
                <c:formatCode>_(* #,##0_);_(* \(#,##0\);_(* "-"??_);_(@_)</c:formatCode>
                <c:ptCount val="1"/>
                <c:pt idx="0">
                  <c:v>106330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BDB5-452D-B1BE-79DC0B1DD180}"/>
            </c:ext>
          </c:extLst>
        </c:ser>
        <c:ser>
          <c:idx val="8"/>
          <c:order val="8"/>
          <c:tx>
            <c:strRef>
              <c:f>BOS!$A$10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BOS!$B$10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BOS!$C$10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BOS!$D$10</c:f>
              <c:numCache>
                <c:formatCode>_(* #,##0_);_(* \(#,##0\);_(* "-"??_);_(@_)</c:formatCode>
                <c:ptCount val="1"/>
                <c:pt idx="0">
                  <c:v>33596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BDB5-452D-B1BE-79DC0B1DD180}"/>
            </c:ext>
          </c:extLst>
        </c:ser>
        <c:ser>
          <c:idx val="9"/>
          <c:order val="9"/>
          <c:tx>
            <c:strRef>
              <c:f>BOS!$A$11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BOS!$B$11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BOS!$C$11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BOS!$D$11</c:f>
              <c:numCache>
                <c:formatCode>_(* #,##0_);_(* \(#,##0\);_(* "-"??_);_(@_)</c:formatCode>
                <c:ptCount val="1"/>
                <c:pt idx="0">
                  <c:v>115720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BDB5-452D-B1BE-79DC0B1DD180}"/>
            </c:ext>
          </c:extLst>
        </c:ser>
        <c:ser>
          <c:idx val="10"/>
          <c:order val="10"/>
          <c:tx>
            <c:strRef>
              <c:f>BOS!$A$12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BOS!$B$12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BOS!$C$12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BOS!$D$12</c:f>
              <c:numCache>
                <c:formatCode>_(* #,##0_);_(* \(#,##0\);_(* "-"??_);_(@_)</c:formatCode>
                <c:ptCount val="1"/>
                <c:pt idx="0">
                  <c:v>82860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BDB5-452D-B1BE-79DC0B1DD180}"/>
            </c:ext>
          </c:extLst>
        </c:ser>
        <c:ser>
          <c:idx val="11"/>
          <c:order val="11"/>
          <c:tx>
            <c:strRef>
              <c:f>BOS!$A$13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BOS!$B$13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BOS!$C$13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BOS!$D$13</c:f>
              <c:numCache>
                <c:formatCode>_(* #,##0_);_(* \(#,##0\);_(* "-"??_);_(@_)</c:formatCode>
                <c:ptCount val="1"/>
                <c:pt idx="0">
                  <c:v>251120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BDB5-452D-B1BE-79DC0B1DD180}"/>
            </c:ext>
          </c:extLst>
        </c:ser>
        <c:ser>
          <c:idx val="12"/>
          <c:order val="12"/>
          <c:tx>
            <c:strRef>
              <c:f>BOS!$A$14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BOS!$B$14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BOS!$C$14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BOS!$D$14</c:f>
              <c:numCache>
                <c:formatCode>_(* #,##0_);_(* \(#,##0\);_(* "-"??_);_(@_)</c:formatCode>
                <c:ptCount val="1"/>
                <c:pt idx="0">
                  <c:v>9581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BDB5-452D-B1BE-79DC0B1DD180}"/>
            </c:ext>
          </c:extLst>
        </c:ser>
        <c:ser>
          <c:idx val="13"/>
          <c:order val="13"/>
          <c:tx>
            <c:strRef>
              <c:f>BOS!$A$15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BOS!$B$15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BOS!$C$15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BOS!$D$15</c:f>
              <c:numCache>
                <c:formatCode>_(* #,##0_);_(* \(#,##0\);_(* "-"??_);_(@_)</c:formatCode>
                <c:ptCount val="1"/>
                <c:pt idx="0">
                  <c:v>175748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BDB5-452D-B1BE-79DC0B1DD180}"/>
            </c:ext>
          </c:extLst>
        </c:ser>
        <c:ser>
          <c:idx val="14"/>
          <c:order val="14"/>
          <c:tx>
            <c:strRef>
              <c:f>BOS!$A$16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BOS!$B$16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BOS!$C$16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BOS!$D$16</c:f>
              <c:numCache>
                <c:formatCode>_(* #,##0_);_(* \(#,##0\);_(* "-"??_);_(@_)</c:formatCode>
                <c:ptCount val="1"/>
                <c:pt idx="0">
                  <c:v>156687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BDB5-452D-B1BE-79DC0B1DD180}"/>
            </c:ext>
          </c:extLst>
        </c:ser>
        <c:ser>
          <c:idx val="15"/>
          <c:order val="15"/>
          <c:tx>
            <c:strRef>
              <c:f>BOS!$A$17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BOS!$B$17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BOS!$C$17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BOS!$D$17</c:f>
              <c:numCache>
                <c:formatCode>_(* #,##0_);_(* \(#,##0\);_(* "-"??_);_(@_)</c:formatCode>
                <c:ptCount val="1"/>
                <c:pt idx="0">
                  <c:v>70416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BDB5-452D-B1BE-79DC0B1DD180}"/>
            </c:ext>
          </c:extLst>
        </c:ser>
        <c:ser>
          <c:idx val="16"/>
          <c:order val="16"/>
          <c:tx>
            <c:strRef>
              <c:f>BOS!$A$18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BOS!$B$18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BOS!$C$18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BOS!$D$18</c:f>
              <c:numCache>
                <c:formatCode>_(* #,##0_);_(* \(#,##0\);_(* "-"??_);_(@_)</c:formatCode>
                <c:ptCount val="1"/>
                <c:pt idx="0">
                  <c:v>129720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BDB5-452D-B1BE-79DC0B1DD180}"/>
            </c:ext>
          </c:extLst>
        </c:ser>
        <c:ser>
          <c:idx val="17"/>
          <c:order val="17"/>
          <c:tx>
            <c:strRef>
              <c:f>BOS!$A$19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BOS!$B$19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BOS!$C$19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BOS!$D$19</c:f>
              <c:numCache>
                <c:formatCode>_(* #,##0_);_(* \(#,##0\);_(* "-"??_);_(@_)</c:formatCode>
                <c:ptCount val="1"/>
                <c:pt idx="0">
                  <c:v>595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BDB5-452D-B1BE-79DC0B1DD180}"/>
            </c:ext>
          </c:extLst>
        </c:ser>
        <c:ser>
          <c:idx val="18"/>
          <c:order val="18"/>
          <c:tx>
            <c:strRef>
              <c:f>BOS!$A$20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BOS!$B$20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BOS!$C$20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BOS!$D$20</c:f>
              <c:numCache>
                <c:formatCode>_(* #,##0_);_(* \(#,##0\);_(* "-"??_);_(@_)</c:formatCode>
                <c:ptCount val="1"/>
                <c:pt idx="0">
                  <c:v>361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BDB5-452D-B1BE-79DC0B1D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3795167"/>
        <c:axId val="135013743"/>
      </c:bubbleChart>
      <c:valAx>
        <c:axId val="1337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13743"/>
        <c:crosses val="autoZero"/>
        <c:crossBetween val="midCat"/>
        <c:majorUnit val="0.2"/>
        <c:minorUnit val="0.1"/>
      </c:valAx>
      <c:valAx>
        <c:axId val="1350137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5167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CHI!$A$2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CHI!$B$2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CHI!$C$2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CHI!$D$2</c:f>
              <c:numCache>
                <c:formatCode>_(* #,##0_);_(* \(#,##0\);_(* "-"??_);_(@_)</c:formatCode>
                <c:ptCount val="1"/>
                <c:pt idx="0">
                  <c:v>167397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1084-4BDA-B39C-902E43AC4EB3}"/>
            </c:ext>
          </c:extLst>
        </c:ser>
        <c:ser>
          <c:idx val="1"/>
          <c:order val="1"/>
          <c:tx>
            <c:strRef>
              <c:f>CHI!$A$3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CHI!$B$3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CHI!$C$3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CHI!$D$3</c:f>
              <c:numCache>
                <c:formatCode>_(* #,##0_);_(* \(#,##0\);_(* "-"??_);_(@_)</c:formatCode>
                <c:ptCount val="1"/>
                <c:pt idx="0">
                  <c:v>246140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1084-4BDA-B39C-902E43AC4EB3}"/>
            </c:ext>
          </c:extLst>
        </c:ser>
        <c:ser>
          <c:idx val="2"/>
          <c:order val="2"/>
          <c:tx>
            <c:strRef>
              <c:f>CHI!$A$4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CHI!$B$4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CHI!$C$4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CHI!$D$4</c:f>
              <c:numCache>
                <c:formatCode>_(* #,##0_);_(* \(#,##0\);_(* "-"??_);_(@_)</c:formatCode>
                <c:ptCount val="1"/>
                <c:pt idx="0">
                  <c:v>250887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1084-4BDA-B39C-902E43AC4EB3}"/>
            </c:ext>
          </c:extLst>
        </c:ser>
        <c:ser>
          <c:idx val="3"/>
          <c:order val="3"/>
          <c:tx>
            <c:strRef>
              <c:f>CHI!$A$5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CHI!$B$5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CHI!$C$5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CHI!$D$5</c:f>
              <c:numCache>
                <c:formatCode>_(* #,##0_);_(* \(#,##0\);_(* "-"??_);_(@_)</c:formatCode>
                <c:ptCount val="1"/>
                <c:pt idx="0">
                  <c:v>276361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1084-4BDA-B39C-902E43AC4EB3}"/>
            </c:ext>
          </c:extLst>
        </c:ser>
        <c:ser>
          <c:idx val="4"/>
          <c:order val="4"/>
          <c:tx>
            <c:strRef>
              <c:f>CHI!$A$6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CHI!$B$6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CHI!$C$6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CHI!$D$6</c:f>
              <c:numCache>
                <c:formatCode>_(* #,##0_);_(* \(#,##0\);_(* "-"??_);_(@_)</c:formatCode>
                <c:ptCount val="1"/>
                <c:pt idx="0">
                  <c:v>140141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1084-4BDA-B39C-902E43AC4EB3}"/>
            </c:ext>
          </c:extLst>
        </c:ser>
        <c:ser>
          <c:idx val="5"/>
          <c:order val="5"/>
          <c:tx>
            <c:strRef>
              <c:f>CHI!$A$7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CHI!$B$7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CHI!$C$7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CHI!$D$7</c:f>
              <c:numCache>
                <c:formatCode>_(* #,##0_);_(* \(#,##0\);_(* "-"??_);_(@_)</c:formatCode>
                <c:ptCount val="1"/>
                <c:pt idx="0">
                  <c:v>368013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1084-4BDA-B39C-902E43AC4EB3}"/>
            </c:ext>
          </c:extLst>
        </c:ser>
        <c:ser>
          <c:idx val="6"/>
          <c:order val="6"/>
          <c:tx>
            <c:strRef>
              <c:f>CHI!$A$8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CHI!$B$8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CHI!$C$8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CHI!$D$8</c:f>
              <c:numCache>
                <c:formatCode>_(* #,##0_);_(* \(#,##0\);_(* "-"??_);_(@_)</c:formatCode>
                <c:ptCount val="1"/>
                <c:pt idx="0">
                  <c:v>170307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1084-4BDA-B39C-902E43AC4EB3}"/>
            </c:ext>
          </c:extLst>
        </c:ser>
        <c:ser>
          <c:idx val="7"/>
          <c:order val="7"/>
          <c:tx>
            <c:strRef>
              <c:f>CHI!$A$9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CHI!$B$9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CHI!$C$9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CHI!$D$9</c:f>
              <c:numCache>
                <c:formatCode>_(* #,##0_);_(* \(#,##0\);_(* "-"??_);_(@_)</c:formatCode>
                <c:ptCount val="1"/>
                <c:pt idx="0">
                  <c:v>368806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1084-4BDA-B39C-902E43AC4EB3}"/>
            </c:ext>
          </c:extLst>
        </c:ser>
        <c:ser>
          <c:idx val="8"/>
          <c:order val="8"/>
          <c:tx>
            <c:strRef>
              <c:f>CHI!$A$10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CHI!$B$10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CHI!$C$10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CHI!$D$10</c:f>
              <c:numCache>
                <c:formatCode>_(* #,##0_);_(* \(#,##0\);_(* "-"??_);_(@_)</c:formatCode>
                <c:ptCount val="1"/>
                <c:pt idx="0">
                  <c:v>67654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1084-4BDA-B39C-902E43AC4EB3}"/>
            </c:ext>
          </c:extLst>
        </c:ser>
        <c:ser>
          <c:idx val="9"/>
          <c:order val="9"/>
          <c:tx>
            <c:strRef>
              <c:f>CHI!$A$11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CHI!$B$11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CHI!$C$11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CHI!$D$11</c:f>
              <c:numCache>
                <c:formatCode>_(* #,##0_);_(* \(#,##0\);_(* "-"??_);_(@_)</c:formatCode>
                <c:ptCount val="1"/>
                <c:pt idx="0">
                  <c:v>605111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1084-4BDA-B39C-902E43AC4EB3}"/>
            </c:ext>
          </c:extLst>
        </c:ser>
        <c:ser>
          <c:idx val="10"/>
          <c:order val="10"/>
          <c:tx>
            <c:strRef>
              <c:f>CHI!$A$12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CHI!$B$12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CHI!$C$12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CHI!$D$12</c:f>
              <c:numCache>
                <c:formatCode>_(* #,##0_);_(* \(#,##0\);_(* "-"??_);_(@_)</c:formatCode>
                <c:ptCount val="1"/>
                <c:pt idx="0">
                  <c:v>53899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1084-4BDA-B39C-902E43AC4EB3}"/>
            </c:ext>
          </c:extLst>
        </c:ser>
        <c:ser>
          <c:idx val="11"/>
          <c:order val="11"/>
          <c:tx>
            <c:strRef>
              <c:f>CHI!$A$13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CHI!$B$13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CHI!$C$13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CHI!$D$13</c:f>
              <c:numCache>
                <c:formatCode>_(* #,##0_);_(* \(#,##0\);_(* "-"??_);_(@_)</c:formatCode>
                <c:ptCount val="1"/>
                <c:pt idx="0">
                  <c:v>18288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1084-4BDA-B39C-902E43AC4EB3}"/>
            </c:ext>
          </c:extLst>
        </c:ser>
        <c:ser>
          <c:idx val="12"/>
          <c:order val="12"/>
          <c:tx>
            <c:strRef>
              <c:f>CHI!$A$14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CHI!$B$14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CHI!$C$14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CHI!$D$14</c:f>
              <c:numCache>
                <c:formatCode>_(* #,##0_);_(* \(#,##0\);_(* "-"??_);_(@_)</c:formatCode>
                <c:ptCount val="1"/>
                <c:pt idx="0">
                  <c:v>431638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1084-4BDA-B39C-902E43AC4EB3}"/>
            </c:ext>
          </c:extLst>
        </c:ser>
        <c:ser>
          <c:idx val="13"/>
          <c:order val="13"/>
          <c:tx>
            <c:strRef>
              <c:f>CHI!$A$15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CHI!$B$15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CHI!$C$15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CHI!$D$15</c:f>
              <c:numCache>
                <c:formatCode>_(* #,##0_);_(* \(#,##0\);_(* "-"??_);_(@_)</c:formatCode>
                <c:ptCount val="1"/>
                <c:pt idx="0">
                  <c:v>93665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1084-4BDA-B39C-902E43AC4EB3}"/>
            </c:ext>
          </c:extLst>
        </c:ser>
        <c:ser>
          <c:idx val="14"/>
          <c:order val="14"/>
          <c:tx>
            <c:strRef>
              <c:f>CHI!$A$16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CHI!$B$16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CHI!$C$16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CHI!$D$16</c:f>
              <c:numCache>
                <c:formatCode>_(* #,##0_);_(* \(#,##0\);_(* "-"??_);_(@_)</c:formatCode>
                <c:ptCount val="1"/>
                <c:pt idx="0">
                  <c:v>332868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1084-4BDA-B39C-902E43AC4EB3}"/>
            </c:ext>
          </c:extLst>
        </c:ser>
        <c:ser>
          <c:idx val="15"/>
          <c:order val="15"/>
          <c:tx>
            <c:strRef>
              <c:f>CHI!$A$17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CHI!$B$17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CHI!$C$17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CHI!$D$17</c:f>
              <c:numCache>
                <c:formatCode>_(* #,##0_);_(* \(#,##0\);_(* "-"??_);_(@_)</c:formatCode>
                <c:ptCount val="1"/>
                <c:pt idx="0">
                  <c:v>169908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1084-4BDA-B39C-902E43AC4EB3}"/>
            </c:ext>
          </c:extLst>
        </c:ser>
        <c:ser>
          <c:idx val="16"/>
          <c:order val="16"/>
          <c:tx>
            <c:strRef>
              <c:f>CHI!$A$18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CHI!$B$18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CHI!$C$18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CHI!$D$18</c:f>
              <c:numCache>
                <c:formatCode>_(* #,##0_);_(* \(#,##0\);_(* "-"??_);_(@_)</c:formatCode>
                <c:ptCount val="1"/>
                <c:pt idx="0">
                  <c:v>259941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1084-4BDA-B39C-902E43AC4EB3}"/>
            </c:ext>
          </c:extLst>
        </c:ser>
        <c:ser>
          <c:idx val="17"/>
          <c:order val="17"/>
          <c:tx>
            <c:strRef>
              <c:f>CHI!$A$19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CHI!$B$19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CHI!$C$19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CHI!$D$19</c:f>
              <c:numCache>
                <c:formatCode>_(* #,##0_);_(* \(#,##0\);_(* "-"??_);_(@_)</c:formatCode>
                <c:ptCount val="1"/>
                <c:pt idx="0">
                  <c:v>537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1084-4BDA-B39C-902E43AC4EB3}"/>
            </c:ext>
          </c:extLst>
        </c:ser>
        <c:ser>
          <c:idx val="18"/>
          <c:order val="18"/>
          <c:tx>
            <c:strRef>
              <c:f>CHI!$A$20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CHI!$B$20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CHI!$C$20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CHI!$D$20</c:f>
              <c:numCache>
                <c:formatCode>_(* #,##0_);_(* \(#,##0\);_(* "-"??_);_(@_)</c:formatCode>
                <c:ptCount val="1"/>
                <c:pt idx="0">
                  <c:v>1049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1084-4BDA-B39C-902E43AC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2638719"/>
        <c:axId val="2055261775"/>
      </c:bubbleChart>
      <c:valAx>
        <c:axId val="1626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61775"/>
        <c:crosses val="autoZero"/>
        <c:crossBetween val="midCat"/>
        <c:majorUnit val="0.2"/>
        <c:minorUnit val="0.1"/>
      </c:valAx>
      <c:valAx>
        <c:axId val="20552617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8719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Dallas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DAL!$A$2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DAL!$B$2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DAL!$C$2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DAL!$D$2</c:f>
              <c:numCache>
                <c:formatCode>_(* #,##0_);_(* \(#,##0\);_(* "-"??_);_(@_)</c:formatCode>
                <c:ptCount val="1"/>
                <c:pt idx="0">
                  <c:v>225608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705-455A-BF9E-5F152B18E040}"/>
            </c:ext>
          </c:extLst>
        </c:ser>
        <c:ser>
          <c:idx val="1"/>
          <c:order val="1"/>
          <c:tx>
            <c:strRef>
              <c:f>DAL!$A$3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DAL!$B$3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DAL!$C$3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DAL!$D$3</c:f>
              <c:numCache>
                <c:formatCode>_(* #,##0_);_(* \(#,##0\);_(* "-"??_);_(@_)</c:formatCode>
                <c:ptCount val="1"/>
                <c:pt idx="0">
                  <c:v>246762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705-455A-BF9E-5F152B18E040}"/>
            </c:ext>
          </c:extLst>
        </c:ser>
        <c:ser>
          <c:idx val="2"/>
          <c:order val="2"/>
          <c:tx>
            <c:strRef>
              <c:f>DAL!$A$4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DAL!$B$4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DAL!$C$4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DAL!$D$4</c:f>
              <c:numCache>
                <c:formatCode>_(* #,##0_);_(* \(#,##0\);_(* "-"??_);_(@_)</c:formatCode>
                <c:ptCount val="1"/>
                <c:pt idx="0">
                  <c:v>120885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705-455A-BF9E-5F152B18E040}"/>
            </c:ext>
          </c:extLst>
        </c:ser>
        <c:ser>
          <c:idx val="3"/>
          <c:order val="3"/>
          <c:tx>
            <c:strRef>
              <c:f>DAL!$A$5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DAL!$B$5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DAL!$C$5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DAL!$D$5</c:f>
              <c:numCache>
                <c:formatCode>_(* #,##0_);_(* \(#,##0\);_(* "-"??_);_(@_)</c:formatCode>
                <c:ptCount val="1"/>
                <c:pt idx="0">
                  <c:v>73450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705-455A-BF9E-5F152B18E040}"/>
            </c:ext>
          </c:extLst>
        </c:ser>
        <c:ser>
          <c:idx val="4"/>
          <c:order val="4"/>
          <c:tx>
            <c:strRef>
              <c:f>DAL!$A$6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DAL!$B$6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DAL!$C$6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DAL!$D$6</c:f>
              <c:numCache>
                <c:formatCode>_(* #,##0_);_(* \(#,##0\);_(* "-"??_);_(@_)</c:formatCode>
                <c:ptCount val="1"/>
                <c:pt idx="0">
                  <c:v>171822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6705-455A-BF9E-5F152B18E040}"/>
            </c:ext>
          </c:extLst>
        </c:ser>
        <c:ser>
          <c:idx val="5"/>
          <c:order val="5"/>
          <c:tx>
            <c:strRef>
              <c:f>DAL!$A$7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DAL!$B$7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DAL!$C$7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DAL!$D$7</c:f>
              <c:numCache>
                <c:formatCode>_(* #,##0_);_(* \(#,##0\);_(* "-"??_);_(@_)</c:formatCode>
                <c:ptCount val="1"/>
                <c:pt idx="0">
                  <c:v>98368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6705-455A-BF9E-5F152B18E040}"/>
            </c:ext>
          </c:extLst>
        </c:ser>
        <c:ser>
          <c:idx val="6"/>
          <c:order val="6"/>
          <c:tx>
            <c:strRef>
              <c:f>DAL!$A$8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DAL!$B$8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DAL!$C$8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DAL!$D$8</c:f>
              <c:numCache>
                <c:formatCode>_(* #,##0_);_(* \(#,##0\);_(* "-"??_);_(@_)</c:formatCode>
                <c:ptCount val="1"/>
                <c:pt idx="0">
                  <c:v>264946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6705-455A-BF9E-5F152B18E040}"/>
            </c:ext>
          </c:extLst>
        </c:ser>
        <c:ser>
          <c:idx val="7"/>
          <c:order val="7"/>
          <c:tx>
            <c:strRef>
              <c:f>DAL!$A$9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DAL!$B$9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DAL!$C$9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DAL!$D$9</c:f>
              <c:numCache>
                <c:formatCode>_(* #,##0_);_(* \(#,##0\);_(* "-"??_);_(@_)</c:formatCode>
                <c:ptCount val="1"/>
                <c:pt idx="0">
                  <c:v>192845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6705-455A-BF9E-5F152B18E040}"/>
            </c:ext>
          </c:extLst>
        </c:ser>
        <c:ser>
          <c:idx val="8"/>
          <c:order val="8"/>
          <c:tx>
            <c:strRef>
              <c:f>DAL!$A$10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DAL!$B$10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DAL!$C$10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DAL!$D$10</c:f>
              <c:numCache>
                <c:formatCode>_(* #,##0_);_(* \(#,##0\);_(* "-"??_);_(@_)</c:formatCode>
                <c:ptCount val="1"/>
                <c:pt idx="0">
                  <c:v>316014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6705-455A-BF9E-5F152B18E040}"/>
            </c:ext>
          </c:extLst>
        </c:ser>
        <c:ser>
          <c:idx val="9"/>
          <c:order val="9"/>
          <c:tx>
            <c:strRef>
              <c:f>DAL!$A$11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DAL!$B$11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DAL!$C$11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DAL!$D$11</c:f>
              <c:numCache>
                <c:formatCode>_(* #,##0_);_(* \(#,##0\);_(* "-"??_);_(@_)</c:formatCode>
                <c:ptCount val="1"/>
                <c:pt idx="0">
                  <c:v>130467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6705-455A-BF9E-5F152B18E040}"/>
            </c:ext>
          </c:extLst>
        </c:ser>
        <c:ser>
          <c:idx val="10"/>
          <c:order val="10"/>
          <c:tx>
            <c:strRef>
              <c:f>DAL!$A$12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DAL!$B$12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DAL!$C$12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DAL!$D$12</c:f>
              <c:numCache>
                <c:formatCode>_(* #,##0_);_(* \(#,##0\);_(* "-"??_);_(@_)</c:formatCode>
                <c:ptCount val="1"/>
                <c:pt idx="0">
                  <c:v>11938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6705-455A-BF9E-5F152B18E040}"/>
            </c:ext>
          </c:extLst>
        </c:ser>
        <c:ser>
          <c:idx val="11"/>
          <c:order val="11"/>
          <c:tx>
            <c:strRef>
              <c:f>DAL!$A$13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DAL!$B$13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DAL!$C$13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DAL!$D$13</c:f>
              <c:numCache>
                <c:formatCode>_(* #,##0_);_(* \(#,##0\);_(* "-"??_);_(@_)</c:formatCode>
                <c:ptCount val="1"/>
                <c:pt idx="0">
                  <c:v>359234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6705-455A-BF9E-5F152B18E040}"/>
            </c:ext>
          </c:extLst>
        </c:ser>
        <c:ser>
          <c:idx val="12"/>
          <c:order val="12"/>
          <c:tx>
            <c:strRef>
              <c:f>DAL!$A$14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DAL!$B$14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DAL!$C$14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DAL!$D$14</c:f>
              <c:numCache>
                <c:formatCode>_(* #,##0_);_(* \(#,##0\);_(* "-"??_);_(@_)</c:formatCode>
                <c:ptCount val="1"/>
                <c:pt idx="0">
                  <c:v>263121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6705-455A-BF9E-5F152B18E040}"/>
            </c:ext>
          </c:extLst>
        </c:ser>
        <c:ser>
          <c:idx val="13"/>
          <c:order val="13"/>
          <c:tx>
            <c:strRef>
              <c:f>DAL!$A$15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DAL!$B$15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DAL!$C$15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DAL!$D$15</c:f>
              <c:numCache>
                <c:formatCode>_(* #,##0_);_(* \(#,##0\);_(* "-"??_);_(@_)</c:formatCode>
                <c:ptCount val="1"/>
                <c:pt idx="0">
                  <c:v>38929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6705-455A-BF9E-5F152B18E040}"/>
            </c:ext>
          </c:extLst>
        </c:ser>
        <c:ser>
          <c:idx val="14"/>
          <c:order val="14"/>
          <c:tx>
            <c:strRef>
              <c:f>DAL!$A$16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DAL!$B$16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DAL!$C$16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DAL!$D$16</c:f>
              <c:numCache>
                <c:formatCode>_(* #,##0_);_(* \(#,##0\);_(* "-"??_);_(@_)</c:formatCode>
                <c:ptCount val="1"/>
                <c:pt idx="0">
                  <c:v>419589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6705-455A-BF9E-5F152B18E040}"/>
            </c:ext>
          </c:extLst>
        </c:ser>
        <c:ser>
          <c:idx val="15"/>
          <c:order val="15"/>
          <c:tx>
            <c:strRef>
              <c:f>DAL!$A$17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DAL!$B$17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DAL!$C$17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DAL!$D$17</c:f>
              <c:numCache>
                <c:formatCode>_(* #,##0_);_(* \(#,##0\);_(* "-"??_);_(@_)</c:formatCode>
                <c:ptCount val="1"/>
                <c:pt idx="0">
                  <c:v>244229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6705-455A-BF9E-5F152B18E040}"/>
            </c:ext>
          </c:extLst>
        </c:ser>
        <c:ser>
          <c:idx val="16"/>
          <c:order val="16"/>
          <c:tx>
            <c:strRef>
              <c:f>DAL!$A$18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DAL!$B$18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DAL!$C$18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DAL!$D$18</c:f>
              <c:numCache>
                <c:formatCode>_(* #,##0_);_(* \(#,##0\);_(* "-"??_);_(@_)</c:formatCode>
                <c:ptCount val="1"/>
                <c:pt idx="0">
                  <c:v>10122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6705-455A-BF9E-5F152B18E040}"/>
            </c:ext>
          </c:extLst>
        </c:ser>
        <c:ser>
          <c:idx val="17"/>
          <c:order val="17"/>
          <c:tx>
            <c:strRef>
              <c:f>DAL!$A$19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DAL!$B$19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DAL!$C$19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DAL!$D$19</c:f>
              <c:numCache>
                <c:formatCode>_(* #,##0_);_(* \(#,##0\);_(* "-"??_);_(@_)</c:formatCode>
                <c:ptCount val="1"/>
                <c:pt idx="0">
                  <c:v>55839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6705-455A-BF9E-5F152B18E040}"/>
            </c:ext>
          </c:extLst>
        </c:ser>
        <c:ser>
          <c:idx val="18"/>
          <c:order val="18"/>
          <c:tx>
            <c:strRef>
              <c:f>DAL!$A$20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DAL!$B$20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DAL!$C$20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DAL!$D$20</c:f>
              <c:numCache>
                <c:formatCode>_(* #,##0_);_(* \(#,##0\);_(* "-"??_);_(@_)</c:formatCode>
                <c:ptCount val="1"/>
                <c:pt idx="0">
                  <c:v>424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6705-455A-BF9E-5F152B18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3797567"/>
        <c:axId val="2046034447"/>
      </c:bubbleChart>
      <c:valAx>
        <c:axId val="1337975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</a:t>
                </a:r>
                <a:r>
                  <a:rPr lang="en-US" baseline="0"/>
                  <a:t> Risk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34447"/>
        <c:crosses val="autoZero"/>
        <c:crossBetween val="midCat"/>
        <c:majorUnit val="0.2"/>
        <c:minorUnit val="0.1"/>
      </c:valAx>
      <c:valAx>
        <c:axId val="2046034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97567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Los Angeles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LAX!$A$2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LAX!$B$2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LAX!$C$2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LAX!$D$2</c:f>
              <c:numCache>
                <c:formatCode>_(* #,##0_);_(* \(#,##0\);_(* "-"??_);_(@_)</c:formatCode>
                <c:ptCount val="1"/>
                <c:pt idx="0">
                  <c:v>240121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913-483E-82DC-018AF63551E4}"/>
            </c:ext>
          </c:extLst>
        </c:ser>
        <c:ser>
          <c:idx val="1"/>
          <c:order val="1"/>
          <c:tx>
            <c:strRef>
              <c:f>LAX!$A$3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LAX!$B$3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LAX!$C$3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LAX!$D$3</c:f>
              <c:numCache>
                <c:formatCode>_(* #,##0_);_(* \(#,##0\);_(* "-"??_);_(@_)</c:formatCode>
                <c:ptCount val="1"/>
                <c:pt idx="0">
                  <c:v>116874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913-483E-82DC-018AF63551E4}"/>
            </c:ext>
          </c:extLst>
        </c:ser>
        <c:ser>
          <c:idx val="2"/>
          <c:order val="2"/>
          <c:tx>
            <c:strRef>
              <c:f>LAX!$A$4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LAX!$B$4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LAX!$C$4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LAX!$D$4</c:f>
              <c:numCache>
                <c:formatCode>_(* #,##0_);_(* \(#,##0\);_(* "-"??_);_(@_)</c:formatCode>
                <c:ptCount val="1"/>
                <c:pt idx="0">
                  <c:v>134572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913-483E-82DC-018AF63551E4}"/>
            </c:ext>
          </c:extLst>
        </c:ser>
        <c:ser>
          <c:idx val="3"/>
          <c:order val="3"/>
          <c:tx>
            <c:strRef>
              <c:f>LAX!$A$5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LAX!$B$5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LAX!$C$5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LAX!$D$5</c:f>
              <c:numCache>
                <c:formatCode>_(* #,##0_);_(* \(#,##0\);_(* "-"??_);_(@_)</c:formatCode>
                <c:ptCount val="1"/>
                <c:pt idx="0">
                  <c:v>330184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7913-483E-82DC-018AF63551E4}"/>
            </c:ext>
          </c:extLst>
        </c:ser>
        <c:ser>
          <c:idx val="4"/>
          <c:order val="4"/>
          <c:tx>
            <c:strRef>
              <c:f>LAX!$A$6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LAX!$B$6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LAX!$C$6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LAX!$D$6</c:f>
              <c:numCache>
                <c:formatCode>_(* #,##0_);_(* \(#,##0\);_(* "-"??_);_(@_)</c:formatCode>
                <c:ptCount val="1"/>
                <c:pt idx="0">
                  <c:v>173409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7913-483E-82DC-018AF63551E4}"/>
            </c:ext>
          </c:extLst>
        </c:ser>
        <c:ser>
          <c:idx val="5"/>
          <c:order val="5"/>
          <c:tx>
            <c:strRef>
              <c:f>LAX!$A$7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LAX!$B$7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LAX!$C$7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LAX!$D$7</c:f>
              <c:numCache>
                <c:formatCode>_(* #,##0_);_(* \(#,##0\);_(* "-"??_);_(@_)</c:formatCode>
                <c:ptCount val="1"/>
                <c:pt idx="0">
                  <c:v>441408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7913-483E-82DC-018AF63551E4}"/>
            </c:ext>
          </c:extLst>
        </c:ser>
        <c:ser>
          <c:idx val="6"/>
          <c:order val="6"/>
          <c:tx>
            <c:strRef>
              <c:f>LAX!$A$8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LAX!$B$8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LAX!$C$8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LAX!$D$8</c:f>
              <c:numCache>
                <c:formatCode>_(* #,##0_);_(* \(#,##0\);_(* "-"??_);_(@_)</c:formatCode>
                <c:ptCount val="1"/>
                <c:pt idx="0">
                  <c:v>500531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7913-483E-82DC-018AF63551E4}"/>
            </c:ext>
          </c:extLst>
        </c:ser>
        <c:ser>
          <c:idx val="7"/>
          <c:order val="7"/>
          <c:tx>
            <c:strRef>
              <c:f>LAX!$A$9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LAX!$B$9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LAX!$C$9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LAX!$D$9</c:f>
              <c:numCache>
                <c:formatCode>_(* #,##0_);_(* \(#,##0\);_(* "-"??_);_(@_)</c:formatCode>
                <c:ptCount val="1"/>
                <c:pt idx="0">
                  <c:v>220889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913-483E-82DC-018AF63551E4}"/>
            </c:ext>
          </c:extLst>
        </c:ser>
        <c:ser>
          <c:idx val="8"/>
          <c:order val="8"/>
          <c:tx>
            <c:strRef>
              <c:f>LAX!$A$10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LAX!$B$10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LAX!$C$10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LAX!$D$10</c:f>
              <c:numCache>
                <c:formatCode>_(* #,##0_);_(* \(#,##0\);_(* "-"??_);_(@_)</c:formatCode>
                <c:ptCount val="1"/>
                <c:pt idx="0">
                  <c:v>259090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7913-483E-82DC-018AF63551E4}"/>
            </c:ext>
          </c:extLst>
        </c:ser>
        <c:ser>
          <c:idx val="9"/>
          <c:order val="9"/>
          <c:tx>
            <c:strRef>
              <c:f>LAX!$A$11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LAX!$B$11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LAX!$C$11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LAX!$D$11</c:f>
              <c:numCache>
                <c:formatCode>_(* #,##0_);_(* \(#,##0\);_(* "-"??_);_(@_)</c:formatCode>
                <c:ptCount val="1"/>
                <c:pt idx="0">
                  <c:v>131566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7913-483E-82DC-018AF63551E4}"/>
            </c:ext>
          </c:extLst>
        </c:ser>
        <c:ser>
          <c:idx val="10"/>
          <c:order val="10"/>
          <c:tx>
            <c:strRef>
              <c:f>LAX!$A$12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LAX!$B$12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LAX!$C$12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LAX!$D$12</c:f>
              <c:numCache>
                <c:formatCode>_(* #,##0_);_(* \(#,##0\);_(* "-"??_);_(@_)</c:formatCode>
                <c:ptCount val="1"/>
                <c:pt idx="0">
                  <c:v>777486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7913-483E-82DC-018AF63551E4}"/>
            </c:ext>
          </c:extLst>
        </c:ser>
        <c:ser>
          <c:idx val="11"/>
          <c:order val="11"/>
          <c:tx>
            <c:strRef>
              <c:f>LAX!$A$13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LAX!$B$13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LAX!$C$13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LAX!$D$13</c:f>
              <c:numCache>
                <c:formatCode>_(* #,##0_);_(* \(#,##0\);_(* "-"??_);_(@_)</c:formatCode>
                <c:ptCount val="1"/>
                <c:pt idx="0">
                  <c:v>189751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913-483E-82DC-018AF63551E4}"/>
            </c:ext>
          </c:extLst>
        </c:ser>
        <c:ser>
          <c:idx val="12"/>
          <c:order val="12"/>
          <c:tx>
            <c:strRef>
              <c:f>LAX!$A$14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LAX!$B$14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LAX!$C$14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LAX!$D$14</c:f>
              <c:numCache>
                <c:formatCode>_(* #,##0_);_(* \(#,##0\);_(* "-"??_);_(@_)</c:formatCode>
                <c:ptCount val="1"/>
                <c:pt idx="0">
                  <c:v>426746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7913-483E-82DC-018AF63551E4}"/>
            </c:ext>
          </c:extLst>
        </c:ser>
        <c:ser>
          <c:idx val="13"/>
          <c:order val="13"/>
          <c:tx>
            <c:strRef>
              <c:f>LAX!$A$15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LAX!$B$15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LAX!$C$15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LAX!$D$15</c:f>
              <c:numCache>
                <c:formatCode>_(* #,##0_);_(* \(#,##0\);_(* "-"??_);_(@_)</c:formatCode>
                <c:ptCount val="1"/>
                <c:pt idx="0">
                  <c:v>247090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7913-483E-82DC-018AF63551E4}"/>
            </c:ext>
          </c:extLst>
        </c:ser>
        <c:ser>
          <c:idx val="14"/>
          <c:order val="14"/>
          <c:tx>
            <c:strRef>
              <c:f>LAX!$A$16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LAX!$B$16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LAX!$C$16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LAX!$D$16</c:f>
              <c:numCache>
                <c:formatCode>_(* #,##0_);_(* \(#,##0\);_(* "-"??_);_(@_)</c:formatCode>
                <c:ptCount val="1"/>
                <c:pt idx="0">
                  <c:v>544344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7913-483E-82DC-018AF63551E4}"/>
            </c:ext>
          </c:extLst>
        </c:ser>
        <c:ser>
          <c:idx val="15"/>
          <c:order val="15"/>
          <c:tx>
            <c:strRef>
              <c:f>LAX!$A$17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LAX!$B$17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LAX!$C$17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LAX!$D$17</c:f>
              <c:numCache>
                <c:formatCode>_(* #,##0_);_(* \(#,##0\);_(* "-"??_);_(@_)</c:formatCode>
                <c:ptCount val="1"/>
                <c:pt idx="0">
                  <c:v>17601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7913-483E-82DC-018AF63551E4}"/>
            </c:ext>
          </c:extLst>
        </c:ser>
        <c:ser>
          <c:idx val="16"/>
          <c:order val="16"/>
          <c:tx>
            <c:strRef>
              <c:f>LAX!$A$18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LAX!$B$18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LAX!$C$18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LAX!$D$18</c:f>
              <c:numCache>
                <c:formatCode>_(* #,##0_);_(* \(#,##0\);_(* "-"??_);_(@_)</c:formatCode>
                <c:ptCount val="1"/>
                <c:pt idx="0">
                  <c:v>328136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7913-483E-82DC-018AF63551E4}"/>
            </c:ext>
          </c:extLst>
        </c:ser>
        <c:ser>
          <c:idx val="17"/>
          <c:order val="17"/>
          <c:tx>
            <c:strRef>
              <c:f>LAX!$A$19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LAX!$B$19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LAX!$C$19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LAX!$D$19</c:f>
              <c:numCache>
                <c:formatCode>_(* #,##0_);_(* \(#,##0\);_(* "-"??_);_(@_)</c:formatCode>
                <c:ptCount val="1"/>
                <c:pt idx="0">
                  <c:v>891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7913-483E-82DC-018AF63551E4}"/>
            </c:ext>
          </c:extLst>
        </c:ser>
        <c:ser>
          <c:idx val="18"/>
          <c:order val="18"/>
          <c:tx>
            <c:strRef>
              <c:f>LAX!$A$20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LAX!$B$20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LAX!$C$20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LAX!$D$20</c:f>
              <c:numCache>
                <c:formatCode>_(* #,##0_);_(* \(#,##0\);_(* "-"??_);_(@_)</c:formatCode>
                <c:ptCount val="1"/>
                <c:pt idx="0">
                  <c:v>2419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7913-483E-82DC-018AF635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2912751"/>
        <c:axId val="173106271"/>
      </c:bubbleChart>
      <c:valAx>
        <c:axId val="13291275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6271"/>
        <c:crosses val="autoZero"/>
        <c:crossBetween val="midCat"/>
        <c:majorUnit val="0.2"/>
        <c:minorUnit val="0.1"/>
      </c:valAx>
      <c:valAx>
        <c:axId val="1731062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2751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NYC!$A$2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NYC!$B$2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NYC!$C$2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NYC!$D$2</c:f>
              <c:numCache>
                <c:formatCode>_(* #,##0_);_(* \(#,##0\);_(* "-"??_);_(@_)</c:formatCode>
                <c:ptCount val="1"/>
                <c:pt idx="0">
                  <c:v>343177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DB1-4324-8338-DA15E4731219}"/>
            </c:ext>
          </c:extLst>
        </c:ser>
        <c:ser>
          <c:idx val="1"/>
          <c:order val="1"/>
          <c:tx>
            <c:strRef>
              <c:f>NYC!$A$3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NYC!$B$3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NYC!$C$3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NYC!$D$3</c:f>
              <c:numCache>
                <c:formatCode>_(* #,##0_);_(* \(#,##0\);_(* "-"??_);_(@_)</c:formatCode>
                <c:ptCount val="1"/>
                <c:pt idx="0">
                  <c:v>323632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CDB1-4324-8338-DA15E4731219}"/>
            </c:ext>
          </c:extLst>
        </c:ser>
        <c:ser>
          <c:idx val="2"/>
          <c:order val="2"/>
          <c:tx>
            <c:strRef>
              <c:f>NYC!$A$4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NYC!$B$4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NYC!$C$4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NYC!$D$4</c:f>
              <c:numCache>
                <c:formatCode>_(* #,##0_);_(* \(#,##0\);_(* "-"??_);_(@_)</c:formatCode>
                <c:ptCount val="1"/>
                <c:pt idx="0">
                  <c:v>187846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DB1-4324-8338-DA15E4731219}"/>
            </c:ext>
          </c:extLst>
        </c:ser>
        <c:ser>
          <c:idx val="3"/>
          <c:order val="3"/>
          <c:tx>
            <c:strRef>
              <c:f>NYC!$A$5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NYC!$B$5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NYC!$C$5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NYC!$D$5</c:f>
              <c:numCache>
                <c:formatCode>_(* #,##0_);_(* \(#,##0\);_(* "-"??_);_(@_)</c:formatCode>
                <c:ptCount val="1"/>
                <c:pt idx="0">
                  <c:v>566764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DB1-4324-8338-DA15E4731219}"/>
            </c:ext>
          </c:extLst>
        </c:ser>
        <c:ser>
          <c:idx val="4"/>
          <c:order val="4"/>
          <c:tx>
            <c:strRef>
              <c:f>NYC!$A$6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NYC!$B$6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NYC!$C$6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NYC!$D$6</c:f>
              <c:numCache>
                <c:formatCode>_(* #,##0_);_(* \(#,##0\);_(* "-"??_);_(@_)</c:formatCode>
                <c:ptCount val="1"/>
                <c:pt idx="0">
                  <c:v>1659432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CDB1-4324-8338-DA15E4731219}"/>
            </c:ext>
          </c:extLst>
        </c:ser>
        <c:ser>
          <c:idx val="5"/>
          <c:order val="5"/>
          <c:tx>
            <c:strRef>
              <c:f>NYC!$A$7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NYC!$B$7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NYC!$C$7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NYC!$D$7</c:f>
              <c:numCache>
                <c:formatCode>_(* #,##0_);_(* \(#,##0\);_(* "-"??_);_(@_)</c:formatCode>
                <c:ptCount val="1"/>
                <c:pt idx="0">
                  <c:v>739007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CDB1-4324-8338-DA15E4731219}"/>
            </c:ext>
          </c:extLst>
        </c:ser>
        <c:ser>
          <c:idx val="6"/>
          <c:order val="6"/>
          <c:tx>
            <c:strRef>
              <c:f>NYC!$A$8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NYC!$B$8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NYC!$C$8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NYC!$D$8</c:f>
              <c:numCache>
                <c:formatCode>_(* #,##0_);_(* \(#,##0\);_(* "-"??_);_(@_)</c:formatCode>
                <c:ptCount val="1"/>
                <c:pt idx="0">
                  <c:v>364381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CDB1-4324-8338-DA15E4731219}"/>
            </c:ext>
          </c:extLst>
        </c:ser>
        <c:ser>
          <c:idx val="7"/>
          <c:order val="7"/>
          <c:tx>
            <c:strRef>
              <c:f>NYC!$A$9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NYC!$B$9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NYC!$C$9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NYC!$D$9</c:f>
              <c:numCache>
                <c:formatCode>_(* #,##0_);_(* \(#,##0\);_(* "-"??_);_(@_)</c:formatCode>
                <c:ptCount val="1"/>
                <c:pt idx="0">
                  <c:v>408740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CDB1-4324-8338-DA15E4731219}"/>
            </c:ext>
          </c:extLst>
        </c:ser>
        <c:ser>
          <c:idx val="8"/>
          <c:order val="8"/>
          <c:tx>
            <c:strRef>
              <c:f>NYC!$A$10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NYC!$B$10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NYC!$C$10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NYC!$D$10</c:f>
              <c:numCache>
                <c:formatCode>_(* #,##0_);_(* \(#,##0\);_(* "-"??_);_(@_)</c:formatCode>
                <c:ptCount val="1"/>
                <c:pt idx="0">
                  <c:v>226356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CDB1-4324-8338-DA15E4731219}"/>
            </c:ext>
          </c:extLst>
        </c:ser>
        <c:ser>
          <c:idx val="9"/>
          <c:order val="9"/>
          <c:tx>
            <c:strRef>
              <c:f>NYC!$A$11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NYC!$B$11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NYC!$C$11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NYC!$D$11</c:f>
              <c:numCache>
                <c:formatCode>_(* #,##0_);_(* \(#,##0\);_(* "-"??_);_(@_)</c:formatCode>
                <c:ptCount val="1"/>
                <c:pt idx="0">
                  <c:v>118015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CDB1-4324-8338-DA15E4731219}"/>
            </c:ext>
          </c:extLst>
        </c:ser>
        <c:ser>
          <c:idx val="10"/>
          <c:order val="10"/>
          <c:tx>
            <c:strRef>
              <c:f>NYC!$A$12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NYC!$B$12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NYC!$C$12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NYC!$D$12</c:f>
              <c:numCache>
                <c:formatCode>_(* #,##0_);_(* \(#,##0\);_(* "-"??_);_(@_)</c:formatCode>
                <c:ptCount val="1"/>
                <c:pt idx="0">
                  <c:v>39014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CDB1-4324-8338-DA15E4731219}"/>
            </c:ext>
          </c:extLst>
        </c:ser>
        <c:ser>
          <c:idx val="11"/>
          <c:order val="11"/>
          <c:tx>
            <c:strRef>
              <c:f>NYC!$A$13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NYC!$B$13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NYC!$C$13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NYC!$D$13</c:f>
              <c:numCache>
                <c:formatCode>_(* #,##0_);_(* \(#,##0\);_(* "-"??_);_(@_)</c:formatCode>
                <c:ptCount val="1"/>
                <c:pt idx="0">
                  <c:v>341671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DB1-4324-8338-DA15E4731219}"/>
            </c:ext>
          </c:extLst>
        </c:ser>
        <c:ser>
          <c:idx val="12"/>
          <c:order val="12"/>
          <c:tx>
            <c:strRef>
              <c:f>NYC!$A$14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NYC!$B$14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NYC!$C$14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NYC!$D$14</c:f>
              <c:numCache>
                <c:formatCode>_(* #,##0_);_(* \(#,##0\);_(* "-"??_);_(@_)</c:formatCode>
                <c:ptCount val="1"/>
                <c:pt idx="0">
                  <c:v>854880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CDB1-4324-8338-DA15E4731219}"/>
            </c:ext>
          </c:extLst>
        </c:ser>
        <c:ser>
          <c:idx val="13"/>
          <c:order val="13"/>
          <c:tx>
            <c:strRef>
              <c:f>NYC!$A$15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NYC!$B$15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NYC!$C$15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NYC!$D$15</c:f>
              <c:numCache>
                <c:formatCode>_(* #,##0_);_(* \(#,##0\);_(* "-"??_);_(@_)</c:formatCode>
                <c:ptCount val="1"/>
                <c:pt idx="0">
                  <c:v>379332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CDB1-4324-8338-DA15E4731219}"/>
            </c:ext>
          </c:extLst>
        </c:ser>
        <c:ser>
          <c:idx val="14"/>
          <c:order val="14"/>
          <c:tx>
            <c:strRef>
              <c:f>NYC!$A$16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NYC!$B$16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NYC!$C$16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NYC!$D$16</c:f>
              <c:numCache>
                <c:formatCode>_(* #,##0_);_(* \(#,##0\);_(* "-"??_);_(@_)</c:formatCode>
                <c:ptCount val="1"/>
                <c:pt idx="0">
                  <c:v>560270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CDB1-4324-8338-DA15E4731219}"/>
            </c:ext>
          </c:extLst>
        </c:ser>
        <c:ser>
          <c:idx val="15"/>
          <c:order val="15"/>
          <c:tx>
            <c:strRef>
              <c:f>NYC!$A$17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NYC!$B$17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NYC!$C$17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NYC!$D$17</c:f>
              <c:numCache>
                <c:formatCode>_(* #,##0_);_(* \(#,##0\);_(* "-"??_);_(@_)</c:formatCode>
                <c:ptCount val="1"/>
                <c:pt idx="0">
                  <c:v>468828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CDB1-4324-8338-DA15E4731219}"/>
            </c:ext>
          </c:extLst>
        </c:ser>
        <c:ser>
          <c:idx val="16"/>
          <c:order val="16"/>
          <c:tx>
            <c:strRef>
              <c:f>NYC!$A$18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NYC!$B$18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NYC!$C$18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NYC!$D$18</c:f>
              <c:numCache>
                <c:formatCode>_(* #,##0_);_(* \(#,##0\);_(* "-"??_);_(@_)</c:formatCode>
                <c:ptCount val="1"/>
                <c:pt idx="0">
                  <c:v>297720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CDB1-4324-8338-DA15E4731219}"/>
            </c:ext>
          </c:extLst>
        </c:ser>
        <c:ser>
          <c:idx val="17"/>
          <c:order val="17"/>
          <c:tx>
            <c:strRef>
              <c:f>NYC!$A$19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NYC!$B$19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NYC!$C$19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NYC!$D$19</c:f>
              <c:numCache>
                <c:formatCode>_(* #,##0_);_(* \(#,##0\);_(* "-"??_);_(@_)</c:formatCode>
                <c:ptCount val="1"/>
                <c:pt idx="0">
                  <c:v>1272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DB1-4324-8338-DA15E4731219}"/>
            </c:ext>
          </c:extLst>
        </c:ser>
        <c:ser>
          <c:idx val="18"/>
          <c:order val="18"/>
          <c:tx>
            <c:strRef>
              <c:f>NYC!$A$20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NYC!$B$20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NYC!$C$20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NYC!$D$20</c:f>
              <c:numCache>
                <c:formatCode>_(* #,##0_);_(* \(#,##0\);_(* "-"??_);_(@_)</c:formatCode>
                <c:ptCount val="1"/>
                <c:pt idx="0">
                  <c:v>1456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CDB1-4324-8338-DA15E473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9398143"/>
        <c:axId val="2040408463"/>
      </c:bubbleChart>
      <c:valAx>
        <c:axId val="99398143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8463"/>
        <c:crosses val="autoZero"/>
        <c:crossBetween val="midCat"/>
        <c:majorUnit val="0.2"/>
        <c:minorUnit val="0.1"/>
      </c:valAx>
      <c:valAx>
        <c:axId val="2040408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98143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Pittsburgh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PIT!$A$2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PIT!$B$2</c:f>
              <c:numCache>
                <c:formatCode>0.0%</c:formatCode>
                <c:ptCount val="1"/>
                <c:pt idx="0">
                  <c:v>0.36128774009763892</c:v>
                </c:pt>
              </c:numCache>
            </c:numRef>
          </c:xVal>
          <c:yVal>
            <c:numRef>
              <c:f>PIT!$C$2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PIT!$D$2</c:f>
              <c:numCache>
                <c:formatCode>General</c:formatCode>
                <c:ptCount val="1"/>
                <c:pt idx="0">
                  <c:v>56679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63F-4A40-9FC5-0DBB4182EA8F}"/>
            </c:ext>
          </c:extLst>
        </c:ser>
        <c:ser>
          <c:idx val="1"/>
          <c:order val="1"/>
          <c:tx>
            <c:strRef>
              <c:f>PIT!$A$3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PIT!$B$3</c:f>
              <c:numCache>
                <c:formatCode>0.0%</c:formatCode>
                <c:ptCount val="1"/>
                <c:pt idx="0">
                  <c:v>0.2185660099442574</c:v>
                </c:pt>
              </c:numCache>
            </c:numRef>
          </c:xVal>
          <c:yVal>
            <c:numRef>
              <c:f>PIT!$C$3</c:f>
              <c:numCache>
                <c:formatCode>0.0%</c:formatCode>
                <c:ptCount val="1"/>
                <c:pt idx="0">
                  <c:v>0.35</c:v>
                </c:pt>
              </c:numCache>
            </c:numRef>
          </c:yVal>
          <c:bubbleSize>
            <c:numRef>
              <c:f>PIT!$D$3</c:f>
              <c:numCache>
                <c:formatCode>General</c:formatCode>
                <c:ptCount val="1"/>
                <c:pt idx="0">
                  <c:v>56616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63F-4A40-9FC5-0DBB4182EA8F}"/>
            </c:ext>
          </c:extLst>
        </c:ser>
        <c:ser>
          <c:idx val="2"/>
          <c:order val="2"/>
          <c:tx>
            <c:strRef>
              <c:f>PIT!$A$4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PIT!$B$4</c:f>
              <c:numCache>
                <c:formatCode>0.0%</c:formatCode>
                <c:ptCount val="1"/>
                <c:pt idx="0">
                  <c:v>0.59554408972466699</c:v>
                </c:pt>
              </c:numCache>
            </c:numRef>
          </c:xVal>
          <c:yVal>
            <c:numRef>
              <c:f>PIT!$C$4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PIT!$D$4</c:f>
              <c:numCache>
                <c:formatCode>General</c:formatCode>
                <c:ptCount val="1"/>
                <c:pt idx="0">
                  <c:v>6186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563F-4A40-9FC5-0DBB4182EA8F}"/>
            </c:ext>
          </c:extLst>
        </c:ser>
        <c:ser>
          <c:idx val="3"/>
          <c:order val="3"/>
          <c:tx>
            <c:strRef>
              <c:f>PIT!$A$5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PIT!$B$5</c:f>
              <c:numCache>
                <c:formatCode>0.0%</c:formatCode>
                <c:ptCount val="1"/>
                <c:pt idx="0">
                  <c:v>0.40748759267104429</c:v>
                </c:pt>
              </c:numCache>
            </c:numRef>
          </c:xVal>
          <c:yVal>
            <c:numRef>
              <c:f>PIT!$C$5</c:f>
              <c:numCache>
                <c:formatCode>0.0%</c:formatCode>
                <c:ptCount val="1"/>
                <c:pt idx="0">
                  <c:v>0.26800000000000002</c:v>
                </c:pt>
              </c:numCache>
            </c:numRef>
          </c:yVal>
          <c:bubbleSize>
            <c:numRef>
              <c:f>PIT!$D$5</c:f>
              <c:numCache>
                <c:formatCode>General</c:formatCode>
                <c:ptCount val="1"/>
                <c:pt idx="0">
                  <c:v>7671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63F-4A40-9FC5-0DBB4182EA8F}"/>
            </c:ext>
          </c:extLst>
        </c:ser>
        <c:ser>
          <c:idx val="4"/>
          <c:order val="4"/>
          <c:tx>
            <c:strRef>
              <c:f>PIT!$A$6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PIT!$B$6</c:f>
              <c:numCache>
                <c:formatCode>0.0%</c:formatCode>
                <c:ptCount val="1"/>
                <c:pt idx="0">
                  <c:v>0.25539830193107999</c:v>
                </c:pt>
              </c:numCache>
            </c:numRef>
          </c:xVal>
          <c:yVal>
            <c:numRef>
              <c:f>PIT!$C$6</c:f>
              <c:numCache>
                <c:formatCode>0.0%</c:formatCode>
                <c:ptCount val="1"/>
                <c:pt idx="0">
                  <c:v>0.25900000000000001</c:v>
                </c:pt>
              </c:numCache>
            </c:numRef>
          </c:yVal>
          <c:bubbleSize>
            <c:numRef>
              <c:f>PIT!$D$6</c:f>
              <c:numCache>
                <c:formatCode>General</c:formatCode>
                <c:ptCount val="1"/>
                <c:pt idx="0">
                  <c:v>202998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63F-4A40-9FC5-0DBB4182EA8F}"/>
            </c:ext>
          </c:extLst>
        </c:ser>
        <c:ser>
          <c:idx val="5"/>
          <c:order val="5"/>
          <c:tx>
            <c:strRef>
              <c:f>PIT!$A$7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PIT!$B$7</c:f>
              <c:numCache>
                <c:formatCode>0.0%</c:formatCode>
                <c:ptCount val="1"/>
                <c:pt idx="0">
                  <c:v>0.51836601545615901</c:v>
                </c:pt>
              </c:numCache>
            </c:numRef>
          </c:xVal>
          <c:yVal>
            <c:numRef>
              <c:f>PIT!$C$7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PIT!$D$7</c:f>
              <c:numCache>
                <c:formatCode>General</c:formatCode>
                <c:ptCount val="1"/>
                <c:pt idx="0">
                  <c:v>61587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563F-4A40-9FC5-0DBB4182EA8F}"/>
            </c:ext>
          </c:extLst>
        </c:ser>
        <c:ser>
          <c:idx val="6"/>
          <c:order val="6"/>
          <c:tx>
            <c:strRef>
              <c:f>PIT!$A$8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PIT!$B$8</c:f>
              <c:numCache>
                <c:formatCode>0.0%</c:formatCode>
                <c:ptCount val="1"/>
                <c:pt idx="0">
                  <c:v>0.56179690970090479</c:v>
                </c:pt>
              </c:numCache>
            </c:numRef>
          </c:xVal>
          <c:yVal>
            <c:numRef>
              <c:f>PIT!$C$8</c:f>
              <c:numCache>
                <c:formatCode>0.0%</c:formatCode>
                <c:ptCount val="1"/>
                <c:pt idx="0">
                  <c:v>0.186</c:v>
                </c:pt>
              </c:numCache>
            </c:numRef>
          </c:yVal>
          <c:bubbleSize>
            <c:numRef>
              <c:f>PIT!$D$8</c:f>
              <c:numCache>
                <c:formatCode>General</c:formatCode>
                <c:ptCount val="1"/>
                <c:pt idx="0">
                  <c:v>60417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563F-4A40-9FC5-0DBB4182EA8F}"/>
            </c:ext>
          </c:extLst>
        </c:ser>
        <c:ser>
          <c:idx val="7"/>
          <c:order val="7"/>
          <c:tx>
            <c:strRef>
              <c:f>PIT!$A$9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PIT!$B$9</c:f>
              <c:numCache>
                <c:formatCode>0.0%</c:formatCode>
                <c:ptCount val="1"/>
                <c:pt idx="0">
                  <c:v>0.50478130549071665</c:v>
                </c:pt>
              </c:numCache>
            </c:numRef>
          </c:xVal>
          <c:yVal>
            <c:numRef>
              <c:f>PIT!$C$9</c:f>
              <c:numCache>
                <c:formatCode>0.0%</c:formatCode>
                <c:ptCount val="1"/>
                <c:pt idx="0">
                  <c:v>0.23499999999999999</c:v>
                </c:pt>
              </c:numCache>
            </c:numRef>
          </c:yVal>
          <c:bubbleSize>
            <c:numRef>
              <c:f>PIT!$D$9</c:f>
              <c:numCache>
                <c:formatCode>General</c:formatCode>
                <c:ptCount val="1"/>
                <c:pt idx="0">
                  <c:v>43743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563F-4A40-9FC5-0DBB4182EA8F}"/>
            </c:ext>
          </c:extLst>
        </c:ser>
        <c:ser>
          <c:idx val="8"/>
          <c:order val="8"/>
          <c:tx>
            <c:strRef>
              <c:f>PIT!$A$10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PIT!$B$10</c:f>
              <c:numCache>
                <c:formatCode>0.0%</c:formatCode>
                <c:ptCount val="1"/>
                <c:pt idx="0">
                  <c:v>0.54855431044740599</c:v>
                </c:pt>
              </c:numCache>
            </c:numRef>
          </c:xVal>
          <c:yVal>
            <c:numRef>
              <c:f>PIT!$C$10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PIT!$D$10</c:f>
              <c:numCache>
                <c:formatCode>General</c:formatCode>
                <c:ptCount val="1"/>
                <c:pt idx="0">
                  <c:v>15484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563F-4A40-9FC5-0DBB4182EA8F}"/>
            </c:ext>
          </c:extLst>
        </c:ser>
        <c:ser>
          <c:idx val="9"/>
          <c:order val="9"/>
          <c:tx>
            <c:strRef>
              <c:f>PIT!$A$11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PIT!$B$11</c:f>
              <c:numCache>
                <c:formatCode>0.0%</c:formatCode>
                <c:ptCount val="1"/>
                <c:pt idx="0">
                  <c:v>0.33561520436583558</c:v>
                </c:pt>
              </c:numCache>
            </c:numRef>
          </c:xVal>
          <c:yVal>
            <c:numRef>
              <c:f>PIT!$C$11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PIT!$D$11</c:f>
              <c:numCache>
                <c:formatCode>General</c:formatCode>
                <c:ptCount val="1"/>
                <c:pt idx="0">
                  <c:v>76469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563F-4A40-9FC5-0DBB4182EA8F}"/>
            </c:ext>
          </c:extLst>
        </c:ser>
        <c:ser>
          <c:idx val="10"/>
          <c:order val="10"/>
          <c:tx>
            <c:strRef>
              <c:f>PIT!$A$12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PIT!$B$12</c:f>
              <c:numCache>
                <c:formatCode>0.0%</c:formatCode>
                <c:ptCount val="1"/>
                <c:pt idx="0">
                  <c:v>0.71752664693823875</c:v>
                </c:pt>
              </c:numCache>
            </c:numRef>
          </c:xVal>
          <c:yVal>
            <c:numRef>
              <c:f>PIT!$C$12</c:f>
              <c:numCache>
                <c:formatCode>0.0%</c:formatCode>
                <c:ptCount val="1"/>
                <c:pt idx="0">
                  <c:v>0.17899999999999999</c:v>
                </c:pt>
              </c:numCache>
            </c:numRef>
          </c:yVal>
          <c:bubbleSize>
            <c:numRef>
              <c:f>PIT!$D$12</c:f>
              <c:numCache>
                <c:formatCode>General</c:formatCode>
                <c:ptCount val="1"/>
                <c:pt idx="0">
                  <c:v>117035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563F-4A40-9FC5-0DBB4182EA8F}"/>
            </c:ext>
          </c:extLst>
        </c:ser>
        <c:ser>
          <c:idx val="11"/>
          <c:order val="11"/>
          <c:tx>
            <c:strRef>
              <c:f>PIT!$A$13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PIT!$B$13</c:f>
              <c:numCache>
                <c:formatCode>0.0%</c:formatCode>
                <c:ptCount val="1"/>
                <c:pt idx="0">
                  <c:v>0.7066261120411591</c:v>
                </c:pt>
              </c:numCache>
            </c:numRef>
          </c:xVal>
          <c:yVal>
            <c:numRef>
              <c:f>PIT!$C$13</c:f>
              <c:numCache>
                <c:formatCode>0.0%</c:formatCode>
                <c:ptCount val="1"/>
                <c:pt idx="0">
                  <c:v>0.22</c:v>
                </c:pt>
              </c:numCache>
            </c:numRef>
          </c:yVal>
          <c:bubbleSize>
            <c:numRef>
              <c:f>PIT!$D$13</c:f>
              <c:numCache>
                <c:formatCode>General</c:formatCode>
                <c:ptCount val="1"/>
                <c:pt idx="0">
                  <c:v>39694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563F-4A40-9FC5-0DBB4182EA8F}"/>
            </c:ext>
          </c:extLst>
        </c:ser>
        <c:ser>
          <c:idx val="12"/>
          <c:order val="12"/>
          <c:tx>
            <c:strRef>
              <c:f>PIT!$A$14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PIT!$B$14</c:f>
              <c:numCache>
                <c:formatCode>0.0%</c:formatCode>
                <c:ptCount val="1"/>
                <c:pt idx="0">
                  <c:v>0.58088454590868877</c:v>
                </c:pt>
              </c:numCache>
            </c:numRef>
          </c:xVal>
          <c:yVal>
            <c:numRef>
              <c:f>PIT!$C$14</c:f>
              <c:numCache>
                <c:formatCode>0.0%</c:formatCode>
                <c:ptCount val="1"/>
                <c:pt idx="0">
                  <c:v>0.29499999999999998</c:v>
                </c:pt>
              </c:numCache>
            </c:numRef>
          </c:yVal>
          <c:bubbleSize>
            <c:numRef>
              <c:f>PIT!$D$14</c:f>
              <c:numCache>
                <c:formatCode>General</c:formatCode>
                <c:ptCount val="1"/>
                <c:pt idx="0">
                  <c:v>40619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563F-4A40-9FC5-0DBB4182EA8F}"/>
            </c:ext>
          </c:extLst>
        </c:ser>
        <c:ser>
          <c:idx val="13"/>
          <c:order val="13"/>
          <c:tx>
            <c:strRef>
              <c:f>PIT!$A$15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PIT!$B$15</c:f>
              <c:numCache>
                <c:formatCode>0.0%</c:formatCode>
                <c:ptCount val="1"/>
                <c:pt idx="0">
                  <c:v>0.54346900216336824</c:v>
                </c:pt>
              </c:numCache>
            </c:numRef>
          </c:xVal>
          <c:yVal>
            <c:numRef>
              <c:f>PIT!$C$15</c:f>
              <c:numCache>
                <c:formatCode>0.0%</c:formatCode>
                <c:ptCount val="1"/>
                <c:pt idx="0">
                  <c:v>0.27600000000000002</c:v>
                </c:pt>
              </c:numCache>
            </c:numRef>
          </c:yVal>
          <c:bubbleSize>
            <c:numRef>
              <c:f>PIT!$D$15</c:f>
              <c:numCache>
                <c:formatCode>General</c:formatCode>
                <c:ptCount val="1"/>
                <c:pt idx="0">
                  <c:v>79514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563F-4A40-9FC5-0DBB4182EA8F}"/>
            </c:ext>
          </c:extLst>
        </c:ser>
        <c:ser>
          <c:idx val="14"/>
          <c:order val="14"/>
          <c:tx>
            <c:strRef>
              <c:f>PIT!$A$16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PIT!$B$16</c:f>
              <c:numCache>
                <c:formatCode>0.0%</c:formatCode>
                <c:ptCount val="1"/>
                <c:pt idx="0">
                  <c:v>0.84607744738108948</c:v>
                </c:pt>
              </c:numCache>
            </c:numRef>
          </c:xVal>
          <c:yVal>
            <c:numRef>
              <c:f>PIT!$C$16</c:f>
              <c:numCache>
                <c:formatCode>0.0%</c:formatCode>
                <c:ptCount val="1"/>
                <c:pt idx="0">
                  <c:v>0.127</c:v>
                </c:pt>
              </c:numCache>
            </c:numRef>
          </c:yVal>
          <c:bubbleSize>
            <c:numRef>
              <c:f>PIT!$D$16</c:f>
              <c:numCache>
                <c:formatCode>General</c:formatCode>
                <c:ptCount val="1"/>
                <c:pt idx="0">
                  <c:v>82541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563F-4A40-9FC5-0DBB4182EA8F}"/>
            </c:ext>
          </c:extLst>
        </c:ser>
        <c:ser>
          <c:idx val="15"/>
          <c:order val="15"/>
          <c:tx>
            <c:strRef>
              <c:f>PIT!$A$17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PIT!$B$17</c:f>
              <c:numCache>
                <c:formatCode>0.0%</c:formatCode>
                <c:ptCount val="1"/>
                <c:pt idx="0">
                  <c:v>0.27827649005797778</c:v>
                </c:pt>
              </c:numCache>
            </c:numRef>
          </c:xVal>
          <c:yVal>
            <c:numRef>
              <c:f>PIT!$C$17</c:f>
              <c:numCache>
                <c:formatCode>0.0%</c:formatCode>
                <c:ptCount val="1"/>
                <c:pt idx="0">
                  <c:v>0.435</c:v>
                </c:pt>
              </c:numCache>
            </c:numRef>
          </c:yVal>
          <c:bubbleSize>
            <c:numRef>
              <c:f>PIT!$D$17</c:f>
              <c:numCache>
                <c:formatCode>General</c:formatCode>
                <c:ptCount val="1"/>
                <c:pt idx="0">
                  <c:v>21460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563F-4A40-9FC5-0DBB4182EA8F}"/>
            </c:ext>
          </c:extLst>
        </c:ser>
        <c:ser>
          <c:idx val="16"/>
          <c:order val="16"/>
          <c:tx>
            <c:strRef>
              <c:f>PIT!$A$18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PIT!$B$18</c:f>
              <c:numCache>
                <c:formatCode>0.0%</c:formatCode>
                <c:ptCount val="1"/>
                <c:pt idx="0">
                  <c:v>0.65649419966464595</c:v>
                </c:pt>
              </c:numCache>
            </c:numRef>
          </c:xVal>
          <c:yVal>
            <c:numRef>
              <c:f>PIT!$C$18</c:f>
              <c:numCache>
                <c:formatCode>0.0%</c:formatCode>
                <c:ptCount val="1"/>
                <c:pt idx="0">
                  <c:v>0.35299999999999998</c:v>
                </c:pt>
              </c:numCache>
            </c:numRef>
          </c:yVal>
          <c:bubbleSize>
            <c:numRef>
              <c:f>PIT!$D$18</c:f>
              <c:numCache>
                <c:formatCode>General</c:formatCode>
                <c:ptCount val="1"/>
                <c:pt idx="0">
                  <c:v>12869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563F-4A40-9FC5-0DBB4182EA8F}"/>
            </c:ext>
          </c:extLst>
        </c:ser>
        <c:ser>
          <c:idx val="17"/>
          <c:order val="17"/>
          <c:tx>
            <c:strRef>
              <c:f>PIT!$A$19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PIT!$B$19</c:f>
              <c:numCache>
                <c:formatCode>0.0%</c:formatCode>
                <c:ptCount val="1"/>
                <c:pt idx="0">
                  <c:v>0.59767226839068621</c:v>
                </c:pt>
              </c:numCache>
            </c:numRef>
          </c:xVal>
          <c:yVal>
            <c:numRef>
              <c:f>PIT!$C$19</c:f>
              <c:numCache>
                <c:formatCode>0.0%</c:formatCode>
                <c:ptCount val="1"/>
                <c:pt idx="0">
                  <c:v>0.35199999999999998</c:v>
                </c:pt>
              </c:numCache>
            </c:numRef>
          </c:yVal>
          <c:bubbleSize>
            <c:numRef>
              <c:f>PIT!$D$19</c:f>
              <c:numCache>
                <c:formatCode>General</c:formatCode>
                <c:ptCount val="1"/>
                <c:pt idx="0">
                  <c:v>51493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563F-4A40-9FC5-0DBB4182EA8F}"/>
            </c:ext>
          </c:extLst>
        </c:ser>
        <c:ser>
          <c:idx val="18"/>
          <c:order val="18"/>
          <c:tx>
            <c:strRef>
              <c:f>PIT!$A$20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PIT!$B$20</c:f>
              <c:numCache>
                <c:formatCode>0.0%</c:formatCode>
                <c:ptCount val="1"/>
                <c:pt idx="0">
                  <c:v>0.68145507180469123</c:v>
                </c:pt>
              </c:numCache>
            </c:numRef>
          </c:xVal>
          <c:yVal>
            <c:numRef>
              <c:f>PIT!$C$20</c:f>
              <c:numCache>
                <c:formatCode>0.0%</c:formatCode>
                <c:ptCount val="1"/>
                <c:pt idx="0">
                  <c:v>0.16700000000000001</c:v>
                </c:pt>
              </c:numCache>
            </c:numRef>
          </c:yVal>
          <c:bubbleSize>
            <c:numRef>
              <c:f>PIT!$D$20</c:f>
              <c:numCache>
                <c:formatCode>General</c:formatCode>
                <c:ptCount val="1"/>
                <c:pt idx="0">
                  <c:v>114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563F-4A40-9FC5-0DBB4182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9934911"/>
        <c:axId val="163345967"/>
      </c:bubbleChart>
      <c:valAx>
        <c:axId val="12993491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Automation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5967"/>
        <c:crosses val="autoZero"/>
        <c:crossBetween val="midCat"/>
        <c:majorUnit val="0.2"/>
        <c:minorUnit val="0.1"/>
      </c:valAx>
      <c:valAx>
        <c:axId val="16334596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4911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697230</xdr:colOff>
      <xdr:row>0</xdr:row>
      <xdr:rowOff>0</xdr:rowOff>
    </xdr:from>
    <xdr:to>
      <xdr:col>33</xdr:col>
      <xdr:colOff>505778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FBE81-FD13-D443-461F-6D10F5F39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65720</xdr:colOff>
      <xdr:row>0</xdr:row>
      <xdr:rowOff>0</xdr:rowOff>
    </xdr:from>
    <xdr:to>
      <xdr:col>33</xdr:col>
      <xdr:colOff>538160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B14F5-A75F-47CD-B417-181372CE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158114</xdr:rowOff>
    </xdr:from>
    <xdr:to>
      <xdr:col>4</xdr:col>
      <xdr:colOff>1091564</xdr:colOff>
      <xdr:row>33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4ADC5-A464-C055-2820-1DA1CA5A3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123824</xdr:colOff>
      <xdr:row>11</xdr:row>
      <xdr:rowOff>158114</xdr:rowOff>
    </xdr:from>
    <xdr:to>
      <xdr:col>12</xdr:col>
      <xdr:colOff>552449</xdr:colOff>
      <xdr:row>33</xdr:row>
      <xdr:rowOff>68579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0FC10-4EF4-FAF2-0FC0-8DA1B20EA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177164</xdr:rowOff>
    </xdr:from>
    <xdr:to>
      <xdr:col>4</xdr:col>
      <xdr:colOff>1097914</xdr:colOff>
      <xdr:row>55</xdr:row>
      <xdr:rowOff>80009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71292-C199-C426-09BB-54E7427FC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195895</xdr:colOff>
      <xdr:row>0</xdr:row>
      <xdr:rowOff>7620</xdr:rowOff>
    </xdr:from>
    <xdr:to>
      <xdr:col>33</xdr:col>
      <xdr:colOff>668335</xdr:colOff>
      <xdr:row>35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3B066-6A5C-404A-B178-39A0B8779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18095</xdr:colOff>
      <xdr:row>0</xdr:row>
      <xdr:rowOff>0</xdr:rowOff>
    </xdr:from>
    <xdr:to>
      <xdr:col>37</xdr:col>
      <xdr:colOff>490535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BA516-7EDA-4FEA-8253-2229EFDB3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668655</xdr:colOff>
      <xdr:row>0</xdr:row>
      <xdr:rowOff>0</xdr:rowOff>
    </xdr:from>
    <xdr:to>
      <xdr:col>33</xdr:col>
      <xdr:colOff>440055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BF4B9-6A4F-4DFB-9FCD-3008559BD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700087</xdr:colOff>
      <xdr:row>0</xdr:row>
      <xdr:rowOff>0</xdr:rowOff>
    </xdr:from>
    <xdr:to>
      <xdr:col>33</xdr:col>
      <xdr:colOff>456247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C084C-4FCD-49B1-9D45-BA8DDBB8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689609</xdr:colOff>
      <xdr:row>0</xdr:row>
      <xdr:rowOff>0</xdr:rowOff>
    </xdr:from>
    <xdr:to>
      <xdr:col>28</xdr:col>
      <xdr:colOff>399094</xdr:colOff>
      <xdr:row>23</xdr:row>
      <xdr:rowOff>10753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9FA61-263E-402E-976F-AD1D3F1B1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686752</xdr:colOff>
      <xdr:row>0</xdr:row>
      <xdr:rowOff>0</xdr:rowOff>
    </xdr:from>
    <xdr:to>
      <xdr:col>33</xdr:col>
      <xdr:colOff>458152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B740BB-EC0C-41DF-BE27-41598029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699135</xdr:colOff>
      <xdr:row>0</xdr:row>
      <xdr:rowOff>0</xdr:rowOff>
    </xdr:from>
    <xdr:to>
      <xdr:col>34</xdr:col>
      <xdr:colOff>455295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96D1E-034B-4EAC-B033-A859E0867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</xdr:colOff>
      <xdr:row>0</xdr:row>
      <xdr:rowOff>0</xdr:rowOff>
    </xdr:from>
    <xdr:to>
      <xdr:col>33</xdr:col>
      <xdr:colOff>458152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3D970-8C6B-43D7-AAC3-ED1A1C9F9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DC81A-AE41-4294-BCE7-661FBDB95243}" name="Table1" displayName="Table1" ref="A1:H12" totalsRowShown="0" headerRowDxfId="8" dataDxfId="7" dataCellStyle="Percent">
  <autoFilter ref="A1:H12" xr:uid="{4E14625F-2871-40D5-8F85-69C2C9074FB0}"/>
  <tableColumns count="8">
    <tableColumn id="1" xr3:uid="{26BC3540-A7C0-49DD-A8E4-F2C5003EBFC1}" name="Region"/>
    <tableColumn id="2" xr3:uid="{39CCCE7B-5516-46B3-BB67-F1A40B65DBC8}" name="Competitive Employment" dataDxfId="6" dataCellStyle="Percent"/>
    <tableColumn id="3" xr3:uid="{033029B7-797E-4D97-A456-ACBCE3C3B8C7}" name="Low Automation" dataDxfId="5" dataCellStyle="Percent"/>
    <tableColumn id="4" xr3:uid="{89C5FF50-349F-40AF-9A77-AC828A51643B}" name="Medium Automation" dataDxfId="4" dataCellStyle="Percent"/>
    <tableColumn id="5" xr3:uid="{01AEA78C-83D2-4C04-B50E-8CB4B1843978}" name="High Automation" dataDxfId="3" dataCellStyle="Percent"/>
    <tableColumn id="6" xr3:uid="{831CCEDB-A89B-4097-A7A1-783EA3E4952F}" name="Low Telework" dataDxfId="2" dataCellStyle="Percent"/>
    <tableColumn id="7" xr3:uid="{5DE46A73-4EA0-4FC7-B0FF-32C276F9EB85}" name="Medium Telework" dataDxfId="1" dataCellStyle="Percent"/>
    <tableColumn id="8" xr3:uid="{A316EBCC-16A2-44E4-8F67-D1F350805287}" name="High Telework" dataDxfId="0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CED_OfficeTheme">
  <a:themeElements>
    <a:clrScheme name="CED_Palette">
      <a:dk1>
        <a:srgbClr val="662D91"/>
      </a:dk1>
      <a:lt1>
        <a:srgbClr val="FFFFFF"/>
      </a:lt1>
      <a:dk2>
        <a:srgbClr val="2B1956"/>
      </a:dk2>
      <a:lt2>
        <a:srgbClr val="EEECE1"/>
      </a:lt2>
      <a:accent1>
        <a:srgbClr val="2B1956"/>
      </a:accent1>
      <a:accent2>
        <a:srgbClr val="662D91"/>
      </a:accent2>
      <a:accent3>
        <a:srgbClr val="F7941D"/>
      </a:accent3>
      <a:accent4>
        <a:srgbClr val="CFB7E5"/>
      </a:accent4>
      <a:accent5>
        <a:srgbClr val="ED5537"/>
      </a:accent5>
      <a:accent6>
        <a:srgbClr val="AA2817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D_OfficeTheme" id="{97E79ACE-7BC2-4A66-8238-3ED4CC36001B}" vid="{78291B23-FCF1-42C1-BCA5-0946B82BD526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workbookViewId="0">
      <selection activeCell="AA6" sqref="AA6"/>
    </sheetView>
  </sheetViews>
  <sheetFormatPr defaultColWidth="8.76171875" defaultRowHeight="13.8" x14ac:dyDescent="0.45"/>
  <cols>
    <col min="1" max="2" width="8.76171875" style="5"/>
    <col min="3" max="23" width="0" style="5" hidden="1" customWidth="1"/>
    <col min="24" max="24" width="15.234375" style="5" bestFit="1" customWidth="1"/>
    <col min="25" max="25" width="12" style="5" bestFit="1" customWidth="1"/>
    <col min="26" max="16384" width="8.76171875" style="5"/>
  </cols>
  <sheetData>
    <row r="1" spans="1:25" ht="14.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ht="14.4" x14ac:dyDescent="0.45">
      <c r="A2" s="1">
        <v>8</v>
      </c>
      <c r="B2" s="5" t="s">
        <v>32</v>
      </c>
      <c r="C2" s="5">
        <v>3414629</v>
      </c>
      <c r="D2" s="5">
        <v>65896</v>
      </c>
      <c r="E2" s="5">
        <v>1</v>
      </c>
      <c r="F2" s="5">
        <v>96959</v>
      </c>
      <c r="G2" s="5">
        <v>1.51</v>
      </c>
      <c r="H2" s="5">
        <v>19939</v>
      </c>
      <c r="I2" s="5">
        <v>0.66</v>
      </c>
      <c r="J2" s="5">
        <v>113460</v>
      </c>
      <c r="K2" s="5">
        <v>1.75</v>
      </c>
      <c r="L2" s="5">
        <v>93665</v>
      </c>
      <c r="M2" s="5">
        <v>0.88</v>
      </c>
      <c r="N2" s="5">
        <v>98368</v>
      </c>
      <c r="O2" s="5">
        <v>1.1399999999999999</v>
      </c>
      <c r="P2" s="5">
        <v>240121</v>
      </c>
      <c r="Q2" s="5">
        <v>1.78</v>
      </c>
      <c r="R2" s="5">
        <v>323632</v>
      </c>
      <c r="S2" s="5">
        <v>1.54</v>
      </c>
      <c r="T2" s="5">
        <v>21460</v>
      </c>
      <c r="U2" s="5">
        <v>0.78</v>
      </c>
      <c r="V2" s="5">
        <v>109150</v>
      </c>
      <c r="W2" s="5">
        <v>1.56</v>
      </c>
      <c r="X2" s="6">
        <v>0.27827649005797778</v>
      </c>
      <c r="Y2" s="6">
        <v>0.435</v>
      </c>
    </row>
    <row r="3" spans="1:25" ht="14.4" x14ac:dyDescent="0.45">
      <c r="A3" s="1">
        <v>10</v>
      </c>
      <c r="B3" s="5" t="s">
        <v>34</v>
      </c>
      <c r="C3" s="5">
        <v>2180602</v>
      </c>
      <c r="D3" s="5">
        <v>35844</v>
      </c>
      <c r="E3" s="5">
        <v>0.85</v>
      </c>
      <c r="F3" s="5">
        <v>52599</v>
      </c>
      <c r="G3" s="5">
        <v>1.28</v>
      </c>
      <c r="H3" s="5">
        <v>20208</v>
      </c>
      <c r="I3" s="5">
        <v>1.04</v>
      </c>
      <c r="J3" s="5">
        <v>41418</v>
      </c>
      <c r="K3" s="5">
        <v>1</v>
      </c>
      <c r="L3" s="5">
        <v>67654</v>
      </c>
      <c r="M3" s="5">
        <v>0.99</v>
      </c>
      <c r="N3" s="5">
        <v>73450</v>
      </c>
      <c r="O3" s="5">
        <v>1.33</v>
      </c>
      <c r="P3" s="5">
        <v>134572</v>
      </c>
      <c r="Q3" s="5">
        <v>1.56</v>
      </c>
      <c r="R3" s="5">
        <v>187846</v>
      </c>
      <c r="S3" s="5">
        <v>1.4</v>
      </c>
      <c r="T3" s="5">
        <v>12869</v>
      </c>
      <c r="U3" s="5">
        <v>0.73</v>
      </c>
      <c r="V3" s="5">
        <v>53725</v>
      </c>
      <c r="W3" s="5">
        <v>1.2</v>
      </c>
      <c r="X3" s="6">
        <v>0.65649419966464595</v>
      </c>
      <c r="Y3" s="6">
        <v>0.35299999999999998</v>
      </c>
    </row>
    <row r="4" spans="1:25" ht="14.4" x14ac:dyDescent="0.45">
      <c r="A4" s="1">
        <v>9</v>
      </c>
      <c r="B4" s="5" t="s">
        <v>33</v>
      </c>
      <c r="C4" s="5">
        <v>6738309</v>
      </c>
      <c r="D4" s="5">
        <v>164624</v>
      </c>
      <c r="E4" s="5">
        <v>1.26</v>
      </c>
      <c r="F4" s="5">
        <v>127359</v>
      </c>
      <c r="G4" s="5">
        <v>1</v>
      </c>
      <c r="H4" s="5">
        <v>55396</v>
      </c>
      <c r="I4" s="5">
        <v>0.92</v>
      </c>
      <c r="J4" s="5">
        <v>155289</v>
      </c>
      <c r="K4" s="5">
        <v>1.22</v>
      </c>
      <c r="L4" s="5">
        <v>276361</v>
      </c>
      <c r="M4" s="5">
        <v>1.31</v>
      </c>
      <c r="N4" s="5">
        <v>246762</v>
      </c>
      <c r="O4" s="5">
        <v>1.45</v>
      </c>
      <c r="P4" s="5">
        <v>259090</v>
      </c>
      <c r="Q4" s="5">
        <v>0.97</v>
      </c>
      <c r="R4" s="5">
        <v>566764</v>
      </c>
      <c r="S4" s="5">
        <v>1.37</v>
      </c>
      <c r="T4" s="5">
        <v>61587</v>
      </c>
      <c r="U4" s="5">
        <v>1.1399999999999999</v>
      </c>
      <c r="V4" s="5">
        <v>108063</v>
      </c>
      <c r="W4" s="5">
        <v>0.78</v>
      </c>
      <c r="X4" s="6">
        <v>0.51836601545615901</v>
      </c>
      <c r="Y4" s="6">
        <v>0.35299999999999998</v>
      </c>
    </row>
    <row r="5" spans="1:25" ht="14.4" x14ac:dyDescent="0.45">
      <c r="A5" s="1">
        <v>13</v>
      </c>
      <c r="B5" s="5" t="s">
        <v>37</v>
      </c>
      <c r="C5" s="5">
        <v>12509600</v>
      </c>
      <c r="D5" s="5">
        <v>149443</v>
      </c>
      <c r="E5" s="5">
        <v>0.62</v>
      </c>
      <c r="F5" s="5">
        <v>173816</v>
      </c>
      <c r="G5" s="5">
        <v>0.74</v>
      </c>
      <c r="H5" s="5">
        <v>76597</v>
      </c>
      <c r="I5" s="5">
        <v>0.69</v>
      </c>
      <c r="J5" s="5">
        <v>129720</v>
      </c>
      <c r="K5" s="5">
        <v>0.55000000000000004</v>
      </c>
      <c r="L5" s="5">
        <v>259941</v>
      </c>
      <c r="M5" s="5">
        <v>0.66</v>
      </c>
      <c r="N5" s="5">
        <v>244229</v>
      </c>
      <c r="O5" s="5">
        <v>0.77</v>
      </c>
      <c r="P5" s="5">
        <v>328136</v>
      </c>
      <c r="Q5" s="5">
        <v>0.66</v>
      </c>
      <c r="R5" s="5">
        <v>468828</v>
      </c>
      <c r="S5" s="5">
        <v>0.61</v>
      </c>
      <c r="T5" s="5">
        <v>51493</v>
      </c>
      <c r="U5" s="5">
        <v>0.51</v>
      </c>
      <c r="V5" s="5">
        <v>205441</v>
      </c>
      <c r="W5" s="5">
        <v>0.8</v>
      </c>
      <c r="X5" s="6">
        <v>0.59767226839068621</v>
      </c>
      <c r="Y5" s="6">
        <v>0.35199999999999998</v>
      </c>
    </row>
    <row r="6" spans="1:25" ht="14.4" x14ac:dyDescent="0.45">
      <c r="A6" s="1">
        <v>12</v>
      </c>
      <c r="B6" s="5" t="s">
        <v>36</v>
      </c>
      <c r="C6" s="5">
        <v>3484154</v>
      </c>
      <c r="D6" s="5">
        <v>89087</v>
      </c>
      <c r="E6" s="5">
        <v>1.32</v>
      </c>
      <c r="F6" s="5">
        <v>107894</v>
      </c>
      <c r="G6" s="5">
        <v>1.64</v>
      </c>
      <c r="H6" s="5">
        <v>32390</v>
      </c>
      <c r="I6" s="5">
        <v>1.04</v>
      </c>
      <c r="J6" s="5">
        <v>94810</v>
      </c>
      <c r="K6" s="5">
        <v>1.44</v>
      </c>
      <c r="L6" s="5">
        <v>167397</v>
      </c>
      <c r="M6" s="5">
        <v>1.53</v>
      </c>
      <c r="N6" s="5">
        <v>120885</v>
      </c>
      <c r="O6" s="5">
        <v>1.37</v>
      </c>
      <c r="P6" s="5">
        <v>131566</v>
      </c>
      <c r="Q6" s="5">
        <v>0.95</v>
      </c>
      <c r="R6" s="5">
        <v>226356</v>
      </c>
      <c r="S6" s="5">
        <v>1.06</v>
      </c>
      <c r="T6" s="5">
        <v>56679</v>
      </c>
      <c r="U6" s="5">
        <v>2.02</v>
      </c>
      <c r="V6" s="5">
        <v>63430</v>
      </c>
      <c r="W6" s="5">
        <v>0.89</v>
      </c>
      <c r="X6" s="6">
        <v>0.36128774009763892</v>
      </c>
      <c r="Y6" s="6">
        <v>0.35199999999999998</v>
      </c>
    </row>
    <row r="7" spans="1:25" ht="14.4" x14ac:dyDescent="0.45">
      <c r="A7" s="1">
        <v>11</v>
      </c>
      <c r="B7" s="5" t="s">
        <v>35</v>
      </c>
      <c r="C7" s="5">
        <v>9531475</v>
      </c>
      <c r="D7" s="5">
        <v>209817</v>
      </c>
      <c r="E7" s="5">
        <v>1.1399999999999999</v>
      </c>
      <c r="F7" s="5">
        <v>240278</v>
      </c>
      <c r="G7" s="5">
        <v>1.34</v>
      </c>
      <c r="H7" s="5">
        <v>144301</v>
      </c>
      <c r="I7" s="5">
        <v>1.7</v>
      </c>
      <c r="J7" s="5">
        <v>291156</v>
      </c>
      <c r="K7" s="5">
        <v>1.61</v>
      </c>
      <c r="L7" s="5">
        <v>368013</v>
      </c>
      <c r="M7" s="5">
        <v>1.23</v>
      </c>
      <c r="N7" s="5">
        <v>264946</v>
      </c>
      <c r="O7" s="5">
        <v>1.1000000000000001</v>
      </c>
      <c r="P7" s="5">
        <v>441408</v>
      </c>
      <c r="Q7" s="5">
        <v>1.17</v>
      </c>
      <c r="R7" s="5">
        <v>739007</v>
      </c>
      <c r="S7" s="5">
        <v>1.26</v>
      </c>
      <c r="T7" s="5">
        <v>76469</v>
      </c>
      <c r="U7" s="5">
        <v>1</v>
      </c>
      <c r="V7" s="5">
        <v>606153</v>
      </c>
      <c r="W7" s="5">
        <v>3.1</v>
      </c>
      <c r="X7" s="6">
        <v>0.33561520436583558</v>
      </c>
      <c r="Y7" s="6">
        <v>0.35199999999999998</v>
      </c>
    </row>
    <row r="8" spans="1:25" ht="14.4" x14ac:dyDescent="0.45">
      <c r="A8" s="1">
        <v>14</v>
      </c>
      <c r="B8" s="5" t="s">
        <v>38</v>
      </c>
      <c r="C8" s="5">
        <v>3488028</v>
      </c>
      <c r="D8" s="5">
        <v>152823</v>
      </c>
      <c r="E8" s="5">
        <v>2.2599999999999998</v>
      </c>
      <c r="F8" s="5">
        <v>58101</v>
      </c>
      <c r="G8" s="5">
        <v>0.88</v>
      </c>
      <c r="H8" s="5">
        <v>55061</v>
      </c>
      <c r="I8" s="5">
        <v>1.77</v>
      </c>
      <c r="J8" s="5">
        <v>166893</v>
      </c>
      <c r="K8" s="5">
        <v>2.5299999999999998</v>
      </c>
      <c r="L8" s="5">
        <v>140141</v>
      </c>
      <c r="M8" s="5">
        <v>1.28</v>
      </c>
      <c r="N8" s="5">
        <v>55839</v>
      </c>
      <c r="O8" s="5">
        <v>0.63</v>
      </c>
      <c r="P8" s="5">
        <v>173409</v>
      </c>
      <c r="Q8" s="5">
        <v>1.26</v>
      </c>
      <c r="R8" s="5">
        <v>343177</v>
      </c>
      <c r="S8" s="5">
        <v>1.6</v>
      </c>
      <c r="T8" s="5">
        <v>56616</v>
      </c>
      <c r="U8" s="5">
        <v>2.02</v>
      </c>
      <c r="V8" s="5">
        <v>95961</v>
      </c>
      <c r="W8" s="5">
        <v>1.34</v>
      </c>
      <c r="X8" s="6">
        <v>0.2185660099442574</v>
      </c>
      <c r="Y8" s="6">
        <v>0.35</v>
      </c>
    </row>
    <row r="9" spans="1:25" ht="14.4" x14ac:dyDescent="0.45">
      <c r="A9" s="1">
        <v>5</v>
      </c>
      <c r="B9" s="5" t="s">
        <v>29</v>
      </c>
      <c r="C9" s="5">
        <v>5925945</v>
      </c>
      <c r="D9" s="5">
        <v>134744</v>
      </c>
      <c r="E9" s="5">
        <v>1.17</v>
      </c>
      <c r="F9" s="5">
        <v>138523</v>
      </c>
      <c r="G9" s="5">
        <v>1.24</v>
      </c>
      <c r="H9" s="5">
        <v>49095</v>
      </c>
      <c r="I9" s="5">
        <v>0.93</v>
      </c>
      <c r="J9" s="5">
        <v>106330</v>
      </c>
      <c r="K9" s="5">
        <v>0.95</v>
      </c>
      <c r="L9" s="5">
        <v>250887</v>
      </c>
      <c r="M9" s="5">
        <v>1.35</v>
      </c>
      <c r="N9" s="5">
        <v>171822</v>
      </c>
      <c r="O9" s="5">
        <v>1.1499999999999999</v>
      </c>
      <c r="P9" s="5">
        <v>330184</v>
      </c>
      <c r="Q9" s="5">
        <v>1.41</v>
      </c>
      <c r="R9" s="5">
        <v>408740</v>
      </c>
      <c r="S9" s="5">
        <v>1.1200000000000001</v>
      </c>
      <c r="T9" s="5">
        <v>40619</v>
      </c>
      <c r="U9" s="5">
        <v>0.85</v>
      </c>
      <c r="V9" s="5">
        <v>56643</v>
      </c>
      <c r="W9" s="5">
        <v>0.47</v>
      </c>
      <c r="X9" s="6">
        <v>0.58088454590868877</v>
      </c>
      <c r="Y9" s="6">
        <v>0.29499999999999998</v>
      </c>
    </row>
    <row r="10" spans="1:25" ht="14.4" x14ac:dyDescent="0.45">
      <c r="A10" s="1">
        <v>4</v>
      </c>
      <c r="B10" s="5" t="s">
        <v>28</v>
      </c>
      <c r="C10" s="5">
        <v>11710424</v>
      </c>
      <c r="D10" s="5">
        <v>150521</v>
      </c>
      <c r="E10" s="5">
        <v>0.66</v>
      </c>
      <c r="F10" s="5">
        <v>155437</v>
      </c>
      <c r="G10" s="5">
        <v>0.7</v>
      </c>
      <c r="H10" s="5">
        <v>54356</v>
      </c>
      <c r="I10" s="5">
        <v>0.52</v>
      </c>
      <c r="J10" s="5">
        <v>156687</v>
      </c>
      <c r="K10" s="5">
        <v>0.71</v>
      </c>
      <c r="L10" s="5">
        <v>368806</v>
      </c>
      <c r="M10" s="5">
        <v>1</v>
      </c>
      <c r="N10" s="5">
        <v>263121</v>
      </c>
      <c r="O10" s="5">
        <v>0.89</v>
      </c>
      <c r="P10" s="5">
        <v>426746</v>
      </c>
      <c r="Q10" s="5">
        <v>0.92</v>
      </c>
      <c r="R10" s="5">
        <v>297720</v>
      </c>
      <c r="S10" s="5">
        <v>0.41</v>
      </c>
      <c r="T10" s="5">
        <v>79514</v>
      </c>
      <c r="U10" s="5">
        <v>0.84</v>
      </c>
      <c r="V10" s="5">
        <v>49435</v>
      </c>
      <c r="W10" s="5">
        <v>0.21</v>
      </c>
      <c r="X10" s="6">
        <v>0.54346900216336824</v>
      </c>
      <c r="Y10" s="6">
        <v>0.27600000000000002</v>
      </c>
    </row>
    <row r="11" spans="1:25" ht="14.4" x14ac:dyDescent="0.45">
      <c r="A11" s="1">
        <v>2</v>
      </c>
      <c r="B11" s="5" t="s">
        <v>26</v>
      </c>
      <c r="C11" s="5">
        <v>633738</v>
      </c>
      <c r="D11" s="5">
        <v>9686</v>
      </c>
      <c r="E11" s="5">
        <v>0.79</v>
      </c>
      <c r="F11" s="5">
        <v>12077</v>
      </c>
      <c r="G11" s="5">
        <v>1.01</v>
      </c>
      <c r="H11" s="5">
        <v>5712</v>
      </c>
      <c r="I11" s="5">
        <v>1.01</v>
      </c>
      <c r="J11" s="5">
        <v>9581</v>
      </c>
      <c r="K11" s="5">
        <v>0.8</v>
      </c>
      <c r="L11" s="5">
        <v>18288</v>
      </c>
      <c r="M11" s="5">
        <v>0.92</v>
      </c>
      <c r="N11" s="5">
        <v>10122</v>
      </c>
      <c r="O11" s="5">
        <v>0.63</v>
      </c>
      <c r="P11" s="5">
        <v>17601</v>
      </c>
      <c r="Q11" s="5">
        <v>0.7</v>
      </c>
      <c r="R11" s="5">
        <v>39014</v>
      </c>
      <c r="S11" s="5">
        <v>1</v>
      </c>
      <c r="T11" s="5">
        <v>7671</v>
      </c>
      <c r="U11" s="5">
        <v>1.5</v>
      </c>
      <c r="V11" s="5">
        <v>8465</v>
      </c>
      <c r="W11" s="5">
        <v>0.65</v>
      </c>
      <c r="X11" s="6">
        <v>0.40748759267104429</v>
      </c>
      <c r="Y11" s="6">
        <v>0.26800000000000002</v>
      </c>
    </row>
    <row r="12" spans="1:25" ht="14.4" x14ac:dyDescent="0.45">
      <c r="A12" s="1">
        <v>15</v>
      </c>
      <c r="B12" s="5" t="s">
        <v>39</v>
      </c>
      <c r="C12" s="5">
        <v>20681593</v>
      </c>
      <c r="D12" s="5">
        <v>515666</v>
      </c>
      <c r="E12" s="5">
        <v>1.29</v>
      </c>
      <c r="F12" s="5">
        <v>304456</v>
      </c>
      <c r="G12" s="5">
        <v>0.78</v>
      </c>
      <c r="H12" s="5">
        <v>205010</v>
      </c>
      <c r="I12" s="5">
        <v>1.1100000000000001</v>
      </c>
      <c r="J12" s="5">
        <v>435717</v>
      </c>
      <c r="K12" s="5">
        <v>1.1100000000000001</v>
      </c>
      <c r="L12" s="5">
        <v>605111</v>
      </c>
      <c r="M12" s="5">
        <v>0.93</v>
      </c>
      <c r="N12" s="5">
        <v>419589</v>
      </c>
      <c r="O12" s="5">
        <v>0.8</v>
      </c>
      <c r="P12" s="5">
        <v>777486</v>
      </c>
      <c r="Q12" s="5">
        <v>0.95</v>
      </c>
      <c r="R12" s="5">
        <v>1659432</v>
      </c>
      <c r="S12" s="5">
        <v>1.31</v>
      </c>
      <c r="T12" s="5">
        <v>202998</v>
      </c>
      <c r="U12" s="5">
        <v>1.22</v>
      </c>
      <c r="V12" s="5">
        <v>341396</v>
      </c>
      <c r="W12" s="5">
        <v>0.8</v>
      </c>
      <c r="X12" s="6">
        <v>0.25539830193107999</v>
      </c>
      <c r="Y12" s="6">
        <v>0.25900000000000001</v>
      </c>
    </row>
    <row r="13" spans="1:25" ht="14.4" x14ac:dyDescent="0.45">
      <c r="A13" s="1">
        <v>18</v>
      </c>
      <c r="B13" s="5" t="s">
        <v>42</v>
      </c>
      <c r="C13" s="5">
        <v>5105104</v>
      </c>
      <c r="D13" s="5">
        <v>99137</v>
      </c>
      <c r="E13" s="5">
        <v>1</v>
      </c>
      <c r="F13" s="5">
        <v>96753</v>
      </c>
      <c r="G13" s="5">
        <v>1.01</v>
      </c>
      <c r="H13" s="5">
        <v>49726</v>
      </c>
      <c r="I13" s="5">
        <v>1.0900000000000001</v>
      </c>
      <c r="J13" s="5">
        <v>82860</v>
      </c>
      <c r="K13" s="5">
        <v>0.86</v>
      </c>
      <c r="L13" s="5">
        <v>170307</v>
      </c>
      <c r="M13" s="5">
        <v>1.06</v>
      </c>
      <c r="N13" s="5">
        <v>130467</v>
      </c>
      <c r="O13" s="5">
        <v>1.01</v>
      </c>
      <c r="P13" s="5">
        <v>189751</v>
      </c>
      <c r="Q13" s="5">
        <v>0.94</v>
      </c>
      <c r="R13" s="5">
        <v>364381</v>
      </c>
      <c r="S13" s="5">
        <v>1.1599999999999999</v>
      </c>
      <c r="T13" s="5">
        <v>43743</v>
      </c>
      <c r="U13" s="5">
        <v>1.06</v>
      </c>
      <c r="V13" s="5">
        <v>182122</v>
      </c>
      <c r="W13" s="5">
        <v>1.74</v>
      </c>
      <c r="X13" s="6">
        <v>0.50478130549071665</v>
      </c>
      <c r="Y13" s="6">
        <v>0.23499999999999999</v>
      </c>
    </row>
    <row r="14" spans="1:25" ht="14.4" x14ac:dyDescent="0.45">
      <c r="A14" s="1">
        <v>7</v>
      </c>
      <c r="B14" s="5" t="s">
        <v>31</v>
      </c>
      <c r="C14" s="5">
        <v>5693641</v>
      </c>
      <c r="D14" s="5">
        <v>101293</v>
      </c>
      <c r="E14" s="5">
        <v>0.92</v>
      </c>
      <c r="F14" s="5">
        <v>170146</v>
      </c>
      <c r="G14" s="5">
        <v>1.59</v>
      </c>
      <c r="H14" s="5">
        <v>48037</v>
      </c>
      <c r="I14" s="5">
        <v>0.95</v>
      </c>
      <c r="J14" s="5">
        <v>70416</v>
      </c>
      <c r="K14" s="5">
        <v>0.65</v>
      </c>
      <c r="L14" s="5">
        <v>246140</v>
      </c>
      <c r="M14" s="5">
        <v>1.38</v>
      </c>
      <c r="N14" s="5">
        <v>225608</v>
      </c>
      <c r="O14" s="5">
        <v>1.57</v>
      </c>
      <c r="P14" s="5">
        <v>220889</v>
      </c>
      <c r="Q14" s="5">
        <v>0.98</v>
      </c>
      <c r="R14" s="5">
        <v>341671</v>
      </c>
      <c r="S14" s="5">
        <v>0.98</v>
      </c>
      <c r="T14" s="5">
        <v>39694</v>
      </c>
      <c r="U14" s="5">
        <v>0.87</v>
      </c>
      <c r="V14" s="5">
        <v>64376</v>
      </c>
      <c r="W14" s="5">
        <v>0.55000000000000004</v>
      </c>
      <c r="X14" s="6">
        <v>0.7066261120411591</v>
      </c>
      <c r="Y14" s="6">
        <v>0.22</v>
      </c>
    </row>
    <row r="15" spans="1:25" ht="14.4" x14ac:dyDescent="0.45">
      <c r="A15" s="1">
        <v>16</v>
      </c>
      <c r="B15" s="5" t="s">
        <v>40</v>
      </c>
      <c r="C15" s="5">
        <v>1858669</v>
      </c>
      <c r="D15" s="5">
        <v>47419</v>
      </c>
      <c r="E15" s="5">
        <v>1.32</v>
      </c>
      <c r="F15" s="5">
        <v>32659</v>
      </c>
      <c r="G15" s="5">
        <v>0.93</v>
      </c>
      <c r="H15" s="5">
        <v>17302</v>
      </c>
      <c r="I15" s="5">
        <v>1.04</v>
      </c>
      <c r="J15" s="5">
        <v>33596</v>
      </c>
      <c r="K15" s="5">
        <v>0.95</v>
      </c>
      <c r="L15" s="5">
        <v>53899</v>
      </c>
      <c r="M15" s="5">
        <v>0.93</v>
      </c>
      <c r="N15" s="5">
        <v>38929</v>
      </c>
      <c r="O15" s="5">
        <v>0.83</v>
      </c>
      <c r="P15" s="5">
        <v>116874</v>
      </c>
      <c r="Q15" s="5">
        <v>1.59</v>
      </c>
      <c r="R15" s="5">
        <v>118015</v>
      </c>
      <c r="S15" s="5">
        <v>1.03</v>
      </c>
      <c r="T15" s="5">
        <v>15484</v>
      </c>
      <c r="U15" s="5">
        <v>1.03</v>
      </c>
      <c r="V15" s="5">
        <v>34535</v>
      </c>
      <c r="W15" s="5">
        <v>0.91</v>
      </c>
      <c r="X15" s="6">
        <v>0.54855431044740599</v>
      </c>
      <c r="Y15" s="6">
        <v>0.22</v>
      </c>
    </row>
    <row r="16" spans="1:25" ht="14.4" x14ac:dyDescent="0.45">
      <c r="A16" s="1">
        <v>3</v>
      </c>
      <c r="B16" s="5" t="s">
        <v>27</v>
      </c>
      <c r="C16" s="5">
        <v>7062022</v>
      </c>
      <c r="D16" s="5">
        <v>107146</v>
      </c>
      <c r="E16" s="5">
        <v>0.78</v>
      </c>
      <c r="F16" s="5">
        <v>131465</v>
      </c>
      <c r="G16" s="5">
        <v>0.99</v>
      </c>
      <c r="H16" s="5">
        <v>75099</v>
      </c>
      <c r="I16" s="5">
        <v>1.19</v>
      </c>
      <c r="J16" s="5">
        <v>115720</v>
      </c>
      <c r="K16" s="5">
        <v>0.86</v>
      </c>
      <c r="L16" s="5">
        <v>169908</v>
      </c>
      <c r="M16" s="5">
        <v>0.77</v>
      </c>
      <c r="N16" s="5">
        <v>192845</v>
      </c>
      <c r="O16" s="5">
        <v>1.08</v>
      </c>
      <c r="P16" s="5">
        <v>247090</v>
      </c>
      <c r="Q16" s="5">
        <v>0.88</v>
      </c>
      <c r="R16" s="5">
        <v>379332</v>
      </c>
      <c r="S16" s="5">
        <v>0.87</v>
      </c>
      <c r="T16" s="5">
        <v>60417</v>
      </c>
      <c r="U16" s="5">
        <v>1.06</v>
      </c>
      <c r="V16" s="5">
        <v>161872</v>
      </c>
      <c r="W16" s="5">
        <v>1.1200000000000001</v>
      </c>
      <c r="X16" s="6">
        <v>0.56179690970090479</v>
      </c>
      <c r="Y16" s="6">
        <v>0.186</v>
      </c>
    </row>
    <row r="17" spans="1:25" ht="14.4" x14ac:dyDescent="0.45">
      <c r="A17" s="1">
        <v>6</v>
      </c>
      <c r="B17" s="5" t="s">
        <v>30</v>
      </c>
      <c r="C17" s="5">
        <v>15530630</v>
      </c>
      <c r="D17" s="5">
        <v>287058</v>
      </c>
      <c r="E17" s="5">
        <v>0.95</v>
      </c>
      <c r="F17" s="5">
        <v>277806</v>
      </c>
      <c r="G17" s="5">
        <v>0.95</v>
      </c>
      <c r="H17" s="5">
        <v>138641</v>
      </c>
      <c r="I17" s="5">
        <v>1</v>
      </c>
      <c r="J17" s="5">
        <v>251120</v>
      </c>
      <c r="K17" s="5">
        <v>0.85</v>
      </c>
      <c r="L17" s="5">
        <v>431638</v>
      </c>
      <c r="M17" s="5">
        <v>0.89</v>
      </c>
      <c r="N17" s="5">
        <v>359234</v>
      </c>
      <c r="O17" s="5">
        <v>0.91</v>
      </c>
      <c r="P17" s="5">
        <v>544344</v>
      </c>
      <c r="Q17" s="5">
        <v>0.88</v>
      </c>
      <c r="R17" s="5">
        <v>854880</v>
      </c>
      <c r="S17" s="5">
        <v>0.9</v>
      </c>
      <c r="T17" s="5">
        <v>117035</v>
      </c>
      <c r="U17" s="5">
        <v>0.94</v>
      </c>
      <c r="V17" s="5">
        <v>263070</v>
      </c>
      <c r="W17" s="5">
        <v>0.83</v>
      </c>
      <c r="X17" s="6">
        <v>0.71752664693823875</v>
      </c>
      <c r="Y17" s="6">
        <v>0.17899999999999999</v>
      </c>
    </row>
    <row r="18" spans="1:25" ht="14.4" x14ac:dyDescent="0.45">
      <c r="A18" s="1">
        <v>0</v>
      </c>
      <c r="B18" s="5" t="s">
        <v>24</v>
      </c>
      <c r="C18" s="5">
        <v>165688</v>
      </c>
      <c r="D18" s="5">
        <v>778</v>
      </c>
      <c r="E18" s="5">
        <v>0.24</v>
      </c>
      <c r="F18" s="5">
        <v>693</v>
      </c>
      <c r="G18" s="5">
        <v>0.22</v>
      </c>
      <c r="H18" s="5">
        <v>416</v>
      </c>
      <c r="I18" s="5">
        <v>0.28000000000000003</v>
      </c>
      <c r="J18" s="5">
        <v>595</v>
      </c>
      <c r="K18" s="5">
        <v>0.19</v>
      </c>
      <c r="L18" s="5">
        <v>537</v>
      </c>
      <c r="M18" s="5">
        <v>0.1</v>
      </c>
      <c r="N18" s="5">
        <v>424</v>
      </c>
      <c r="O18" s="5">
        <v>0.1</v>
      </c>
      <c r="P18" s="5">
        <v>891</v>
      </c>
      <c r="Q18" s="5">
        <v>0.14000000000000001</v>
      </c>
      <c r="R18" s="5">
        <v>1272</v>
      </c>
      <c r="S18" s="5">
        <v>0.12</v>
      </c>
      <c r="T18" s="5">
        <v>114</v>
      </c>
      <c r="U18" s="5">
        <v>0.09</v>
      </c>
      <c r="V18" s="5">
        <v>603</v>
      </c>
      <c r="W18" s="5">
        <v>0.18</v>
      </c>
      <c r="X18" s="6">
        <v>0.68145507180469123</v>
      </c>
      <c r="Y18" s="6">
        <v>0.16700000000000001</v>
      </c>
    </row>
    <row r="19" spans="1:25" ht="14.4" x14ac:dyDescent="0.45">
      <c r="A19" s="1">
        <v>1</v>
      </c>
      <c r="B19" s="5" t="s">
        <v>25</v>
      </c>
      <c r="C19" s="5">
        <v>474877</v>
      </c>
      <c r="D19" s="5">
        <v>666</v>
      </c>
      <c r="E19" s="5">
        <v>7.0000000000000007E-2</v>
      </c>
      <c r="F19" s="5">
        <v>1360</v>
      </c>
      <c r="G19" s="5">
        <v>0.15</v>
      </c>
      <c r="H19" s="5">
        <v>318</v>
      </c>
      <c r="I19" s="5">
        <v>0.08</v>
      </c>
      <c r="J19" s="5">
        <v>361</v>
      </c>
      <c r="K19" s="5">
        <v>0.04</v>
      </c>
      <c r="L19" s="5">
        <v>1049</v>
      </c>
      <c r="M19" s="5">
        <v>7.0000000000000007E-2</v>
      </c>
      <c r="N19" s="5">
        <v>11938</v>
      </c>
      <c r="O19" s="5">
        <v>0.99</v>
      </c>
      <c r="P19" s="5">
        <v>2419</v>
      </c>
      <c r="Q19" s="5">
        <v>0.13</v>
      </c>
      <c r="R19" s="5">
        <v>1456</v>
      </c>
      <c r="S19" s="5">
        <v>0.05</v>
      </c>
      <c r="T19" s="5">
        <v>6186</v>
      </c>
      <c r="U19" s="5">
        <v>1.62</v>
      </c>
      <c r="V19" s="5">
        <v>756</v>
      </c>
      <c r="W19" s="5">
        <v>0.08</v>
      </c>
      <c r="X19" s="6">
        <v>0.59554408972466699</v>
      </c>
      <c r="Y19" s="6">
        <v>0.16700000000000001</v>
      </c>
    </row>
    <row r="20" spans="1:25" ht="14.4" x14ac:dyDescent="0.45">
      <c r="A20" s="1">
        <v>17</v>
      </c>
      <c r="B20" s="5" t="s">
        <v>41</v>
      </c>
      <c r="C20" s="5">
        <v>12142327</v>
      </c>
      <c r="D20" s="5">
        <v>163659</v>
      </c>
      <c r="E20" s="5">
        <v>0.7</v>
      </c>
      <c r="F20" s="5">
        <v>239863</v>
      </c>
      <c r="G20" s="5">
        <v>1.05</v>
      </c>
      <c r="H20" s="5">
        <v>95760</v>
      </c>
      <c r="I20" s="5">
        <v>0.89</v>
      </c>
      <c r="J20" s="5">
        <v>175748</v>
      </c>
      <c r="K20" s="5">
        <v>0.76</v>
      </c>
      <c r="L20" s="5">
        <v>332868</v>
      </c>
      <c r="M20" s="5">
        <v>0.87</v>
      </c>
      <c r="N20" s="5">
        <v>316014</v>
      </c>
      <c r="O20" s="5">
        <v>1.03</v>
      </c>
      <c r="P20" s="5">
        <v>500531</v>
      </c>
      <c r="Q20" s="5">
        <v>1.04</v>
      </c>
      <c r="R20" s="5">
        <v>560270</v>
      </c>
      <c r="S20" s="5">
        <v>0.75</v>
      </c>
      <c r="T20" s="5">
        <v>82541</v>
      </c>
      <c r="U20" s="5">
        <v>0.84</v>
      </c>
      <c r="V20" s="5">
        <v>228586</v>
      </c>
      <c r="W20" s="5">
        <v>0.92</v>
      </c>
      <c r="X20" s="6">
        <v>0.84607744738108948</v>
      </c>
      <c r="Y20" s="6">
        <v>0.127</v>
      </c>
    </row>
  </sheetData>
  <autoFilter ref="A1:Y1" xr:uid="{00000000-0001-0000-0000-000000000000}">
    <sortState xmlns:xlrd2="http://schemas.microsoft.com/office/spreadsheetml/2017/richdata2" ref="A2:Y20">
      <sortCondition descending="1" ref="Y1"/>
    </sortState>
  </autoFilter>
  <conditionalFormatting sqref="X2:X20">
    <cfRule type="colorScale" priority="2">
      <colorScale>
        <cfvo type="percent" val="0"/>
        <cfvo type="percent" val="50"/>
        <cfvo type="percent" val="100"/>
        <color rgb="FF0070C0"/>
        <color theme="0"/>
        <color rgb="FFFF0000"/>
      </colorScale>
    </cfRule>
  </conditionalFormatting>
  <conditionalFormatting sqref="Y2:Y20">
    <cfRule type="colorScale" priority="1">
      <colorScale>
        <cfvo type="percent" val="0"/>
        <cfvo type="percent" val="50"/>
        <cfvo type="percent" val="100"/>
        <color rgb="FF0070C0"/>
        <color theme="0"/>
        <color rgb="FFFF0000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A5B1-00E3-47E1-8825-0476BD20A3AC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9.234375" bestFit="1" customWidth="1"/>
    <col min="3" max="3" width="16" bestFit="1" customWidth="1"/>
    <col min="4" max="4" width="9.76171875" bestFit="1" customWidth="1"/>
    <col min="5" max="5" width="6.140625" bestFit="1" customWidth="1"/>
    <col min="6" max="6" width="9.37890625" bestFit="1" customWidth="1"/>
    <col min="7" max="7" width="2.234375" customWidth="1"/>
    <col min="8" max="9" width="7" bestFit="1" customWidth="1"/>
    <col min="10" max="10" width="1.76171875" customWidth="1"/>
    <col min="12" max="12" width="10.234375" bestFit="1" customWidth="1"/>
    <col min="14" max="14" width="2.47265625" customWidth="1"/>
    <col min="15" max="15" width="5.6171875" bestFit="1" customWidth="1"/>
    <col min="16" max="16" width="9.76171875" bestFit="1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18</v>
      </c>
      <c r="E1" s="1" t="s">
        <v>19</v>
      </c>
      <c r="F1" s="3" t="s">
        <v>52</v>
      </c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36</v>
      </c>
      <c r="B2" s="4">
        <v>0.36128774009763892</v>
      </c>
      <c r="C2" s="4">
        <v>0.35199999999999998</v>
      </c>
      <c r="D2">
        <v>56679</v>
      </c>
      <c r="E2">
        <v>2.02</v>
      </c>
      <c r="F2" t="str">
        <f>IF(E2&gt;=1.25, "competitive", "")</f>
        <v>competitive</v>
      </c>
      <c r="H2" t="str">
        <f>IF(B2&gt;=0.666,"high",IF(AND(B2&lt;=0.666,B2&gt;=0.333),"medium","low"))</f>
        <v>medium</v>
      </c>
      <c r="I2" t="str">
        <f>IF(C2&gt;=0.666,"high",IF(AND(C2&lt;=0.666,C2&gt;=0.333),"medium","low"))</f>
        <v>medium</v>
      </c>
      <c r="K2" t="s">
        <v>54</v>
      </c>
      <c r="L2">
        <f>SUMIF($H$2:$H$5, "=low", $D$2:$D$5)</f>
        <v>56616</v>
      </c>
      <c r="M2" s="4">
        <f>L2/$D$23</f>
        <v>0.44526236315590789</v>
      </c>
      <c r="O2" t="s">
        <v>54</v>
      </c>
      <c r="P2">
        <f>SUMIF($I$2:$I$5, "=low", $D$2:$D$5)</f>
        <v>13857</v>
      </c>
      <c r="Q2" s="4">
        <f>P2/$D$23</f>
        <v>0.10897980369950924</v>
      </c>
    </row>
    <row r="3" spans="1:17" x14ac:dyDescent="0.45">
      <c r="A3" t="s">
        <v>38</v>
      </c>
      <c r="B3" s="4">
        <v>0.2185660099442574</v>
      </c>
      <c r="C3" s="4">
        <v>0.35</v>
      </c>
      <c r="D3">
        <v>56616</v>
      </c>
      <c r="E3">
        <v>2.02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low</v>
      </c>
      <c r="I3" t="str">
        <f t="shared" ref="I3:I20" si="2">IF(C3&gt;=0.666,"high",IF(AND(C3&lt;=0.666,C3&gt;=0.333),"medium","low"))</f>
        <v>medium</v>
      </c>
      <c r="K3" t="s">
        <v>59</v>
      </c>
      <c r="L3">
        <f>SUMIF($H$2:$H$5, "=medium", $D$2:$D$5)</f>
        <v>70536</v>
      </c>
      <c r="M3" s="4">
        <f t="shared" ref="M3:M4" si="3">L3/$D$23</f>
        <v>0.55473763684409216</v>
      </c>
      <c r="O3" t="s">
        <v>59</v>
      </c>
      <c r="P3">
        <f>SUMIF($I$2:$I$5, "=medium", $D$2:$D$5)</f>
        <v>113295</v>
      </c>
      <c r="Q3" s="4">
        <f t="shared" ref="Q3:Q4" si="4">P3/$D$23</f>
        <v>0.89102019630049079</v>
      </c>
    </row>
    <row r="4" spans="1:17" x14ac:dyDescent="0.45">
      <c r="A4" t="s">
        <v>25</v>
      </c>
      <c r="B4" s="4">
        <v>0.59554408972466699</v>
      </c>
      <c r="C4" s="4">
        <v>0.16700000000000001</v>
      </c>
      <c r="D4">
        <v>6186</v>
      </c>
      <c r="E4">
        <v>1.62</v>
      </c>
      <c r="F4" t="str">
        <f t="shared" si="0"/>
        <v>competitive</v>
      </c>
      <c r="H4" t="str">
        <f t="shared" si="1"/>
        <v>medium</v>
      </c>
      <c r="I4" t="str">
        <f t="shared" si="2"/>
        <v>low</v>
      </c>
      <c r="K4" t="s">
        <v>56</v>
      </c>
      <c r="L4">
        <f>SUMIF($H$2:$H$5, "=high", $D$2:$D$5)</f>
        <v>0</v>
      </c>
      <c r="M4" s="4">
        <f t="shared" si="3"/>
        <v>0</v>
      </c>
      <c r="O4" t="s">
        <v>56</v>
      </c>
      <c r="P4">
        <f>SUMIF($I$2:$I$5, "=high", $D$2:$D$5)</f>
        <v>0</v>
      </c>
      <c r="Q4" s="4">
        <f t="shared" si="4"/>
        <v>0</v>
      </c>
    </row>
    <row r="5" spans="1:17" x14ac:dyDescent="0.45">
      <c r="A5" t="s">
        <v>26</v>
      </c>
      <c r="B5" s="4">
        <v>0.40748759267104429</v>
      </c>
      <c r="C5" s="4">
        <v>0.26800000000000002</v>
      </c>
      <c r="D5">
        <v>7671</v>
      </c>
      <c r="E5">
        <v>1.5</v>
      </c>
      <c r="F5" t="str">
        <f t="shared" si="0"/>
        <v>competitive</v>
      </c>
      <c r="H5" t="str">
        <f t="shared" si="1"/>
        <v>medium</v>
      </c>
      <c r="I5" t="str">
        <f t="shared" si="2"/>
        <v>low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39</v>
      </c>
      <c r="B6" s="4">
        <v>0.25539830193107999</v>
      </c>
      <c r="C6" s="4">
        <v>0.25900000000000001</v>
      </c>
      <c r="D6">
        <v>202998</v>
      </c>
      <c r="E6">
        <v>1.22</v>
      </c>
      <c r="F6" t="str">
        <f t="shared" si="0"/>
        <v/>
      </c>
      <c r="H6" t="str">
        <f t="shared" si="1"/>
        <v>low</v>
      </c>
      <c r="I6" t="str">
        <f t="shared" si="2"/>
        <v>low</v>
      </c>
    </row>
    <row r="7" spans="1:17" x14ac:dyDescent="0.45">
      <c r="A7" t="s">
        <v>33</v>
      </c>
      <c r="B7" s="4">
        <v>0.51836601545615901</v>
      </c>
      <c r="C7" s="4">
        <v>0.35299999999999998</v>
      </c>
      <c r="D7">
        <v>61587</v>
      </c>
      <c r="E7">
        <v>1.1399999999999999</v>
      </c>
      <c r="F7" t="str">
        <f t="shared" si="0"/>
        <v/>
      </c>
      <c r="H7" t="str">
        <f t="shared" si="1"/>
        <v>medium</v>
      </c>
      <c r="I7" t="str">
        <f t="shared" si="2"/>
        <v>medium</v>
      </c>
    </row>
    <row r="8" spans="1:17" x14ac:dyDescent="0.45">
      <c r="A8" t="s">
        <v>27</v>
      </c>
      <c r="B8" s="4">
        <v>0.56179690970090479</v>
      </c>
      <c r="C8" s="4">
        <v>0.186</v>
      </c>
      <c r="D8">
        <v>60417</v>
      </c>
      <c r="E8">
        <v>1.06</v>
      </c>
      <c r="F8" t="str">
        <f t="shared" si="0"/>
        <v/>
      </c>
      <c r="H8" t="str">
        <f t="shared" si="1"/>
        <v>medium</v>
      </c>
      <c r="I8" t="str">
        <f t="shared" si="2"/>
        <v>low</v>
      </c>
    </row>
    <row r="9" spans="1:17" x14ac:dyDescent="0.45">
      <c r="A9" t="s">
        <v>42</v>
      </c>
      <c r="B9" s="4">
        <v>0.50478130549071665</v>
      </c>
      <c r="C9" s="4">
        <v>0.23499999999999999</v>
      </c>
      <c r="D9">
        <v>43743</v>
      </c>
      <c r="E9">
        <v>1.06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40</v>
      </c>
      <c r="B10" s="4">
        <v>0.54855431044740599</v>
      </c>
      <c r="C10" s="4">
        <v>0.22</v>
      </c>
      <c r="D10">
        <v>15484</v>
      </c>
      <c r="E10">
        <v>1.03</v>
      </c>
      <c r="F10" t="str">
        <f t="shared" si="0"/>
        <v/>
      </c>
      <c r="H10" t="str">
        <f t="shared" si="1"/>
        <v>medium</v>
      </c>
      <c r="I10" t="str">
        <f t="shared" si="2"/>
        <v>low</v>
      </c>
    </row>
    <row r="11" spans="1:17" x14ac:dyDescent="0.45">
      <c r="A11" t="s">
        <v>35</v>
      </c>
      <c r="B11" s="4">
        <v>0.33561520436583558</v>
      </c>
      <c r="C11" s="4">
        <v>0.35199999999999998</v>
      </c>
      <c r="D11">
        <v>76469</v>
      </c>
      <c r="E11">
        <v>1</v>
      </c>
      <c r="F11" t="str">
        <f t="shared" si="0"/>
        <v/>
      </c>
      <c r="H11" t="str">
        <f t="shared" si="1"/>
        <v>medium</v>
      </c>
      <c r="I11" t="str">
        <f t="shared" si="2"/>
        <v>medium</v>
      </c>
    </row>
    <row r="12" spans="1:17" x14ac:dyDescent="0.45">
      <c r="A12" t="s">
        <v>30</v>
      </c>
      <c r="B12" s="4">
        <v>0.71752664693823875</v>
      </c>
      <c r="C12" s="4">
        <v>0.17899999999999999</v>
      </c>
      <c r="D12">
        <v>117035</v>
      </c>
      <c r="E12">
        <v>0.94</v>
      </c>
      <c r="F12" t="str">
        <f t="shared" si="0"/>
        <v/>
      </c>
      <c r="H12" t="str">
        <f t="shared" si="1"/>
        <v>high</v>
      </c>
      <c r="I12" t="str">
        <f t="shared" si="2"/>
        <v>low</v>
      </c>
    </row>
    <row r="13" spans="1:17" x14ac:dyDescent="0.45">
      <c r="A13" t="s">
        <v>31</v>
      </c>
      <c r="B13" s="4">
        <v>0.7066261120411591</v>
      </c>
      <c r="C13" s="4">
        <v>0.22</v>
      </c>
      <c r="D13">
        <v>39694</v>
      </c>
      <c r="E13">
        <v>0.87</v>
      </c>
      <c r="F13" t="str">
        <f t="shared" si="0"/>
        <v/>
      </c>
      <c r="H13" t="str">
        <f t="shared" si="1"/>
        <v>high</v>
      </c>
      <c r="I13" t="str">
        <f t="shared" si="2"/>
        <v>low</v>
      </c>
    </row>
    <row r="14" spans="1:17" x14ac:dyDescent="0.45">
      <c r="A14" t="s">
        <v>29</v>
      </c>
      <c r="B14" s="4">
        <v>0.58088454590868877</v>
      </c>
      <c r="C14" s="4">
        <v>0.29499999999999998</v>
      </c>
      <c r="D14">
        <v>40619</v>
      </c>
      <c r="E14">
        <v>0.85</v>
      </c>
      <c r="F14" t="str">
        <f t="shared" si="0"/>
        <v/>
      </c>
      <c r="H14" t="str">
        <f t="shared" si="1"/>
        <v>medium</v>
      </c>
      <c r="I14" t="str">
        <f t="shared" si="2"/>
        <v>low</v>
      </c>
    </row>
    <row r="15" spans="1:17" x14ac:dyDescent="0.45">
      <c r="A15" t="s">
        <v>28</v>
      </c>
      <c r="B15" s="4">
        <v>0.54346900216336824</v>
      </c>
      <c r="C15" s="4">
        <v>0.27600000000000002</v>
      </c>
      <c r="D15">
        <v>79514</v>
      </c>
      <c r="E15">
        <v>0.84</v>
      </c>
      <c r="F15" t="str">
        <f t="shared" si="0"/>
        <v/>
      </c>
      <c r="H15" t="str">
        <f t="shared" si="1"/>
        <v>medium</v>
      </c>
      <c r="I15" t="str">
        <f t="shared" si="2"/>
        <v>low</v>
      </c>
    </row>
    <row r="16" spans="1:17" x14ac:dyDescent="0.45">
      <c r="A16" t="s">
        <v>41</v>
      </c>
      <c r="B16" s="4">
        <v>0.84607744738108948</v>
      </c>
      <c r="C16" s="4">
        <v>0.127</v>
      </c>
      <c r="D16">
        <v>82541</v>
      </c>
      <c r="E16">
        <v>0.84</v>
      </c>
      <c r="F16" t="str">
        <f t="shared" si="0"/>
        <v/>
      </c>
      <c r="H16" t="str">
        <f t="shared" si="1"/>
        <v>high</v>
      </c>
      <c r="I16" t="str">
        <f t="shared" si="2"/>
        <v>low</v>
      </c>
    </row>
    <row r="17" spans="1:9" x14ac:dyDescent="0.45">
      <c r="A17" t="s">
        <v>32</v>
      </c>
      <c r="B17" s="4">
        <v>0.27827649005797778</v>
      </c>
      <c r="C17" s="4">
        <v>0.435</v>
      </c>
      <c r="D17">
        <v>21460</v>
      </c>
      <c r="E17">
        <v>0.78</v>
      </c>
      <c r="F17" t="str">
        <f t="shared" si="0"/>
        <v/>
      </c>
      <c r="H17" t="str">
        <f t="shared" si="1"/>
        <v>low</v>
      </c>
      <c r="I17" t="str">
        <f t="shared" si="2"/>
        <v>medium</v>
      </c>
    </row>
    <row r="18" spans="1:9" x14ac:dyDescent="0.45">
      <c r="A18" t="s">
        <v>34</v>
      </c>
      <c r="B18" s="4">
        <v>0.65649419966464595</v>
      </c>
      <c r="C18" s="4">
        <v>0.35299999999999998</v>
      </c>
      <c r="D18">
        <v>12869</v>
      </c>
      <c r="E18">
        <v>0.73</v>
      </c>
      <c r="F18" t="str">
        <f t="shared" si="0"/>
        <v/>
      </c>
      <c r="H18" t="str">
        <f t="shared" si="1"/>
        <v>medium</v>
      </c>
      <c r="I18" t="str">
        <f t="shared" si="2"/>
        <v>medium</v>
      </c>
    </row>
    <row r="19" spans="1:9" x14ac:dyDescent="0.45">
      <c r="A19" t="s">
        <v>37</v>
      </c>
      <c r="B19" s="4">
        <v>0.59767226839068621</v>
      </c>
      <c r="C19" s="4">
        <v>0.35199999999999998</v>
      </c>
      <c r="D19">
        <v>51493</v>
      </c>
      <c r="E19">
        <v>0.51</v>
      </c>
      <c r="F19" t="str">
        <f t="shared" si="0"/>
        <v/>
      </c>
      <c r="H19" t="str">
        <f t="shared" si="1"/>
        <v>medium</v>
      </c>
      <c r="I19" t="str">
        <f t="shared" si="2"/>
        <v>medium</v>
      </c>
    </row>
    <row r="20" spans="1:9" x14ac:dyDescent="0.45">
      <c r="A20" t="s">
        <v>24</v>
      </c>
      <c r="B20" s="4">
        <v>0.68145507180469123</v>
      </c>
      <c r="C20" s="4">
        <v>0.16700000000000001</v>
      </c>
      <c r="D20">
        <v>114</v>
      </c>
      <c r="E20">
        <v>0.09</v>
      </c>
      <c r="F20" t="str">
        <f t="shared" si="0"/>
        <v/>
      </c>
      <c r="H20" t="str">
        <f t="shared" si="1"/>
        <v>high</v>
      </c>
      <c r="I20" t="str">
        <f t="shared" si="2"/>
        <v>low</v>
      </c>
    </row>
    <row r="22" spans="1:9" x14ac:dyDescent="0.45">
      <c r="C22" t="s">
        <v>53</v>
      </c>
      <c r="D22" s="2">
        <f>SUM(D2:D20)</f>
        <v>1033189</v>
      </c>
    </row>
    <row r="23" spans="1:9" x14ac:dyDescent="0.45">
      <c r="C23" t="s">
        <v>43</v>
      </c>
      <c r="D23" s="2">
        <f>SUMIF(F2:F20, "=competitive", D2:D20)</f>
        <v>127152</v>
      </c>
    </row>
    <row r="25" spans="1:9" x14ac:dyDescent="0.45">
      <c r="C25" t="s">
        <v>58</v>
      </c>
      <c r="D25" s="4">
        <f>D23/D22</f>
        <v>0.12306751233317428</v>
      </c>
    </row>
  </sheetData>
  <autoFilter ref="A1:E1" xr:uid="{500AA5B1-00E3-47E1-8825-0476BD20A3AC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221A-46D6-463A-8D40-DE404518DFAA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6.234375" bestFit="1" customWidth="1"/>
    <col min="3" max="3" width="13" bestFit="1" customWidth="1"/>
    <col min="4" max="4" width="9.76171875" bestFit="1" customWidth="1"/>
    <col min="5" max="5" width="7.47265625" bestFit="1" customWidth="1"/>
    <col min="6" max="6" width="9.37890625" bestFit="1" customWidth="1"/>
    <col min="7" max="7" width="1.6171875" customWidth="1"/>
    <col min="10" max="10" width="2" customWidth="1"/>
    <col min="12" max="12" width="10.234375" bestFit="1" customWidth="1"/>
    <col min="16" max="16" width="9.76171875" bestFit="1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20</v>
      </c>
      <c r="E1" s="1" t="s">
        <v>21</v>
      </c>
      <c r="F1" s="3" t="s">
        <v>52</v>
      </c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35</v>
      </c>
      <c r="B2">
        <v>0.33561520436583558</v>
      </c>
      <c r="C2">
        <v>0.35199999999999998</v>
      </c>
      <c r="D2">
        <v>606153</v>
      </c>
      <c r="E2">
        <v>3.1</v>
      </c>
      <c r="F2" t="str">
        <f>IF(E2&gt;=1.25, "competitive", "")</f>
        <v>competitive</v>
      </c>
      <c r="H2" t="str">
        <f>IF(B2&gt;=0.666,"high",IF(AND(B2&lt;=0.666,B2&gt;=0.333),"medium","low"))</f>
        <v>medium</v>
      </c>
      <c r="I2" t="str">
        <f>IF(C2&gt;=0.666,"high",IF(AND(C2&lt;=0.666,C2&gt;=0.333),"medium","low"))</f>
        <v>medium</v>
      </c>
      <c r="K2" t="s">
        <v>54</v>
      </c>
      <c r="L2" s="2">
        <f>SUMIF($H$2:$H$5, "=low", $D$2:$D$5)</f>
        <v>205111</v>
      </c>
      <c r="M2" s="4">
        <f>L2/$D$23</f>
        <v>0.20647663647363662</v>
      </c>
      <c r="O2" t="s">
        <v>54</v>
      </c>
      <c r="P2" s="2">
        <f>SUMIF($I$2:$I$5, "=low", $D$2:$D$5)</f>
        <v>182122</v>
      </c>
      <c r="Q2" s="4">
        <f>P2/$D$23</f>
        <v>0.1833345748782447</v>
      </c>
    </row>
    <row r="3" spans="1:17" x14ac:dyDescent="0.45">
      <c r="A3" t="s">
        <v>42</v>
      </c>
      <c r="B3">
        <v>0.50478130549071665</v>
      </c>
      <c r="C3">
        <v>0.23499999999999999</v>
      </c>
      <c r="D3">
        <v>182122</v>
      </c>
      <c r="E3">
        <v>1.74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medium</v>
      </c>
      <c r="I3" t="str">
        <f t="shared" ref="I3:I20" si="2">IF(C3&gt;=0.666,"high",IF(AND(C3&lt;=0.666,C3&gt;=0.333),"medium","low"))</f>
        <v>low</v>
      </c>
      <c r="K3" t="s">
        <v>59</v>
      </c>
      <c r="L3" s="2">
        <f>SUMIF($H$2:$H$5, "=medium", $D$2:$D$5)</f>
        <v>788275</v>
      </c>
      <c r="M3" s="4">
        <f t="shared" ref="M3:M4" si="3">L3/$D$23</f>
        <v>0.79352336352636332</v>
      </c>
      <c r="O3" t="s">
        <v>59</v>
      </c>
      <c r="P3" s="2">
        <f>SUMIF($I$2:$I$5, "=medium", $D$2:$D$5)</f>
        <v>811264</v>
      </c>
      <c r="Q3" s="4">
        <f t="shared" ref="Q3:Q4" si="4">P3/$D$23</f>
        <v>0.81666542512175533</v>
      </c>
    </row>
    <row r="4" spans="1:17" x14ac:dyDescent="0.45">
      <c r="A4" t="s">
        <v>32</v>
      </c>
      <c r="B4">
        <v>0.27827649005797778</v>
      </c>
      <c r="C4">
        <v>0.435</v>
      </c>
      <c r="D4">
        <v>109150</v>
      </c>
      <c r="E4">
        <v>1.56</v>
      </c>
      <c r="F4" t="str">
        <f t="shared" si="0"/>
        <v>competitive</v>
      </c>
      <c r="H4" t="str">
        <f t="shared" si="1"/>
        <v>low</v>
      </c>
      <c r="I4" t="str">
        <f t="shared" si="2"/>
        <v>medium</v>
      </c>
      <c r="K4" t="s">
        <v>56</v>
      </c>
      <c r="L4" s="2">
        <f>SUMIF($H$2:$H$5, "=high", $D$2:$D$5)</f>
        <v>0</v>
      </c>
      <c r="M4" s="4">
        <f t="shared" si="3"/>
        <v>0</v>
      </c>
      <c r="O4" t="s">
        <v>56</v>
      </c>
      <c r="P4" s="2">
        <f>SUMIF($I$2:$I$5, "=high", $D$2:$D$5)</f>
        <v>0</v>
      </c>
      <c r="Q4" s="4">
        <f t="shared" si="4"/>
        <v>0</v>
      </c>
    </row>
    <row r="5" spans="1:17" x14ac:dyDescent="0.45">
      <c r="A5" t="s">
        <v>38</v>
      </c>
      <c r="B5">
        <v>0.2185660099442574</v>
      </c>
      <c r="C5">
        <v>0.35</v>
      </c>
      <c r="D5">
        <v>95961</v>
      </c>
      <c r="E5">
        <v>1.34</v>
      </c>
      <c r="F5" t="str">
        <f t="shared" si="0"/>
        <v>competitive</v>
      </c>
      <c r="H5" t="str">
        <f t="shared" si="1"/>
        <v>low</v>
      </c>
      <c r="I5" t="str">
        <f t="shared" si="2"/>
        <v>medium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34</v>
      </c>
      <c r="B6">
        <v>0.65649419966464595</v>
      </c>
      <c r="C6">
        <v>0.35299999999999998</v>
      </c>
      <c r="D6">
        <v>53725</v>
      </c>
      <c r="E6">
        <v>1.2</v>
      </c>
      <c r="F6" t="str">
        <f t="shared" si="0"/>
        <v/>
      </c>
      <c r="H6" t="str">
        <f t="shared" si="1"/>
        <v>medium</v>
      </c>
      <c r="I6" t="str">
        <f t="shared" si="2"/>
        <v>medium</v>
      </c>
    </row>
    <row r="7" spans="1:17" x14ac:dyDescent="0.45">
      <c r="A7" t="s">
        <v>27</v>
      </c>
      <c r="B7">
        <v>0.56179690970090479</v>
      </c>
      <c r="C7">
        <v>0.186</v>
      </c>
      <c r="D7">
        <v>161872</v>
      </c>
      <c r="E7">
        <v>1.1200000000000001</v>
      </c>
      <c r="F7" t="str">
        <f t="shared" si="0"/>
        <v/>
      </c>
      <c r="H7" t="str">
        <f t="shared" si="1"/>
        <v>medium</v>
      </c>
      <c r="I7" t="str">
        <f t="shared" si="2"/>
        <v>low</v>
      </c>
    </row>
    <row r="8" spans="1:17" x14ac:dyDescent="0.45">
      <c r="A8" t="s">
        <v>41</v>
      </c>
      <c r="B8">
        <v>0.84607744738108948</v>
      </c>
      <c r="C8">
        <v>0.127</v>
      </c>
      <c r="D8">
        <v>228586</v>
      </c>
      <c r="E8">
        <v>0.92</v>
      </c>
      <c r="F8" t="str">
        <f t="shared" si="0"/>
        <v/>
      </c>
      <c r="H8" t="str">
        <f t="shared" si="1"/>
        <v>high</v>
      </c>
      <c r="I8" t="str">
        <f t="shared" si="2"/>
        <v>low</v>
      </c>
    </row>
    <row r="9" spans="1:17" x14ac:dyDescent="0.45">
      <c r="A9" t="s">
        <v>40</v>
      </c>
      <c r="B9">
        <v>0.54855431044740599</v>
      </c>
      <c r="C9">
        <v>0.22</v>
      </c>
      <c r="D9">
        <v>34535</v>
      </c>
      <c r="E9">
        <v>0.91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36</v>
      </c>
      <c r="B10">
        <v>0.36128774009763892</v>
      </c>
      <c r="C10">
        <v>0.35199999999999998</v>
      </c>
      <c r="D10">
        <v>63430</v>
      </c>
      <c r="E10">
        <v>0.89</v>
      </c>
      <c r="F10" t="str">
        <f t="shared" si="0"/>
        <v/>
      </c>
      <c r="H10" t="str">
        <f t="shared" si="1"/>
        <v>medium</v>
      </c>
      <c r="I10" t="str">
        <f t="shared" si="2"/>
        <v>medium</v>
      </c>
    </row>
    <row r="11" spans="1:17" x14ac:dyDescent="0.45">
      <c r="A11" t="s">
        <v>30</v>
      </c>
      <c r="B11">
        <v>0.71752664693823875</v>
      </c>
      <c r="C11">
        <v>0.17899999999999999</v>
      </c>
      <c r="D11">
        <v>263070</v>
      </c>
      <c r="E11">
        <v>0.83</v>
      </c>
      <c r="F11" t="str">
        <f t="shared" si="0"/>
        <v/>
      </c>
      <c r="H11" t="str">
        <f t="shared" si="1"/>
        <v>high</v>
      </c>
      <c r="I11" t="str">
        <f t="shared" si="2"/>
        <v>low</v>
      </c>
    </row>
    <row r="12" spans="1:17" x14ac:dyDescent="0.45">
      <c r="A12" t="s">
        <v>37</v>
      </c>
      <c r="B12">
        <v>0.59767226839068621</v>
      </c>
      <c r="C12">
        <v>0.35199999999999998</v>
      </c>
      <c r="D12">
        <v>205441</v>
      </c>
      <c r="E12">
        <v>0.8</v>
      </c>
      <c r="F12" t="str">
        <f t="shared" si="0"/>
        <v/>
      </c>
      <c r="H12" t="str">
        <f t="shared" si="1"/>
        <v>medium</v>
      </c>
      <c r="I12" t="str">
        <f t="shared" si="2"/>
        <v>medium</v>
      </c>
    </row>
    <row r="13" spans="1:17" x14ac:dyDescent="0.45">
      <c r="A13" t="s">
        <v>39</v>
      </c>
      <c r="B13">
        <v>0.25539830193107999</v>
      </c>
      <c r="C13">
        <v>0.25900000000000001</v>
      </c>
      <c r="D13">
        <v>341396</v>
      </c>
      <c r="E13">
        <v>0.8</v>
      </c>
      <c r="F13" t="str">
        <f t="shared" si="0"/>
        <v/>
      </c>
      <c r="H13" t="str">
        <f t="shared" si="1"/>
        <v>low</v>
      </c>
      <c r="I13" t="str">
        <f t="shared" si="2"/>
        <v>low</v>
      </c>
    </row>
    <row r="14" spans="1:17" x14ac:dyDescent="0.45">
      <c r="A14" t="s">
        <v>33</v>
      </c>
      <c r="B14">
        <v>0.51836601545615901</v>
      </c>
      <c r="C14">
        <v>0.35299999999999998</v>
      </c>
      <c r="D14">
        <v>108063</v>
      </c>
      <c r="E14">
        <v>0.78</v>
      </c>
      <c r="F14" t="str">
        <f t="shared" si="0"/>
        <v/>
      </c>
      <c r="H14" t="str">
        <f t="shared" si="1"/>
        <v>medium</v>
      </c>
      <c r="I14" t="str">
        <f t="shared" si="2"/>
        <v>medium</v>
      </c>
    </row>
    <row r="15" spans="1:17" x14ac:dyDescent="0.45">
      <c r="A15" t="s">
        <v>26</v>
      </c>
      <c r="B15">
        <v>0.40748759267104429</v>
      </c>
      <c r="C15">
        <v>0.26800000000000002</v>
      </c>
      <c r="D15">
        <v>8465</v>
      </c>
      <c r="E15">
        <v>0.65</v>
      </c>
      <c r="F15" t="str">
        <f t="shared" si="0"/>
        <v/>
      </c>
      <c r="H15" t="str">
        <f t="shared" si="1"/>
        <v>medium</v>
      </c>
      <c r="I15" t="str">
        <f t="shared" si="2"/>
        <v>low</v>
      </c>
    </row>
    <row r="16" spans="1:17" x14ac:dyDescent="0.45">
      <c r="A16" t="s">
        <v>31</v>
      </c>
      <c r="B16">
        <v>0.7066261120411591</v>
      </c>
      <c r="C16">
        <v>0.22</v>
      </c>
      <c r="D16">
        <v>64376</v>
      </c>
      <c r="E16">
        <v>0.55000000000000004</v>
      </c>
      <c r="F16" t="str">
        <f t="shared" si="0"/>
        <v/>
      </c>
      <c r="H16" t="str">
        <f t="shared" si="1"/>
        <v>high</v>
      </c>
      <c r="I16" t="str">
        <f t="shared" si="2"/>
        <v>low</v>
      </c>
    </row>
    <row r="17" spans="1:9" x14ac:dyDescent="0.45">
      <c r="A17" t="s">
        <v>29</v>
      </c>
      <c r="B17">
        <v>0.58088454590868877</v>
      </c>
      <c r="C17">
        <v>0.29499999999999998</v>
      </c>
      <c r="D17">
        <v>56643</v>
      </c>
      <c r="E17">
        <v>0.47</v>
      </c>
      <c r="F17" t="str">
        <f t="shared" si="0"/>
        <v/>
      </c>
      <c r="H17" t="str">
        <f t="shared" si="1"/>
        <v>medium</v>
      </c>
      <c r="I17" t="str">
        <f t="shared" si="2"/>
        <v>low</v>
      </c>
    </row>
    <row r="18" spans="1:9" x14ac:dyDescent="0.45">
      <c r="A18" t="s">
        <v>28</v>
      </c>
      <c r="B18">
        <v>0.54346900216336824</v>
      </c>
      <c r="C18">
        <v>0.27600000000000002</v>
      </c>
      <c r="D18">
        <v>49435</v>
      </c>
      <c r="E18">
        <v>0.21</v>
      </c>
      <c r="F18" t="str">
        <f t="shared" si="0"/>
        <v/>
      </c>
      <c r="H18" t="str">
        <f t="shared" si="1"/>
        <v>medium</v>
      </c>
      <c r="I18" t="str">
        <f t="shared" si="2"/>
        <v>low</v>
      </c>
    </row>
    <row r="19" spans="1:9" x14ac:dyDescent="0.45">
      <c r="A19" t="s">
        <v>24</v>
      </c>
      <c r="B19">
        <v>0.68145507180469123</v>
      </c>
      <c r="C19">
        <v>0.16700000000000001</v>
      </c>
      <c r="D19">
        <v>603</v>
      </c>
      <c r="E19">
        <v>0.18</v>
      </c>
      <c r="F19" t="str">
        <f t="shared" si="0"/>
        <v/>
      </c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>
        <v>0.59554408972466699</v>
      </c>
      <c r="C20">
        <v>0.16700000000000001</v>
      </c>
      <c r="D20">
        <v>756</v>
      </c>
      <c r="E20">
        <v>0.08</v>
      </c>
      <c r="F20" t="str">
        <f t="shared" si="0"/>
        <v/>
      </c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2">
        <f>SUM(D2:D20)</f>
        <v>2633782</v>
      </c>
    </row>
    <row r="23" spans="1:9" x14ac:dyDescent="0.45">
      <c r="C23" t="s">
        <v>43</v>
      </c>
      <c r="D23" s="2">
        <f>SUMIF(F2:F20, "=competitive", D2:D20)</f>
        <v>993386</v>
      </c>
    </row>
    <row r="25" spans="1:9" x14ac:dyDescent="0.45">
      <c r="C25" t="s">
        <v>58</v>
      </c>
      <c r="D25" s="4">
        <f>D23/D22</f>
        <v>0.37717092758626186</v>
      </c>
    </row>
  </sheetData>
  <autoFilter ref="A1:E1" xr:uid="{5C37221A-46D6-463A-8D40-DE404518DFAA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AF0F-26B0-4AB7-9222-A0FE15140066}">
  <dimension ref="A1:H11"/>
  <sheetViews>
    <sheetView topLeftCell="A13" workbookViewId="0">
      <selection activeCell="G45" sqref="G45"/>
    </sheetView>
  </sheetViews>
  <sheetFormatPr defaultRowHeight="13.8" x14ac:dyDescent="0.45"/>
  <cols>
    <col min="1" max="1" width="15.47265625" bestFit="1" customWidth="1"/>
    <col min="2" max="2" width="23.140625" style="4" customWidth="1"/>
    <col min="3" max="3" width="15.76171875" customWidth="1"/>
    <col min="4" max="4" width="18.76171875" customWidth="1"/>
    <col min="5" max="5" width="16" customWidth="1"/>
    <col min="6" max="6" width="14" customWidth="1"/>
    <col min="7" max="7" width="17" customWidth="1"/>
    <col min="8" max="8" width="14.234375" customWidth="1"/>
  </cols>
  <sheetData>
    <row r="1" spans="1:8" s="13" customFormat="1" x14ac:dyDescent="0.45">
      <c r="A1" s="13" t="s">
        <v>60</v>
      </c>
      <c r="B1" s="14" t="s">
        <v>71</v>
      </c>
      <c r="C1" s="13" t="s">
        <v>72</v>
      </c>
      <c r="D1" s="13" t="s">
        <v>73</v>
      </c>
      <c r="E1" s="13" t="s">
        <v>74</v>
      </c>
      <c r="F1" s="13" t="s">
        <v>75</v>
      </c>
      <c r="G1" s="13" t="s">
        <v>76</v>
      </c>
      <c r="H1" s="13" t="s">
        <v>77</v>
      </c>
    </row>
    <row r="2" spans="1:8" x14ac:dyDescent="0.45">
      <c r="A2" s="5" t="s">
        <v>61</v>
      </c>
      <c r="B2" s="6">
        <f>dvrpc!D25</f>
        <v>0.39014053394610809</v>
      </c>
      <c r="C2" s="6">
        <f>dvrpc!M2</f>
        <v>0.68943471611014218</v>
      </c>
      <c r="D2" s="6">
        <f>dvrpc!M3</f>
        <v>0.31056528388985777</v>
      </c>
      <c r="E2" s="6">
        <f>dvrpc!M4</f>
        <v>0</v>
      </c>
      <c r="F2" s="6">
        <f>dvrpc!Q2</f>
        <v>0.58072810041882428</v>
      </c>
      <c r="G2" s="6">
        <f>dvrpc!Q3</f>
        <v>0.41927189958117572</v>
      </c>
      <c r="H2" s="6">
        <f>dvrpc!Q4</f>
        <v>0</v>
      </c>
    </row>
    <row r="3" spans="1:8" x14ac:dyDescent="0.45">
      <c r="A3" s="5" t="s">
        <v>62</v>
      </c>
      <c r="B3" s="6">
        <f>ATL!D25</f>
        <v>0.27618222147971833</v>
      </c>
      <c r="C3" s="6">
        <f>ATL!M2</f>
        <v>0.14517515227377537</v>
      </c>
      <c r="D3" s="6">
        <f>ATL!M3</f>
        <v>0.60006797669028378</v>
      </c>
      <c r="E3" s="6">
        <f>ATL!M4</f>
        <v>0.2547568710359408</v>
      </c>
      <c r="F3" s="6">
        <f>ATL!Q2</f>
        <v>0.2547568710359408</v>
      </c>
      <c r="G3" s="6">
        <f>ATL!Q3</f>
        <v>0.7452431289640592</v>
      </c>
      <c r="H3" s="6">
        <f>ATL!Q4</f>
        <v>0</v>
      </c>
    </row>
    <row r="4" spans="1:8" x14ac:dyDescent="0.45">
      <c r="A4" s="5" t="s">
        <v>63</v>
      </c>
      <c r="B4" s="6">
        <f>BAL!D25</f>
        <v>0.17436441938000496</v>
      </c>
      <c r="C4" s="6">
        <f>BAL!M2</f>
        <v>0.27618603344669496</v>
      </c>
      <c r="D4" s="6">
        <f>BAL!M3</f>
        <v>0.72381396655330499</v>
      </c>
      <c r="E4" s="6">
        <f>BAL!M4</f>
        <v>0</v>
      </c>
      <c r="F4" s="6">
        <f>BAL!Q2</f>
        <v>0</v>
      </c>
      <c r="G4" s="6">
        <f>BAL!Q3</f>
        <v>1</v>
      </c>
      <c r="H4" s="6">
        <f>BAL!Q4</f>
        <v>0</v>
      </c>
    </row>
    <row r="5" spans="1:8" x14ac:dyDescent="0.45">
      <c r="A5" s="5" t="s">
        <v>64</v>
      </c>
      <c r="B5" s="6">
        <f>BOS!D25</f>
        <v>0.27403878383385899</v>
      </c>
      <c r="C5" s="6">
        <f>BOS!M2</f>
        <v>0.42074892056207314</v>
      </c>
      <c r="D5" s="6">
        <f>BOS!M3</f>
        <v>0.57925107943792686</v>
      </c>
      <c r="E5" s="6">
        <f>BOS!M4</f>
        <v>0</v>
      </c>
      <c r="F5" s="6">
        <f>BOS!Q2</f>
        <v>0</v>
      </c>
      <c r="G5" s="6">
        <f>BOS!Q3</f>
        <v>1</v>
      </c>
      <c r="H5" s="6">
        <f>BOS!Q4</f>
        <v>0</v>
      </c>
    </row>
    <row r="6" spans="1:8" x14ac:dyDescent="0.45">
      <c r="A6" s="5" t="s">
        <v>65</v>
      </c>
      <c r="B6" s="6">
        <f>CHI!D25</f>
        <v>0.26871260201709835</v>
      </c>
      <c r="C6" s="6">
        <f>CHI!M2</f>
        <v>0.1296490231523712</v>
      </c>
      <c r="D6" s="6">
        <f>CHI!M3</f>
        <v>0.64263881153751501</v>
      </c>
      <c r="E6" s="6">
        <f>CHI!M4</f>
        <v>0.22771216531011373</v>
      </c>
      <c r="F6" s="6">
        <f>CHI!Q2</f>
        <v>0.45981593559596123</v>
      </c>
      <c r="G6" s="6">
        <f>CHI!Q3</f>
        <v>0.54018406440403877</v>
      </c>
      <c r="H6" s="6">
        <f>CHI!Q4</f>
        <v>0</v>
      </c>
    </row>
    <row r="7" spans="1:8" x14ac:dyDescent="0.45">
      <c r="A7" s="5" t="s">
        <v>66</v>
      </c>
      <c r="B7" s="6">
        <f>DAL!D25</f>
        <v>0.20548192191807166</v>
      </c>
      <c r="C7" s="6">
        <f>DAL!M2</f>
        <v>0</v>
      </c>
      <c r="D7" s="6">
        <f>DAL!M3</f>
        <v>0.66160745757118966</v>
      </c>
      <c r="E7" s="6">
        <f>DAL!M4</f>
        <v>0.33839254242881034</v>
      </c>
      <c r="F7" s="6">
        <f>DAL!Q2</f>
        <v>0.33839254242881034</v>
      </c>
      <c r="G7" s="6">
        <f>DAL!Q3</f>
        <v>0.66160745757118966</v>
      </c>
      <c r="H7" s="6">
        <f>DAL!Q4</f>
        <v>0</v>
      </c>
    </row>
    <row r="8" spans="1:8" x14ac:dyDescent="0.45">
      <c r="A8" s="5" t="s">
        <v>67</v>
      </c>
      <c r="B8" s="6">
        <f>LAX!D25</f>
        <v>0.19577785874311543</v>
      </c>
      <c r="C8" s="6">
        <f>LAX!M2</f>
        <v>0.41554121950239159</v>
      </c>
      <c r="D8" s="6">
        <f>LAX!M3</f>
        <v>0.58445878049760847</v>
      </c>
      <c r="E8" s="6">
        <f>LAX!M4</f>
        <v>0</v>
      </c>
      <c r="F8" s="6">
        <f>LAX!Q2</f>
        <v>0.44923228425579809</v>
      </c>
      <c r="G8" s="6">
        <f>LAX!Q3</f>
        <v>0.55076771574420191</v>
      </c>
      <c r="H8" s="6">
        <f>LAX!Q4</f>
        <v>0</v>
      </c>
    </row>
    <row r="9" spans="1:8" x14ac:dyDescent="0.45">
      <c r="A9" s="5" t="s">
        <v>68</v>
      </c>
      <c r="B9" s="6">
        <f>NYC!D25</f>
        <v>0.4846432785027468</v>
      </c>
      <c r="C9" s="6">
        <f>NYC!M2</f>
        <v>0.60898625027422482</v>
      </c>
      <c r="D9" s="6">
        <f>NYC!M3</f>
        <v>0.39101374972577513</v>
      </c>
      <c r="E9" s="6">
        <f>NYC!M4</f>
        <v>0</v>
      </c>
      <c r="F9" s="6">
        <f>NYC!Q2</f>
        <v>0.43442243140975395</v>
      </c>
      <c r="G9" s="6">
        <f>NYC!Q3</f>
        <v>0.56557756859024599</v>
      </c>
      <c r="H9" s="6">
        <f>NYC!Q4</f>
        <v>0</v>
      </c>
    </row>
    <row r="10" spans="1:8" x14ac:dyDescent="0.45">
      <c r="A10" s="5" t="s">
        <v>69</v>
      </c>
      <c r="B10" s="6">
        <f>PIT!D25</f>
        <v>0.12306751233317428</v>
      </c>
      <c r="C10" s="6">
        <f>PIT!M2</f>
        <v>0.44526236315590789</v>
      </c>
      <c r="D10" s="6">
        <f>PIT!M3</f>
        <v>0.55473763684409216</v>
      </c>
      <c r="E10" s="6">
        <f>PIT!M4</f>
        <v>0</v>
      </c>
      <c r="F10" s="6">
        <f>PIT!Q2</f>
        <v>0.10897980369950924</v>
      </c>
      <c r="G10" s="6">
        <f>PIT!Q3</f>
        <v>0.89102019630049079</v>
      </c>
      <c r="H10" s="6">
        <f>PIT!Q4</f>
        <v>0</v>
      </c>
    </row>
    <row r="11" spans="1:8" x14ac:dyDescent="0.45">
      <c r="A11" s="5" t="s">
        <v>70</v>
      </c>
      <c r="B11" s="6">
        <f>WAS!D25</f>
        <v>0.37717092758626186</v>
      </c>
      <c r="C11" s="6">
        <f>WAS!M2</f>
        <v>0.20647663647363662</v>
      </c>
      <c r="D11" s="6">
        <f>WAS!M3</f>
        <v>0.79352336352636332</v>
      </c>
      <c r="E11" s="6">
        <f>WAS!M4</f>
        <v>0</v>
      </c>
      <c r="F11" s="6">
        <f>WAS!Q2</f>
        <v>0.1833345748782447</v>
      </c>
      <c r="G11" s="6">
        <f>WAS!Q3</f>
        <v>0.81666542512175533</v>
      </c>
      <c r="H11" s="6">
        <f>WAS!Q4</f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8C49-346E-49F7-98CC-CC270A4EED02}">
  <dimension ref="A1:Q25"/>
  <sheetViews>
    <sheetView topLeftCell="K1" zoomScaleNormal="100" workbookViewId="0">
      <selection activeCell="O21" sqref="O21"/>
    </sheetView>
  </sheetViews>
  <sheetFormatPr defaultRowHeight="13.8" x14ac:dyDescent="0.45"/>
  <cols>
    <col min="1" max="1" width="5" customWidth="1"/>
    <col min="2" max="2" width="17.234375" customWidth="1"/>
    <col min="3" max="3" width="13.6171875" customWidth="1"/>
    <col min="4" max="4" width="10.76171875" bestFit="1" customWidth="1"/>
    <col min="5" max="5" width="9.47265625" customWidth="1"/>
    <col min="6" max="6" width="9.37890625" bestFit="1" customWidth="1"/>
    <col min="7" max="7" width="1.85546875" customWidth="1"/>
    <col min="8" max="8" width="7" bestFit="1" customWidth="1"/>
    <col min="10" max="10" width="1.37890625" customWidth="1"/>
    <col min="11" max="11" width="6.140625" bestFit="1" customWidth="1"/>
    <col min="12" max="12" width="10.234375" bestFit="1" customWidth="1"/>
    <col min="13" max="13" width="8.76171875" customWidth="1"/>
    <col min="14" max="14" width="1.47265625" customWidth="1"/>
    <col min="15" max="15" width="5.6171875" bestFit="1" customWidth="1"/>
    <col min="18" max="18" width="2.85546875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2</v>
      </c>
      <c r="E1" s="1" t="s">
        <v>3</v>
      </c>
      <c r="F1" s="3" t="s">
        <v>52</v>
      </c>
      <c r="G1" s="3"/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38</v>
      </c>
      <c r="B2" s="4">
        <v>0.2185660099442574</v>
      </c>
      <c r="C2" s="4">
        <v>0.35</v>
      </c>
      <c r="D2" s="2">
        <v>152823</v>
      </c>
      <c r="E2" s="12">
        <v>2.2599999999999998</v>
      </c>
      <c r="F2" t="str">
        <f>IF(E2&gt;=1.25,"competitive", "")</f>
        <v>competitive</v>
      </c>
      <c r="H2" t="str">
        <f>IF(B2&gt;=0.666,"high",IF(AND(B2&lt;=0.666,B2&gt;=0.333),"medium","low"))</f>
        <v>low</v>
      </c>
      <c r="I2" t="str">
        <f>IF(C2&gt;=0.666,"high",IF(AND(C2&lt;=0.666,C2&gt;=0.333),"medium","low"))</f>
        <v>medium</v>
      </c>
      <c r="K2" t="s">
        <v>54</v>
      </c>
      <c r="L2">
        <f>SUMIF($H$2:$H$6, "=low", $D$2:$D$6)</f>
        <v>668489</v>
      </c>
      <c r="M2" s="4">
        <f>L2/$D$23</f>
        <v>0.68943471611014218</v>
      </c>
      <c r="O2" t="s">
        <v>54</v>
      </c>
      <c r="P2">
        <f>SUMIF($I$2:$I$6, "=low", $D$2:$D$6)</f>
        <v>563085</v>
      </c>
      <c r="Q2" s="4">
        <f>P2/$D$23</f>
        <v>0.58072810041882428</v>
      </c>
    </row>
    <row r="3" spans="1:17" x14ac:dyDescent="0.45">
      <c r="A3" t="s">
        <v>36</v>
      </c>
      <c r="B3" s="4">
        <v>0.36128774009763892</v>
      </c>
      <c r="C3" s="4">
        <v>0.35199999999999998</v>
      </c>
      <c r="D3" s="2">
        <v>89087</v>
      </c>
      <c r="E3" s="12">
        <v>1.32</v>
      </c>
      <c r="F3" t="str">
        <f t="shared" ref="F3:F20" si="0">IF(E3&gt;=1.25,"competitive", "")</f>
        <v>competitive</v>
      </c>
      <c r="H3" t="str">
        <f t="shared" ref="H3:H20" si="1">IF(B3&gt;=0.666,"high",IF(AND(B3&lt;=0.666,B3&gt;=0.333),"medium","low"))</f>
        <v>medium</v>
      </c>
      <c r="I3" t="str">
        <f t="shared" ref="I3:I20" si="2">IF(C3&gt;=0.666,"high",IF(AND(C3&lt;=0.666,C3&gt;=0.333),"medium","low"))</f>
        <v>medium</v>
      </c>
      <c r="K3" t="s">
        <v>59</v>
      </c>
      <c r="L3">
        <f>SUMIF($H$2:$H$6, "=medium", $D$2:$D$6)</f>
        <v>301130</v>
      </c>
      <c r="M3" s="4">
        <f t="shared" ref="M3:M4" si="3">L3/$D$23</f>
        <v>0.31056528388985777</v>
      </c>
      <c r="O3" t="s">
        <v>59</v>
      </c>
      <c r="P3">
        <f>SUMIF($I$2:$I$6, "=medium", $D$2:$D$6)</f>
        <v>406534</v>
      </c>
      <c r="Q3" s="4">
        <f t="shared" ref="Q3:Q4" si="4">P3/$D$23</f>
        <v>0.41927189958117572</v>
      </c>
    </row>
    <row r="4" spans="1:17" x14ac:dyDescent="0.45">
      <c r="A4" t="s">
        <v>40</v>
      </c>
      <c r="B4" s="4">
        <v>0.54855431044740599</v>
      </c>
      <c r="C4" s="4">
        <v>0.22</v>
      </c>
      <c r="D4" s="2">
        <v>47419</v>
      </c>
      <c r="E4" s="12">
        <v>1.32</v>
      </c>
      <c r="F4" t="str">
        <f t="shared" si="0"/>
        <v>competitive</v>
      </c>
      <c r="G4" s="9"/>
      <c r="H4" t="str">
        <f t="shared" si="1"/>
        <v>medium</v>
      </c>
      <c r="I4" t="str">
        <f t="shared" si="2"/>
        <v>low</v>
      </c>
      <c r="K4" t="s">
        <v>56</v>
      </c>
      <c r="L4">
        <f>SUMIF($H$2:$H$6, "=high", $D$2:$D$6)</f>
        <v>0</v>
      </c>
      <c r="M4" s="4">
        <f t="shared" si="3"/>
        <v>0</v>
      </c>
      <c r="O4" t="s">
        <v>56</v>
      </c>
      <c r="P4">
        <f>SUMIF($I$2:$I$6, "=high", $D$2:$D$6)</f>
        <v>0</v>
      </c>
      <c r="Q4" s="4">
        <f t="shared" si="4"/>
        <v>0</v>
      </c>
    </row>
    <row r="5" spans="1:17" x14ac:dyDescent="0.45">
      <c r="A5" t="s">
        <v>39</v>
      </c>
      <c r="B5" s="4">
        <v>0.25539830193107999</v>
      </c>
      <c r="C5" s="4">
        <v>0.25900000000000001</v>
      </c>
      <c r="D5" s="2">
        <v>515666</v>
      </c>
      <c r="E5" s="12">
        <v>1.29</v>
      </c>
      <c r="F5" t="str">
        <f t="shared" si="0"/>
        <v>competitive</v>
      </c>
      <c r="H5" t="str">
        <f t="shared" si="1"/>
        <v>low</v>
      </c>
      <c r="I5" t="str">
        <f t="shared" si="2"/>
        <v>low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33</v>
      </c>
      <c r="B6" s="4">
        <v>0.51836601545615901</v>
      </c>
      <c r="C6" s="4">
        <v>0.35299999999999998</v>
      </c>
      <c r="D6" s="2">
        <v>164624</v>
      </c>
      <c r="E6" s="12">
        <v>1.26</v>
      </c>
      <c r="F6" t="str">
        <f t="shared" si="0"/>
        <v>competitive</v>
      </c>
      <c r="H6" t="str">
        <f t="shared" si="1"/>
        <v>medium</v>
      </c>
      <c r="I6" t="str">
        <f t="shared" si="2"/>
        <v>medium</v>
      </c>
    </row>
    <row r="7" spans="1:17" x14ac:dyDescent="0.45">
      <c r="A7" t="s">
        <v>29</v>
      </c>
      <c r="B7" s="4">
        <v>0.58088454590868877</v>
      </c>
      <c r="C7" s="4">
        <v>0.29499999999999998</v>
      </c>
      <c r="D7" s="2">
        <v>134744</v>
      </c>
      <c r="E7" s="12">
        <v>1.17</v>
      </c>
      <c r="F7" t="str">
        <f t="shared" si="0"/>
        <v/>
      </c>
      <c r="H7" t="str">
        <f t="shared" si="1"/>
        <v>medium</v>
      </c>
      <c r="I7" t="str">
        <f t="shared" si="2"/>
        <v>low</v>
      </c>
    </row>
    <row r="8" spans="1:17" x14ac:dyDescent="0.45">
      <c r="A8" t="s">
        <v>35</v>
      </c>
      <c r="B8" s="4">
        <v>0.33561520436583558</v>
      </c>
      <c r="C8" s="4">
        <v>0.35199999999999998</v>
      </c>
      <c r="D8" s="2">
        <v>209817</v>
      </c>
      <c r="E8" s="12">
        <v>1.1399999999999999</v>
      </c>
      <c r="F8" t="str">
        <f t="shared" si="0"/>
        <v/>
      </c>
      <c r="H8" t="str">
        <f t="shared" si="1"/>
        <v>medium</v>
      </c>
      <c r="I8" t="str">
        <f t="shared" si="2"/>
        <v>medium</v>
      </c>
    </row>
    <row r="9" spans="1:17" x14ac:dyDescent="0.45">
      <c r="A9" t="s">
        <v>42</v>
      </c>
      <c r="B9" s="4">
        <v>0.50478130549071665</v>
      </c>
      <c r="C9" s="4">
        <v>0.23499999999999999</v>
      </c>
      <c r="D9" s="2">
        <v>99137</v>
      </c>
      <c r="E9" s="12">
        <v>1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32</v>
      </c>
      <c r="B10" s="4">
        <v>0.27827649005797778</v>
      </c>
      <c r="C10" s="4">
        <v>0.435</v>
      </c>
      <c r="D10" s="2">
        <v>65896</v>
      </c>
      <c r="E10" s="12">
        <v>1</v>
      </c>
      <c r="F10" t="str">
        <f t="shared" si="0"/>
        <v/>
      </c>
      <c r="H10" t="str">
        <f t="shared" si="1"/>
        <v>low</v>
      </c>
      <c r="I10" t="str">
        <f t="shared" si="2"/>
        <v>medium</v>
      </c>
    </row>
    <row r="11" spans="1:17" x14ac:dyDescent="0.45">
      <c r="A11" t="s">
        <v>30</v>
      </c>
      <c r="B11" s="4">
        <v>0.71752664693823875</v>
      </c>
      <c r="C11" s="4">
        <v>0.17899999999999999</v>
      </c>
      <c r="D11" s="2">
        <v>287058</v>
      </c>
      <c r="E11" s="12">
        <v>0.95</v>
      </c>
      <c r="F11" t="str">
        <f t="shared" si="0"/>
        <v/>
      </c>
      <c r="H11" t="str">
        <f t="shared" si="1"/>
        <v>high</v>
      </c>
      <c r="I11" t="str">
        <f t="shared" si="2"/>
        <v>low</v>
      </c>
    </row>
    <row r="12" spans="1:17" x14ac:dyDescent="0.45">
      <c r="A12" t="s">
        <v>31</v>
      </c>
      <c r="B12" s="4">
        <v>0.7066261120411591</v>
      </c>
      <c r="C12" s="4">
        <v>0.22</v>
      </c>
      <c r="D12" s="2">
        <v>101293</v>
      </c>
      <c r="E12" s="12">
        <v>0.92</v>
      </c>
      <c r="F12" t="str">
        <f t="shared" si="0"/>
        <v/>
      </c>
      <c r="H12" t="str">
        <f t="shared" si="1"/>
        <v>high</v>
      </c>
      <c r="I12" t="str">
        <f t="shared" si="2"/>
        <v>low</v>
      </c>
    </row>
    <row r="13" spans="1:17" x14ac:dyDescent="0.45">
      <c r="A13" t="s">
        <v>34</v>
      </c>
      <c r="B13" s="4">
        <v>0.65649419966464595</v>
      </c>
      <c r="C13" s="4">
        <v>0.35299999999999998</v>
      </c>
      <c r="D13" s="2">
        <v>35844</v>
      </c>
      <c r="E13" s="12">
        <v>0.85</v>
      </c>
      <c r="F13" t="str">
        <f t="shared" si="0"/>
        <v/>
      </c>
      <c r="H13" t="str">
        <f t="shared" si="1"/>
        <v>medium</v>
      </c>
      <c r="I13" t="str">
        <f t="shared" si="2"/>
        <v>medium</v>
      </c>
    </row>
    <row r="14" spans="1:17" x14ac:dyDescent="0.45">
      <c r="A14" t="s">
        <v>26</v>
      </c>
      <c r="B14" s="4">
        <v>0.40748759267104429</v>
      </c>
      <c r="C14" s="4">
        <v>0.26800000000000002</v>
      </c>
      <c r="D14" s="2">
        <v>9686</v>
      </c>
      <c r="E14" s="12">
        <v>0.79</v>
      </c>
      <c r="F14" t="str">
        <f t="shared" si="0"/>
        <v/>
      </c>
      <c r="H14" t="str">
        <f t="shared" si="1"/>
        <v>medium</v>
      </c>
      <c r="I14" t="str">
        <f t="shared" si="2"/>
        <v>low</v>
      </c>
    </row>
    <row r="15" spans="1:17" x14ac:dyDescent="0.45">
      <c r="A15" t="s">
        <v>27</v>
      </c>
      <c r="B15" s="4">
        <v>0.56179690970090479</v>
      </c>
      <c r="C15" s="4">
        <v>0.186</v>
      </c>
      <c r="D15" s="2">
        <v>107146</v>
      </c>
      <c r="E15" s="12">
        <v>0.78</v>
      </c>
      <c r="F15" t="str">
        <f t="shared" si="0"/>
        <v/>
      </c>
      <c r="H15" t="str">
        <f t="shared" si="1"/>
        <v>medium</v>
      </c>
      <c r="I15" t="str">
        <f t="shared" si="2"/>
        <v>low</v>
      </c>
    </row>
    <row r="16" spans="1:17" x14ac:dyDescent="0.45">
      <c r="A16" t="s">
        <v>41</v>
      </c>
      <c r="B16" s="4">
        <v>0.84607744738108948</v>
      </c>
      <c r="C16" s="4">
        <v>0.127</v>
      </c>
      <c r="D16" s="2">
        <v>163659</v>
      </c>
      <c r="E16" s="12">
        <v>0.7</v>
      </c>
      <c r="F16" t="str">
        <f t="shared" si="0"/>
        <v/>
      </c>
      <c r="H16" t="str">
        <f t="shared" si="1"/>
        <v>high</v>
      </c>
      <c r="I16" t="str">
        <f t="shared" si="2"/>
        <v>low</v>
      </c>
    </row>
    <row r="17" spans="1:9" x14ac:dyDescent="0.45">
      <c r="A17" t="s">
        <v>28</v>
      </c>
      <c r="B17" s="4">
        <v>0.54346900216336824</v>
      </c>
      <c r="C17" s="4">
        <v>0.27600000000000002</v>
      </c>
      <c r="D17" s="2">
        <v>150521</v>
      </c>
      <c r="E17" s="12">
        <v>0.66</v>
      </c>
      <c r="F17" t="str">
        <f t="shared" si="0"/>
        <v/>
      </c>
      <c r="H17" t="str">
        <f t="shared" si="1"/>
        <v>medium</v>
      </c>
      <c r="I17" t="str">
        <f t="shared" si="2"/>
        <v>low</v>
      </c>
    </row>
    <row r="18" spans="1:9" x14ac:dyDescent="0.45">
      <c r="A18" t="s">
        <v>37</v>
      </c>
      <c r="B18" s="4">
        <v>0.59767226839068621</v>
      </c>
      <c r="C18" s="4">
        <v>0.35199999999999998</v>
      </c>
      <c r="D18" s="2">
        <v>149443</v>
      </c>
      <c r="E18" s="12">
        <v>0.62</v>
      </c>
      <c r="F18" t="str">
        <f t="shared" si="0"/>
        <v/>
      </c>
      <c r="H18" t="str">
        <f t="shared" si="1"/>
        <v>medium</v>
      </c>
      <c r="I18" t="str">
        <f t="shared" si="2"/>
        <v>medium</v>
      </c>
    </row>
    <row r="19" spans="1:9" x14ac:dyDescent="0.45">
      <c r="A19" t="s">
        <v>24</v>
      </c>
      <c r="B19" s="4">
        <v>0.68145507180469123</v>
      </c>
      <c r="C19" s="4">
        <v>0.16700000000000001</v>
      </c>
      <c r="D19" s="2">
        <v>778</v>
      </c>
      <c r="E19" s="12">
        <v>0.24</v>
      </c>
      <c r="F19" t="str">
        <f t="shared" si="0"/>
        <v/>
      </c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 s="4">
        <v>0.59554408972466699</v>
      </c>
      <c r="C20" s="4">
        <v>0.16700000000000001</v>
      </c>
      <c r="D20" s="2">
        <v>666</v>
      </c>
      <c r="E20" s="12">
        <v>7.0000000000000007E-2</v>
      </c>
      <c r="F20" t="str">
        <f t="shared" si="0"/>
        <v/>
      </c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2">
        <f>SUM(D2:D20)</f>
        <v>2485307</v>
      </c>
    </row>
    <row r="23" spans="1:9" x14ac:dyDescent="0.45">
      <c r="C23" t="s">
        <v>43</v>
      </c>
      <c r="D23" s="2">
        <f>SUMIF(F2:F20, "=competitive", D2:D20)</f>
        <v>969619</v>
      </c>
    </row>
    <row r="25" spans="1:9" x14ac:dyDescent="0.45">
      <c r="C25" t="s">
        <v>58</v>
      </c>
      <c r="D25" s="4">
        <f>D23/D22</f>
        <v>0.39014053394610809</v>
      </c>
    </row>
  </sheetData>
  <autoFilter ref="A1:E1" xr:uid="{9FBA8C49-346E-49F7-98CC-CC270A4EED02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B387-730F-4C45-8F32-C0F79CEE5287}">
  <dimension ref="A1:S25"/>
  <sheetViews>
    <sheetView tabSelected="1" workbookViewId="0">
      <selection activeCell="O17" sqref="O17"/>
    </sheetView>
  </sheetViews>
  <sheetFormatPr defaultRowHeight="13.8" x14ac:dyDescent="0.45"/>
  <cols>
    <col min="1" max="1" width="4.76171875" bestFit="1" customWidth="1"/>
    <col min="2" max="2" width="15.234375" bestFit="1" customWidth="1"/>
    <col min="3" max="3" width="16" bestFit="1" customWidth="1"/>
    <col min="4" max="4" width="9.76171875" bestFit="1" customWidth="1"/>
    <col min="5" max="5" width="6.140625" bestFit="1" customWidth="1"/>
    <col min="6" max="6" width="10.140625" bestFit="1" customWidth="1"/>
    <col min="7" max="7" width="2.234375" customWidth="1"/>
    <col min="10" max="10" width="2.47265625" customWidth="1"/>
    <col min="11" max="11" width="6.140625" bestFit="1" customWidth="1"/>
    <col min="12" max="12" width="10.234375" bestFit="1" customWidth="1"/>
    <col min="14" max="14" width="1.6171875" customWidth="1"/>
    <col min="15" max="15" width="5.6171875" bestFit="1" customWidth="1"/>
    <col min="16" max="16" width="9.76171875" bestFit="1" customWidth="1"/>
    <col min="18" max="18" width="8.37890625" bestFit="1" customWidth="1"/>
  </cols>
  <sheetData>
    <row r="1" spans="1:19" ht="14.4" x14ac:dyDescent="0.45">
      <c r="A1" s="1" t="s">
        <v>0</v>
      </c>
      <c r="B1" s="1" t="s">
        <v>22</v>
      </c>
      <c r="C1" s="1" t="s">
        <v>23</v>
      </c>
      <c r="D1" s="1" t="s">
        <v>4</v>
      </c>
      <c r="E1" s="1" t="s">
        <v>5</v>
      </c>
      <c r="F1" s="3" t="s">
        <v>52</v>
      </c>
      <c r="G1" s="3"/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  <c r="S1" s="4"/>
    </row>
    <row r="2" spans="1:19" x14ac:dyDescent="0.45">
      <c r="A2" t="s">
        <v>36</v>
      </c>
      <c r="B2" s="4">
        <v>0.36128774009763892</v>
      </c>
      <c r="C2" s="4">
        <v>0.35199999999999998</v>
      </c>
      <c r="D2" s="2">
        <v>107894</v>
      </c>
      <c r="E2" s="12">
        <v>1.64</v>
      </c>
      <c r="F2" s="4" t="str">
        <f>IF(E2&gt;=1.25, "competitive", "")</f>
        <v>competitive</v>
      </c>
      <c r="G2" s="4"/>
      <c r="H2" t="str">
        <f>IF(B2&gt;=0.666,"high",IF(AND(B2&lt;=0.666,B2&gt;=0.333),"medium","low"))</f>
        <v>medium</v>
      </c>
      <c r="I2" t="str">
        <f>IF(C2&gt;=0.666,"high",IF(AND(C2&lt;=0.666,C2&gt;=0.333),"medium","low"))</f>
        <v>medium</v>
      </c>
      <c r="K2" s="2" t="s">
        <v>54</v>
      </c>
      <c r="L2">
        <f>SUMIF($H$2:$H$6, "=low", $D$2:$D$6)</f>
        <v>96959</v>
      </c>
      <c r="M2" s="4">
        <f>L2/$D$23</f>
        <v>0.14517515227377537</v>
      </c>
      <c r="O2" s="4" t="s">
        <v>54</v>
      </c>
      <c r="P2">
        <f>SUMIF($I$2:$I$6, "=low", $D$2:$D$6)</f>
        <v>170146</v>
      </c>
      <c r="Q2" s="4">
        <f>P2/$D$23</f>
        <v>0.2547568710359408</v>
      </c>
      <c r="S2" s="4"/>
    </row>
    <row r="3" spans="1:19" x14ac:dyDescent="0.45">
      <c r="A3" t="s">
        <v>31</v>
      </c>
      <c r="B3" s="4">
        <v>0.7066261120411591</v>
      </c>
      <c r="C3" s="4">
        <v>0.22</v>
      </c>
      <c r="D3" s="2">
        <v>170146</v>
      </c>
      <c r="E3" s="12">
        <v>1.59</v>
      </c>
      <c r="F3" s="4" t="str">
        <f t="shared" ref="F3:F20" si="0">IF(E3&gt;=1.25, "competitive", "")</f>
        <v>competitive</v>
      </c>
      <c r="G3" s="4"/>
      <c r="H3" t="str">
        <f t="shared" ref="H3:H20" si="1">IF(B3&gt;=0.666,"high",IF(AND(B3&lt;=0.666,B3&gt;=0.333),"medium","low"))</f>
        <v>high</v>
      </c>
      <c r="I3" t="str">
        <f t="shared" ref="I3:I20" si="2">IF(C3&gt;=0.666,"high",IF(AND(C3&lt;=0.666,C3&gt;=0.333),"medium","low"))</f>
        <v>low</v>
      </c>
      <c r="K3" t="s">
        <v>59</v>
      </c>
      <c r="L3">
        <f>SUMIF($H$2:$H$6, "=medium", $D$2:$D$6)</f>
        <v>400771</v>
      </c>
      <c r="M3" s="4">
        <f t="shared" ref="M3:M4" si="3">L3/$D$23</f>
        <v>0.60006797669028378</v>
      </c>
      <c r="O3" s="4" t="s">
        <v>59</v>
      </c>
      <c r="P3">
        <f>SUMIF($I$2:$I$6, "=medium", $D$2:$D$6)</f>
        <v>497730</v>
      </c>
      <c r="Q3" s="4">
        <f t="shared" ref="Q3:Q4" si="4">P3/$D$23</f>
        <v>0.7452431289640592</v>
      </c>
      <c r="S3" s="4"/>
    </row>
    <row r="4" spans="1:19" x14ac:dyDescent="0.45">
      <c r="A4" t="s">
        <v>32</v>
      </c>
      <c r="B4" s="4">
        <v>0.27827649005797778</v>
      </c>
      <c r="C4" s="4">
        <v>0.435</v>
      </c>
      <c r="D4" s="2">
        <v>96959</v>
      </c>
      <c r="E4" s="12">
        <v>1.51</v>
      </c>
      <c r="F4" s="4" t="str">
        <f t="shared" si="0"/>
        <v>competitive</v>
      </c>
      <c r="G4" s="4"/>
      <c r="H4" t="str">
        <f t="shared" si="1"/>
        <v>low</v>
      </c>
      <c r="I4" t="str">
        <f t="shared" si="2"/>
        <v>medium</v>
      </c>
      <c r="K4" s="10" t="s">
        <v>56</v>
      </c>
      <c r="L4">
        <f>SUMIF($H$2:$H$6, "=high", $D$2:$D$6)</f>
        <v>170146</v>
      </c>
      <c r="M4" s="4">
        <f t="shared" si="3"/>
        <v>0.2547568710359408</v>
      </c>
      <c r="N4" s="8"/>
      <c r="O4" t="s">
        <v>56</v>
      </c>
      <c r="P4">
        <f>SUMIF($I$2:$I$6, "=high", $D$2:$D$6)</f>
        <v>0</v>
      </c>
      <c r="Q4" s="4">
        <f t="shared" si="4"/>
        <v>0</v>
      </c>
      <c r="R4" s="2"/>
    </row>
    <row r="5" spans="1:19" x14ac:dyDescent="0.45">
      <c r="A5" t="s">
        <v>35</v>
      </c>
      <c r="B5" s="4">
        <v>0.33561520436583558</v>
      </c>
      <c r="C5" s="4">
        <v>0.35199999999999998</v>
      </c>
      <c r="D5" s="2">
        <v>240278</v>
      </c>
      <c r="E5" s="12">
        <v>1.34</v>
      </c>
      <c r="F5" s="4" t="str">
        <f t="shared" si="0"/>
        <v>competitive</v>
      </c>
      <c r="G5" s="4"/>
      <c r="H5" t="str">
        <f t="shared" si="1"/>
        <v>medium</v>
      </c>
      <c r="I5" t="str">
        <f t="shared" si="2"/>
        <v>medium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9" x14ac:dyDescent="0.45">
      <c r="A6" t="s">
        <v>34</v>
      </c>
      <c r="B6" s="4">
        <v>0.65649419966464595</v>
      </c>
      <c r="C6" s="4">
        <v>0.35299999999999998</v>
      </c>
      <c r="D6" s="2">
        <v>52599</v>
      </c>
      <c r="E6" s="12">
        <v>1.28</v>
      </c>
      <c r="F6" s="4" t="str">
        <f t="shared" si="0"/>
        <v>competitive</v>
      </c>
      <c r="G6" s="4"/>
      <c r="H6" t="str">
        <f t="shared" si="1"/>
        <v>medium</v>
      </c>
      <c r="I6" t="str">
        <f t="shared" si="2"/>
        <v>medium</v>
      </c>
    </row>
    <row r="7" spans="1:19" x14ac:dyDescent="0.45">
      <c r="A7" t="s">
        <v>29</v>
      </c>
      <c r="B7" s="4">
        <v>0.58088454590868877</v>
      </c>
      <c r="C7" s="4">
        <v>0.29499999999999998</v>
      </c>
      <c r="D7" s="2">
        <v>138523</v>
      </c>
      <c r="E7" s="12">
        <v>1.24</v>
      </c>
      <c r="F7" s="4" t="str">
        <f t="shared" si="0"/>
        <v/>
      </c>
      <c r="G7" s="4"/>
      <c r="H7" t="str">
        <f t="shared" si="1"/>
        <v>medium</v>
      </c>
      <c r="I7" t="str">
        <f t="shared" si="2"/>
        <v>low</v>
      </c>
    </row>
    <row r="8" spans="1:19" x14ac:dyDescent="0.45">
      <c r="A8" t="s">
        <v>41</v>
      </c>
      <c r="B8" s="4">
        <v>0.84607744738108948</v>
      </c>
      <c r="C8" s="4">
        <v>0.127</v>
      </c>
      <c r="D8" s="2">
        <v>239863</v>
      </c>
      <c r="E8" s="12">
        <v>1.05</v>
      </c>
      <c r="F8" s="4" t="str">
        <f t="shared" si="0"/>
        <v/>
      </c>
      <c r="G8" s="4"/>
      <c r="H8" t="str">
        <f t="shared" si="1"/>
        <v>high</v>
      </c>
      <c r="I8" t="str">
        <f t="shared" si="2"/>
        <v>low</v>
      </c>
    </row>
    <row r="9" spans="1:19" x14ac:dyDescent="0.45">
      <c r="A9" t="s">
        <v>26</v>
      </c>
      <c r="B9" s="4">
        <v>0.40748759267104429</v>
      </c>
      <c r="C9" s="4">
        <v>0.26800000000000002</v>
      </c>
      <c r="D9" s="2">
        <v>12077</v>
      </c>
      <c r="E9" s="12">
        <v>1.01</v>
      </c>
      <c r="F9" s="4" t="str">
        <f t="shared" si="0"/>
        <v/>
      </c>
      <c r="G9" s="4"/>
      <c r="H9" t="str">
        <f t="shared" si="1"/>
        <v>medium</v>
      </c>
      <c r="I9" t="str">
        <f t="shared" si="2"/>
        <v>low</v>
      </c>
    </row>
    <row r="10" spans="1:19" x14ac:dyDescent="0.45">
      <c r="A10" t="s">
        <v>42</v>
      </c>
      <c r="B10" s="4">
        <v>0.50478130549071665</v>
      </c>
      <c r="C10" s="4">
        <v>0.23499999999999999</v>
      </c>
      <c r="D10" s="2">
        <v>96753</v>
      </c>
      <c r="E10" s="12">
        <v>1.01</v>
      </c>
      <c r="F10" s="4" t="str">
        <f t="shared" si="0"/>
        <v/>
      </c>
      <c r="G10" s="4"/>
      <c r="H10" t="str">
        <f t="shared" si="1"/>
        <v>medium</v>
      </c>
      <c r="I10" t="str">
        <f t="shared" si="2"/>
        <v>low</v>
      </c>
    </row>
    <row r="11" spans="1:19" x14ac:dyDescent="0.45">
      <c r="A11" t="s">
        <v>33</v>
      </c>
      <c r="B11" s="4">
        <v>0.51836601545615901</v>
      </c>
      <c r="C11" s="4">
        <v>0.35299999999999998</v>
      </c>
      <c r="D11" s="2">
        <v>127359</v>
      </c>
      <c r="E11" s="12">
        <v>1</v>
      </c>
      <c r="F11" s="4" t="str">
        <f t="shared" si="0"/>
        <v/>
      </c>
      <c r="G11" s="4"/>
      <c r="H11" t="str">
        <f t="shared" si="1"/>
        <v>medium</v>
      </c>
      <c r="I11" t="str">
        <f t="shared" si="2"/>
        <v>medium</v>
      </c>
    </row>
    <row r="12" spans="1:19" x14ac:dyDescent="0.45">
      <c r="A12" t="s">
        <v>27</v>
      </c>
      <c r="B12" s="4">
        <v>0.56179690970090479</v>
      </c>
      <c r="C12" s="4">
        <v>0.186</v>
      </c>
      <c r="D12" s="2">
        <v>131465</v>
      </c>
      <c r="E12" s="12">
        <v>0.99</v>
      </c>
      <c r="F12" s="4" t="str">
        <f t="shared" si="0"/>
        <v/>
      </c>
      <c r="G12" s="4"/>
      <c r="H12" t="str">
        <f t="shared" si="1"/>
        <v>medium</v>
      </c>
      <c r="I12" t="str">
        <f t="shared" si="2"/>
        <v>low</v>
      </c>
    </row>
    <row r="13" spans="1:19" x14ac:dyDescent="0.45">
      <c r="A13" t="s">
        <v>30</v>
      </c>
      <c r="B13" s="4">
        <v>0.71752664693823875</v>
      </c>
      <c r="C13" s="4">
        <v>0.17899999999999999</v>
      </c>
      <c r="D13" s="2">
        <v>277806</v>
      </c>
      <c r="E13" s="12">
        <v>0.95</v>
      </c>
      <c r="F13" s="4" t="str">
        <f t="shared" si="0"/>
        <v/>
      </c>
      <c r="G13" s="4"/>
      <c r="H13" t="str">
        <f t="shared" si="1"/>
        <v>high</v>
      </c>
      <c r="I13" t="str">
        <f t="shared" si="2"/>
        <v>low</v>
      </c>
    </row>
    <row r="14" spans="1:19" x14ac:dyDescent="0.45">
      <c r="A14" t="s">
        <v>40</v>
      </c>
      <c r="B14" s="4">
        <v>0.54855431044740599</v>
      </c>
      <c r="C14" s="4">
        <v>0.22</v>
      </c>
      <c r="D14" s="2">
        <v>32659</v>
      </c>
      <c r="E14" s="12">
        <v>0.93</v>
      </c>
      <c r="F14" s="4" t="str">
        <f t="shared" si="0"/>
        <v/>
      </c>
      <c r="G14" s="4"/>
      <c r="H14" t="str">
        <f t="shared" si="1"/>
        <v>medium</v>
      </c>
      <c r="I14" t="str">
        <f t="shared" si="2"/>
        <v>low</v>
      </c>
    </row>
    <row r="15" spans="1:19" x14ac:dyDescent="0.45">
      <c r="A15" t="s">
        <v>38</v>
      </c>
      <c r="B15" s="4">
        <v>0.2185660099442574</v>
      </c>
      <c r="C15" s="4">
        <v>0.35</v>
      </c>
      <c r="D15" s="2">
        <v>58101</v>
      </c>
      <c r="E15" s="12">
        <v>0.88</v>
      </c>
      <c r="F15" s="4" t="str">
        <f t="shared" si="0"/>
        <v/>
      </c>
      <c r="G15" s="4"/>
      <c r="H15" t="str">
        <f t="shared" si="1"/>
        <v>low</v>
      </c>
      <c r="I15" t="str">
        <f t="shared" si="2"/>
        <v>medium</v>
      </c>
    </row>
    <row r="16" spans="1:19" x14ac:dyDescent="0.45">
      <c r="A16" t="s">
        <v>39</v>
      </c>
      <c r="B16" s="4">
        <v>0.25539830193107999</v>
      </c>
      <c r="C16" s="4">
        <v>0.25900000000000001</v>
      </c>
      <c r="D16" s="2">
        <v>304456</v>
      </c>
      <c r="E16" s="12">
        <v>0.78</v>
      </c>
      <c r="F16" s="4" t="str">
        <f t="shared" si="0"/>
        <v/>
      </c>
      <c r="G16" s="4"/>
      <c r="H16" t="str">
        <f t="shared" si="1"/>
        <v>low</v>
      </c>
      <c r="I16" t="str">
        <f t="shared" si="2"/>
        <v>low</v>
      </c>
    </row>
    <row r="17" spans="1:9" x14ac:dyDescent="0.45">
      <c r="A17" t="s">
        <v>37</v>
      </c>
      <c r="B17" s="4">
        <v>0.59767226839068621</v>
      </c>
      <c r="C17" s="4">
        <v>0.35199999999999998</v>
      </c>
      <c r="D17" s="2">
        <v>173816</v>
      </c>
      <c r="E17" s="12">
        <v>0.74</v>
      </c>
      <c r="F17" s="4" t="str">
        <f t="shared" si="0"/>
        <v/>
      </c>
      <c r="G17" s="4"/>
      <c r="H17" t="str">
        <f t="shared" si="1"/>
        <v>medium</v>
      </c>
      <c r="I17" t="str">
        <f t="shared" si="2"/>
        <v>medium</v>
      </c>
    </row>
    <row r="18" spans="1:9" x14ac:dyDescent="0.45">
      <c r="A18" t="s">
        <v>28</v>
      </c>
      <c r="B18" s="4">
        <v>0.54346900216336824</v>
      </c>
      <c r="C18" s="4">
        <v>0.27600000000000002</v>
      </c>
      <c r="D18" s="2">
        <v>155437</v>
      </c>
      <c r="E18" s="12">
        <v>0.7</v>
      </c>
      <c r="F18" s="4" t="str">
        <f t="shared" si="0"/>
        <v/>
      </c>
      <c r="G18" s="4"/>
      <c r="H18" t="str">
        <f t="shared" si="1"/>
        <v>medium</v>
      </c>
      <c r="I18" t="str">
        <f t="shared" si="2"/>
        <v>low</v>
      </c>
    </row>
    <row r="19" spans="1:9" x14ac:dyDescent="0.45">
      <c r="A19" t="s">
        <v>24</v>
      </c>
      <c r="B19" s="4">
        <v>0.68145507180469123</v>
      </c>
      <c r="C19" s="4">
        <v>0.16700000000000001</v>
      </c>
      <c r="D19" s="2">
        <v>693</v>
      </c>
      <c r="E19" s="12">
        <v>0.22</v>
      </c>
      <c r="F19" s="4" t="str">
        <f t="shared" si="0"/>
        <v/>
      </c>
      <c r="G19" s="4"/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 s="4">
        <v>0.59554408972466699</v>
      </c>
      <c r="C20" s="4">
        <v>0.16700000000000001</v>
      </c>
      <c r="D20" s="2">
        <v>1360</v>
      </c>
      <c r="E20" s="12">
        <v>0.15</v>
      </c>
      <c r="F20" s="4" t="str">
        <f t="shared" si="0"/>
        <v/>
      </c>
      <c r="G20" s="4"/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2">
        <f>SUM(D2:D20)</f>
        <v>2418244</v>
      </c>
    </row>
    <row r="23" spans="1:9" x14ac:dyDescent="0.45">
      <c r="C23" t="s">
        <v>43</v>
      </c>
      <c r="D23" s="2">
        <f>SUMIF(F2:F20, "=competitive", D2:D20)</f>
        <v>667876</v>
      </c>
    </row>
    <row r="25" spans="1:9" x14ac:dyDescent="0.45">
      <c r="C25" t="s">
        <v>58</v>
      </c>
      <c r="D25" s="4">
        <f>D23/D22</f>
        <v>0.27618222147971833</v>
      </c>
    </row>
  </sheetData>
  <autoFilter ref="A1:E1" xr:uid="{1FBFB387-730F-4C45-8F32-C0F79CEE5287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2095-A036-464F-A0CB-A6719D5085A0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5.234375" bestFit="1" customWidth="1"/>
    <col min="3" max="3" width="13" bestFit="1" customWidth="1"/>
    <col min="4" max="4" width="9.76171875" bestFit="1" customWidth="1"/>
    <col min="5" max="5" width="6.234375" bestFit="1" customWidth="1"/>
    <col min="6" max="6" width="9.37890625" bestFit="1" customWidth="1"/>
    <col min="7" max="7" width="2.37890625" customWidth="1"/>
    <col min="10" max="10" width="1.47265625" customWidth="1"/>
    <col min="11" max="11" width="7" bestFit="1" customWidth="1"/>
    <col min="12" max="12" width="10.234375" bestFit="1" customWidth="1"/>
    <col min="13" max="13" width="7" bestFit="1" customWidth="1"/>
    <col min="14" max="14" width="3.37890625" customWidth="1"/>
    <col min="15" max="15" width="7" bestFit="1" customWidth="1"/>
    <col min="16" max="16" width="9.76171875" bestFit="1" customWidth="1"/>
    <col min="17" max="17" width="7" bestFit="1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6</v>
      </c>
      <c r="E1" s="1" t="s">
        <v>7</v>
      </c>
      <c r="F1" s="3" t="s">
        <v>52</v>
      </c>
      <c r="G1" s="3"/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38</v>
      </c>
      <c r="B2" s="4">
        <v>0.2185660099442574</v>
      </c>
      <c r="C2" s="4">
        <v>0.35</v>
      </c>
      <c r="D2" s="2">
        <v>55061</v>
      </c>
      <c r="E2" s="12">
        <v>1.77</v>
      </c>
      <c r="F2" t="str">
        <f>IF(E2&gt;=1.25, "competitive", "")</f>
        <v>competitive</v>
      </c>
      <c r="H2" t="str">
        <f>IF(B2&gt;=0.666,"high",IF(AND(B2&lt;=0.666,B2&gt;=0.333),"medium","low"))</f>
        <v>low</v>
      </c>
      <c r="I2" t="str">
        <f>IF(C2&gt;=0.666,"high",IF(AND(C2&lt;=0.666,C2&gt;=0.333),"medium","low"))</f>
        <v>medium</v>
      </c>
      <c r="K2" t="s">
        <v>54</v>
      </c>
      <c r="L2" s="2">
        <f>SUMIF($H$2:$H$3, "=low", $D$2:$D$3)</f>
        <v>55061</v>
      </c>
      <c r="M2" s="11">
        <f>L2/$D$23</f>
        <v>0.27618603344669496</v>
      </c>
      <c r="O2" t="s">
        <v>54</v>
      </c>
      <c r="P2">
        <f>SUMIF($I$2:$I$3, "=low", $D$2:$D$3)</f>
        <v>0</v>
      </c>
      <c r="Q2" s="11">
        <f>P2/$D$23</f>
        <v>0</v>
      </c>
    </row>
    <row r="3" spans="1:17" x14ac:dyDescent="0.45">
      <c r="A3" t="s">
        <v>35</v>
      </c>
      <c r="B3" s="4">
        <v>0.33561520436583558</v>
      </c>
      <c r="C3" s="4">
        <v>0.35199999999999998</v>
      </c>
      <c r="D3" s="2">
        <v>144301</v>
      </c>
      <c r="E3" s="12">
        <v>1.7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medium</v>
      </c>
      <c r="I3" t="str">
        <f t="shared" ref="I3:I20" si="2">IF(C3&gt;=0.666,"high",IF(AND(C3&lt;=0.666,C3&gt;=0.333),"medium","low"))</f>
        <v>medium</v>
      </c>
      <c r="K3" t="s">
        <v>55</v>
      </c>
      <c r="L3" s="2">
        <f>SUMIF($H$2:$H$3, "=medium", $D$2:$D$3)</f>
        <v>144301</v>
      </c>
      <c r="M3" s="11">
        <f t="shared" ref="M3:M4" si="3">L3/$D$23</f>
        <v>0.72381396655330499</v>
      </c>
      <c r="O3" t="s">
        <v>55</v>
      </c>
      <c r="P3">
        <f>SUMIF($I$2:$I$3, "=medium", $D$2:$D$3)</f>
        <v>199362</v>
      </c>
      <c r="Q3" s="11">
        <f t="shared" ref="Q3:Q4" si="4">P3/$D$23</f>
        <v>1</v>
      </c>
    </row>
    <row r="4" spans="1:17" x14ac:dyDescent="0.45">
      <c r="A4" t="s">
        <v>27</v>
      </c>
      <c r="B4" s="4">
        <v>0.56179690970090479</v>
      </c>
      <c r="C4" s="4">
        <v>0.186</v>
      </c>
      <c r="D4" s="2">
        <v>75099</v>
      </c>
      <c r="E4" s="12">
        <v>1.19</v>
      </c>
      <c r="F4" t="str">
        <f t="shared" si="0"/>
        <v/>
      </c>
      <c r="H4" t="str">
        <f t="shared" si="1"/>
        <v>medium</v>
      </c>
      <c r="I4" t="str">
        <f t="shared" si="2"/>
        <v>low</v>
      </c>
      <c r="K4" t="s">
        <v>56</v>
      </c>
      <c r="L4" s="2">
        <f>SUMIF($H$2:$H$6, "=high", $D$2:$D$6)</f>
        <v>0</v>
      </c>
      <c r="M4" s="11">
        <f t="shared" si="3"/>
        <v>0</v>
      </c>
      <c r="O4" t="s">
        <v>56</v>
      </c>
      <c r="P4">
        <f>SUMIF($I$2:$I$3, "=high", $D$2:$D$3)</f>
        <v>0</v>
      </c>
      <c r="Q4" s="11">
        <f t="shared" si="4"/>
        <v>0</v>
      </c>
    </row>
    <row r="5" spans="1:17" x14ac:dyDescent="0.45">
      <c r="A5" t="s">
        <v>39</v>
      </c>
      <c r="B5" s="4">
        <v>0.25539830193107999</v>
      </c>
      <c r="C5" s="4">
        <v>0.25900000000000001</v>
      </c>
      <c r="D5" s="2">
        <v>205010</v>
      </c>
      <c r="E5" s="12">
        <v>1.1100000000000001</v>
      </c>
      <c r="F5" t="str">
        <f t="shared" si="0"/>
        <v/>
      </c>
      <c r="H5" t="str">
        <f t="shared" si="1"/>
        <v>low</v>
      </c>
      <c r="I5" t="str">
        <f t="shared" si="2"/>
        <v>low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42</v>
      </c>
      <c r="B6" s="4">
        <v>0.50478130549071665</v>
      </c>
      <c r="C6" s="4">
        <v>0.23499999999999999</v>
      </c>
      <c r="D6" s="2">
        <v>49726</v>
      </c>
      <c r="E6" s="12">
        <v>1.0900000000000001</v>
      </c>
      <c r="F6" t="str">
        <f t="shared" si="0"/>
        <v/>
      </c>
      <c r="H6" t="str">
        <f t="shared" si="1"/>
        <v>medium</v>
      </c>
      <c r="I6" t="str">
        <f t="shared" si="2"/>
        <v>low</v>
      </c>
    </row>
    <row r="7" spans="1:17" x14ac:dyDescent="0.45">
      <c r="A7" t="s">
        <v>34</v>
      </c>
      <c r="B7" s="4">
        <v>0.65649419966464595</v>
      </c>
      <c r="C7" s="4">
        <v>0.35299999999999998</v>
      </c>
      <c r="D7" s="2">
        <v>20208</v>
      </c>
      <c r="E7" s="12">
        <v>1.04</v>
      </c>
      <c r="F7" t="str">
        <f t="shared" si="0"/>
        <v/>
      </c>
      <c r="H7" t="str">
        <f t="shared" si="1"/>
        <v>medium</v>
      </c>
      <c r="I7" t="str">
        <f t="shared" si="2"/>
        <v>medium</v>
      </c>
    </row>
    <row r="8" spans="1:17" x14ac:dyDescent="0.45">
      <c r="A8" t="s">
        <v>36</v>
      </c>
      <c r="B8" s="4">
        <v>0.36128774009763892</v>
      </c>
      <c r="C8" s="4">
        <v>0.35199999999999998</v>
      </c>
      <c r="D8" s="2">
        <v>32390</v>
      </c>
      <c r="E8" s="12">
        <v>1.04</v>
      </c>
      <c r="F8" t="str">
        <f t="shared" si="0"/>
        <v/>
      </c>
      <c r="H8" t="str">
        <f t="shared" si="1"/>
        <v>medium</v>
      </c>
      <c r="I8" t="str">
        <f t="shared" si="2"/>
        <v>medium</v>
      </c>
    </row>
    <row r="9" spans="1:17" x14ac:dyDescent="0.45">
      <c r="A9" t="s">
        <v>40</v>
      </c>
      <c r="B9" s="4">
        <v>0.54855431044740599</v>
      </c>
      <c r="C9" s="4">
        <v>0.22</v>
      </c>
      <c r="D9" s="2">
        <v>17302</v>
      </c>
      <c r="E9" s="12">
        <v>1.04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26</v>
      </c>
      <c r="B10" s="4">
        <v>0.40748759267104429</v>
      </c>
      <c r="C10" s="4">
        <v>0.26800000000000002</v>
      </c>
      <c r="D10" s="2">
        <v>5712</v>
      </c>
      <c r="E10" s="12">
        <v>1.01</v>
      </c>
      <c r="F10" t="str">
        <f t="shared" si="0"/>
        <v/>
      </c>
      <c r="H10" t="str">
        <f t="shared" si="1"/>
        <v>medium</v>
      </c>
      <c r="I10" t="str">
        <f t="shared" si="2"/>
        <v>low</v>
      </c>
    </row>
    <row r="11" spans="1:17" x14ac:dyDescent="0.45">
      <c r="A11" t="s">
        <v>30</v>
      </c>
      <c r="B11" s="4">
        <v>0.71752664693823875</v>
      </c>
      <c r="C11" s="4">
        <v>0.17899999999999999</v>
      </c>
      <c r="D11" s="2">
        <v>138641</v>
      </c>
      <c r="E11" s="12">
        <v>1</v>
      </c>
      <c r="F11" t="str">
        <f t="shared" si="0"/>
        <v/>
      </c>
      <c r="H11" t="str">
        <f t="shared" si="1"/>
        <v>high</v>
      </c>
      <c r="I11" t="str">
        <f t="shared" si="2"/>
        <v>low</v>
      </c>
    </row>
    <row r="12" spans="1:17" x14ac:dyDescent="0.45">
      <c r="A12" t="s">
        <v>31</v>
      </c>
      <c r="B12" s="4">
        <v>0.7066261120411591</v>
      </c>
      <c r="C12" s="4">
        <v>0.22</v>
      </c>
      <c r="D12" s="2">
        <v>48037</v>
      </c>
      <c r="E12" s="12">
        <v>0.95</v>
      </c>
      <c r="F12" t="str">
        <f t="shared" si="0"/>
        <v/>
      </c>
      <c r="H12" t="str">
        <f t="shared" si="1"/>
        <v>high</v>
      </c>
      <c r="I12" t="str">
        <f t="shared" si="2"/>
        <v>low</v>
      </c>
    </row>
    <row r="13" spans="1:17" x14ac:dyDescent="0.45">
      <c r="A13" t="s">
        <v>29</v>
      </c>
      <c r="B13" s="4">
        <v>0.58088454590868877</v>
      </c>
      <c r="C13" s="4">
        <v>0.29499999999999998</v>
      </c>
      <c r="D13" s="2">
        <v>49095</v>
      </c>
      <c r="E13" s="12">
        <v>0.93</v>
      </c>
      <c r="F13" t="str">
        <f t="shared" si="0"/>
        <v/>
      </c>
      <c r="H13" t="str">
        <f t="shared" si="1"/>
        <v>medium</v>
      </c>
      <c r="I13" t="str">
        <f t="shared" si="2"/>
        <v>low</v>
      </c>
    </row>
    <row r="14" spans="1:17" x14ac:dyDescent="0.45">
      <c r="A14" t="s">
        <v>33</v>
      </c>
      <c r="B14" s="4">
        <v>0.51836601545615901</v>
      </c>
      <c r="C14" s="4">
        <v>0.35299999999999998</v>
      </c>
      <c r="D14" s="2">
        <v>55396</v>
      </c>
      <c r="E14" s="12">
        <v>0.92</v>
      </c>
      <c r="F14" t="str">
        <f t="shared" si="0"/>
        <v/>
      </c>
      <c r="H14" t="str">
        <f t="shared" si="1"/>
        <v>medium</v>
      </c>
      <c r="I14" t="str">
        <f t="shared" si="2"/>
        <v>medium</v>
      </c>
    </row>
    <row r="15" spans="1:17" x14ac:dyDescent="0.45">
      <c r="A15" t="s">
        <v>41</v>
      </c>
      <c r="B15" s="4">
        <v>0.84607744738108948</v>
      </c>
      <c r="C15" s="4">
        <v>0.127</v>
      </c>
      <c r="D15" s="2">
        <v>95760</v>
      </c>
      <c r="E15" s="12">
        <v>0.89</v>
      </c>
      <c r="F15" t="str">
        <f t="shared" si="0"/>
        <v/>
      </c>
      <c r="H15" t="str">
        <f t="shared" si="1"/>
        <v>high</v>
      </c>
      <c r="I15" t="str">
        <f t="shared" si="2"/>
        <v>low</v>
      </c>
    </row>
    <row r="16" spans="1:17" x14ac:dyDescent="0.45">
      <c r="A16" t="s">
        <v>37</v>
      </c>
      <c r="B16" s="4">
        <v>0.59767226839068621</v>
      </c>
      <c r="C16" s="4">
        <v>0.35199999999999998</v>
      </c>
      <c r="D16" s="2">
        <v>76597</v>
      </c>
      <c r="E16" s="12">
        <v>0.69</v>
      </c>
      <c r="F16" t="str">
        <f t="shared" si="0"/>
        <v/>
      </c>
      <c r="H16" t="str">
        <f t="shared" si="1"/>
        <v>medium</v>
      </c>
      <c r="I16" t="str">
        <f t="shared" si="2"/>
        <v>medium</v>
      </c>
    </row>
    <row r="17" spans="1:9" x14ac:dyDescent="0.45">
      <c r="A17" t="s">
        <v>32</v>
      </c>
      <c r="B17" s="4">
        <v>0.27827649005797778</v>
      </c>
      <c r="C17" s="4">
        <v>0.435</v>
      </c>
      <c r="D17" s="2">
        <v>19939</v>
      </c>
      <c r="E17" s="12">
        <v>0.66</v>
      </c>
      <c r="F17" t="str">
        <f t="shared" si="0"/>
        <v/>
      </c>
      <c r="H17" t="str">
        <f t="shared" si="1"/>
        <v>low</v>
      </c>
      <c r="I17" t="str">
        <f t="shared" si="2"/>
        <v>medium</v>
      </c>
    </row>
    <row r="18" spans="1:9" x14ac:dyDescent="0.45">
      <c r="A18" t="s">
        <v>28</v>
      </c>
      <c r="B18" s="4">
        <v>0.54346900216336824</v>
      </c>
      <c r="C18" s="4">
        <v>0.27600000000000002</v>
      </c>
      <c r="D18" s="2">
        <v>54356</v>
      </c>
      <c r="E18" s="12">
        <v>0.52</v>
      </c>
      <c r="F18" t="str">
        <f t="shared" si="0"/>
        <v/>
      </c>
      <c r="H18" t="str">
        <f t="shared" si="1"/>
        <v>medium</v>
      </c>
      <c r="I18" t="str">
        <f t="shared" si="2"/>
        <v>low</v>
      </c>
    </row>
    <row r="19" spans="1:9" x14ac:dyDescent="0.45">
      <c r="A19" t="s">
        <v>24</v>
      </c>
      <c r="B19" s="4">
        <v>0.68145507180469123</v>
      </c>
      <c r="C19" s="4">
        <v>0.16700000000000001</v>
      </c>
      <c r="D19" s="2">
        <v>416</v>
      </c>
      <c r="E19" s="12">
        <v>0.28000000000000003</v>
      </c>
      <c r="F19" t="str">
        <f t="shared" si="0"/>
        <v/>
      </c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 s="4">
        <v>0.59554408972466699</v>
      </c>
      <c r="C20" s="4">
        <v>0.16700000000000001</v>
      </c>
      <c r="D20" s="2">
        <v>318</v>
      </c>
      <c r="E20" s="12">
        <v>0.08</v>
      </c>
      <c r="F20" t="str">
        <f t="shared" si="0"/>
        <v/>
      </c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8">
        <f>SUM(D2:D20)</f>
        <v>1143364</v>
      </c>
    </row>
    <row r="23" spans="1:9" x14ac:dyDescent="0.45">
      <c r="C23" t="s">
        <v>43</v>
      </c>
      <c r="D23" s="2">
        <f>SUMIF(F2:F20, "=competitive", D2:D20)</f>
        <v>199362</v>
      </c>
    </row>
    <row r="25" spans="1:9" x14ac:dyDescent="0.45">
      <c r="C25" t="s">
        <v>57</v>
      </c>
      <c r="D25">
        <f>D23/D22</f>
        <v>0.17436441938000496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E017-5456-43F4-AE50-0F905B9EA10F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6.234375" bestFit="1" customWidth="1"/>
    <col min="3" max="3" width="13" bestFit="1" customWidth="1"/>
    <col min="4" max="4" width="9.76171875" bestFit="1" customWidth="1"/>
    <col min="6" max="6" width="9.37890625" bestFit="1" customWidth="1"/>
    <col min="7" max="7" width="2.76171875" customWidth="1"/>
    <col min="10" max="10" width="2.76171875" customWidth="1"/>
    <col min="11" max="11" width="6.140625" bestFit="1" customWidth="1"/>
    <col min="12" max="12" width="10.76171875" bestFit="1" customWidth="1"/>
    <col min="13" max="13" width="7" bestFit="1" customWidth="1"/>
    <col min="14" max="14" width="3" customWidth="1"/>
    <col min="15" max="15" width="5.6171875" bestFit="1" customWidth="1"/>
    <col min="16" max="16" width="9.76171875" bestFit="1" customWidth="1"/>
    <col min="17" max="17" width="7" bestFit="1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8</v>
      </c>
      <c r="E1" s="1" t="s">
        <v>9</v>
      </c>
      <c r="F1" s="3" t="s">
        <v>52</v>
      </c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38</v>
      </c>
      <c r="B2" s="4">
        <v>0.2185660099442574</v>
      </c>
      <c r="C2" s="4">
        <v>0.35</v>
      </c>
      <c r="D2" s="2">
        <v>166893</v>
      </c>
      <c r="E2">
        <v>2.5299999999999998</v>
      </c>
      <c r="F2" t="str">
        <f>IF(E2&gt;=1.25, "competitive", "")</f>
        <v>competitive</v>
      </c>
      <c r="H2" t="str">
        <f>IF(B2&gt;=0.666,"high",IF(AND(B2&lt;=0.666,B2&gt;=0.333),"medium","low"))</f>
        <v>low</v>
      </c>
      <c r="I2" t="str">
        <f>IF(C2&gt;=0.666,"high",IF(AND(C2&lt;=0.666,C2&gt;=0.333),"medium","low"))</f>
        <v>medium</v>
      </c>
      <c r="K2" t="s">
        <v>54</v>
      </c>
      <c r="L2" s="2">
        <f>SUMIF($H$2:$H$5, "=low", $D$2:$D$5)</f>
        <v>280353</v>
      </c>
      <c r="M2" s="11">
        <f>L2/$D$23</f>
        <v>0.42074892056207314</v>
      </c>
      <c r="O2" t="s">
        <v>54</v>
      </c>
      <c r="P2">
        <f>SUMIF($I$2:$I$5, "=low", $D$2:$D$5)</f>
        <v>0</v>
      </c>
      <c r="Q2" s="11">
        <f>P2/$D$23</f>
        <v>0</v>
      </c>
    </row>
    <row r="3" spans="1:17" x14ac:dyDescent="0.45">
      <c r="A3" t="s">
        <v>32</v>
      </c>
      <c r="B3" s="4">
        <v>0.27827649005797778</v>
      </c>
      <c r="C3" s="4">
        <v>0.435</v>
      </c>
      <c r="D3" s="2">
        <v>113460</v>
      </c>
      <c r="E3">
        <v>1.75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low</v>
      </c>
      <c r="I3" t="str">
        <f t="shared" ref="I3:I20" si="2">IF(C3&gt;=0.666,"high",IF(AND(C3&lt;=0.666,C3&gt;=0.333),"medium","low"))</f>
        <v>medium</v>
      </c>
      <c r="K3" t="s">
        <v>59</v>
      </c>
      <c r="L3" s="2">
        <f>SUMIF($H$2:$H$5, "=medium", $D$2:$D$5)</f>
        <v>385966</v>
      </c>
      <c r="M3" s="11">
        <f t="shared" ref="M3:M4" si="3">L3/$D$23</f>
        <v>0.57925107943792686</v>
      </c>
      <c r="O3" t="s">
        <v>59</v>
      </c>
      <c r="P3">
        <f>SUMIF($I$2:$I$5, "=medium", $D$2:$D$5)</f>
        <v>666319</v>
      </c>
      <c r="Q3" s="11">
        <f t="shared" ref="Q3:Q4" si="4">P3/$D$23</f>
        <v>1</v>
      </c>
    </row>
    <row r="4" spans="1:17" x14ac:dyDescent="0.45">
      <c r="A4" t="s">
        <v>35</v>
      </c>
      <c r="B4" s="4">
        <v>0.33561520436583558</v>
      </c>
      <c r="C4" s="4">
        <v>0.35199999999999998</v>
      </c>
      <c r="D4" s="2">
        <v>291156</v>
      </c>
      <c r="E4">
        <v>1.61</v>
      </c>
      <c r="F4" t="str">
        <f t="shared" si="0"/>
        <v>competitive</v>
      </c>
      <c r="H4" t="str">
        <f t="shared" si="1"/>
        <v>medium</v>
      </c>
      <c r="I4" t="str">
        <f t="shared" si="2"/>
        <v>medium</v>
      </c>
      <c r="K4" t="s">
        <v>56</v>
      </c>
      <c r="L4" s="2">
        <f>SUMIF($H$2:$H$5, "=high", $D$2:$D$5)</f>
        <v>0</v>
      </c>
      <c r="M4" s="11">
        <f t="shared" si="3"/>
        <v>0</v>
      </c>
      <c r="O4" t="s">
        <v>56</v>
      </c>
      <c r="P4" s="2">
        <f>SUMIF($I$2:$I$5, "=high", $D$2:$D$5)</f>
        <v>0</v>
      </c>
      <c r="Q4" s="11">
        <f t="shared" si="4"/>
        <v>0</v>
      </c>
    </row>
    <row r="5" spans="1:17" x14ac:dyDescent="0.45">
      <c r="A5" t="s">
        <v>36</v>
      </c>
      <c r="B5" s="4">
        <v>0.36128774009763892</v>
      </c>
      <c r="C5" s="4">
        <v>0.35199999999999998</v>
      </c>
      <c r="D5" s="2">
        <v>94810</v>
      </c>
      <c r="E5">
        <v>1.44</v>
      </c>
      <c r="F5" t="str">
        <f t="shared" si="0"/>
        <v>competitive</v>
      </c>
      <c r="H5" t="str">
        <f t="shared" si="1"/>
        <v>medium</v>
      </c>
      <c r="I5" t="str">
        <f t="shared" si="2"/>
        <v>medium</v>
      </c>
      <c r="K5" t="s">
        <v>46</v>
      </c>
      <c r="L5" s="2" t="str">
        <f>IF(SUM(L2:L4)=D23, "true", "false")</f>
        <v>true</v>
      </c>
      <c r="O5" t="s">
        <v>46</v>
      </c>
      <c r="P5" t="str">
        <f>IF(SUM(P2:P4)=D23,"true","false")</f>
        <v>true</v>
      </c>
    </row>
    <row r="6" spans="1:17" x14ac:dyDescent="0.45">
      <c r="A6" t="s">
        <v>33</v>
      </c>
      <c r="B6" s="4">
        <v>0.51836601545615901</v>
      </c>
      <c r="C6" s="4">
        <v>0.35299999999999998</v>
      </c>
      <c r="D6" s="2">
        <v>155289</v>
      </c>
      <c r="E6">
        <v>1.22</v>
      </c>
      <c r="F6" t="str">
        <f t="shared" si="0"/>
        <v/>
      </c>
      <c r="H6" t="str">
        <f t="shared" si="1"/>
        <v>medium</v>
      </c>
      <c r="I6" t="str">
        <f t="shared" si="2"/>
        <v>medium</v>
      </c>
    </row>
    <row r="7" spans="1:17" x14ac:dyDescent="0.45">
      <c r="A7" t="s">
        <v>39</v>
      </c>
      <c r="B7" s="4">
        <v>0.25539830193107999</v>
      </c>
      <c r="C7" s="4">
        <v>0.25900000000000001</v>
      </c>
      <c r="D7" s="2">
        <v>435717</v>
      </c>
      <c r="E7">
        <v>1.1100000000000001</v>
      </c>
      <c r="F7" t="str">
        <f t="shared" si="0"/>
        <v/>
      </c>
      <c r="H7" t="str">
        <f t="shared" si="1"/>
        <v>low</v>
      </c>
      <c r="I7" t="str">
        <f t="shared" si="2"/>
        <v>low</v>
      </c>
    </row>
    <row r="8" spans="1:17" x14ac:dyDescent="0.45">
      <c r="A8" t="s">
        <v>34</v>
      </c>
      <c r="B8" s="4">
        <v>0.65649419966464595</v>
      </c>
      <c r="C8" s="4">
        <v>0.35299999999999998</v>
      </c>
      <c r="D8" s="2">
        <v>41418</v>
      </c>
      <c r="E8">
        <v>1</v>
      </c>
      <c r="F8" t="str">
        <f t="shared" si="0"/>
        <v/>
      </c>
      <c r="H8" t="str">
        <f t="shared" si="1"/>
        <v>medium</v>
      </c>
      <c r="I8" t="str">
        <f t="shared" si="2"/>
        <v>medium</v>
      </c>
    </row>
    <row r="9" spans="1:17" x14ac:dyDescent="0.45">
      <c r="A9" t="s">
        <v>29</v>
      </c>
      <c r="B9" s="4">
        <v>0.58088454590868877</v>
      </c>
      <c r="C9" s="4">
        <v>0.29499999999999998</v>
      </c>
      <c r="D9" s="2">
        <v>106330</v>
      </c>
      <c r="E9">
        <v>0.95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40</v>
      </c>
      <c r="B10" s="4">
        <v>0.54855431044740599</v>
      </c>
      <c r="C10" s="4">
        <v>0.22</v>
      </c>
      <c r="D10" s="2">
        <v>33596</v>
      </c>
      <c r="E10">
        <v>0.95</v>
      </c>
      <c r="F10" t="str">
        <f t="shared" si="0"/>
        <v/>
      </c>
      <c r="H10" t="str">
        <f t="shared" si="1"/>
        <v>medium</v>
      </c>
      <c r="I10" t="str">
        <f t="shared" si="2"/>
        <v>low</v>
      </c>
    </row>
    <row r="11" spans="1:17" x14ac:dyDescent="0.45">
      <c r="A11" t="s">
        <v>27</v>
      </c>
      <c r="B11" s="4">
        <v>0.56179690970090479</v>
      </c>
      <c r="C11" s="4">
        <v>0.186</v>
      </c>
      <c r="D11" s="2">
        <v>115720</v>
      </c>
      <c r="E11">
        <v>0.86</v>
      </c>
      <c r="F11" t="str">
        <f t="shared" si="0"/>
        <v/>
      </c>
      <c r="H11" t="str">
        <f t="shared" si="1"/>
        <v>medium</v>
      </c>
      <c r="I11" t="str">
        <f t="shared" si="2"/>
        <v>low</v>
      </c>
    </row>
    <row r="12" spans="1:17" x14ac:dyDescent="0.45">
      <c r="A12" t="s">
        <v>42</v>
      </c>
      <c r="B12" s="4">
        <v>0.50478130549071665</v>
      </c>
      <c r="C12" s="4">
        <v>0.23499999999999999</v>
      </c>
      <c r="D12" s="2">
        <v>82860</v>
      </c>
      <c r="E12">
        <v>0.86</v>
      </c>
      <c r="F12" t="str">
        <f t="shared" si="0"/>
        <v/>
      </c>
      <c r="H12" t="str">
        <f t="shared" si="1"/>
        <v>medium</v>
      </c>
      <c r="I12" t="str">
        <f t="shared" si="2"/>
        <v>low</v>
      </c>
    </row>
    <row r="13" spans="1:17" x14ac:dyDescent="0.45">
      <c r="A13" t="s">
        <v>30</v>
      </c>
      <c r="B13" s="4">
        <v>0.71752664693823875</v>
      </c>
      <c r="C13" s="4">
        <v>0.17899999999999999</v>
      </c>
      <c r="D13" s="2">
        <v>251120</v>
      </c>
      <c r="E13">
        <v>0.85</v>
      </c>
      <c r="F13" t="str">
        <f t="shared" si="0"/>
        <v/>
      </c>
      <c r="H13" t="str">
        <f t="shared" si="1"/>
        <v>high</v>
      </c>
      <c r="I13" t="str">
        <f t="shared" si="2"/>
        <v>low</v>
      </c>
    </row>
    <row r="14" spans="1:17" x14ac:dyDescent="0.45">
      <c r="A14" t="s">
        <v>26</v>
      </c>
      <c r="B14" s="4">
        <v>0.40748759267104429</v>
      </c>
      <c r="C14" s="4">
        <v>0.26800000000000002</v>
      </c>
      <c r="D14" s="2">
        <v>9581</v>
      </c>
      <c r="E14">
        <v>0.8</v>
      </c>
      <c r="F14" t="str">
        <f t="shared" si="0"/>
        <v/>
      </c>
      <c r="H14" t="str">
        <f t="shared" si="1"/>
        <v>medium</v>
      </c>
      <c r="I14" t="str">
        <f t="shared" si="2"/>
        <v>low</v>
      </c>
    </row>
    <row r="15" spans="1:17" x14ac:dyDescent="0.45">
      <c r="A15" t="s">
        <v>41</v>
      </c>
      <c r="B15" s="4">
        <v>0.84607744738108948</v>
      </c>
      <c r="C15" s="4">
        <v>0.127</v>
      </c>
      <c r="D15" s="2">
        <v>175748</v>
      </c>
      <c r="E15">
        <v>0.76</v>
      </c>
      <c r="F15" t="str">
        <f t="shared" si="0"/>
        <v/>
      </c>
      <c r="H15" t="str">
        <f t="shared" si="1"/>
        <v>high</v>
      </c>
      <c r="I15" t="str">
        <f t="shared" si="2"/>
        <v>low</v>
      </c>
    </row>
    <row r="16" spans="1:17" x14ac:dyDescent="0.45">
      <c r="A16" t="s">
        <v>28</v>
      </c>
      <c r="B16" s="4">
        <v>0.54346900216336824</v>
      </c>
      <c r="C16" s="4">
        <v>0.27600000000000002</v>
      </c>
      <c r="D16" s="2">
        <v>156687</v>
      </c>
      <c r="E16">
        <v>0.71</v>
      </c>
      <c r="F16" t="str">
        <f t="shared" si="0"/>
        <v/>
      </c>
      <c r="H16" t="str">
        <f t="shared" si="1"/>
        <v>medium</v>
      </c>
      <c r="I16" t="str">
        <f t="shared" si="2"/>
        <v>low</v>
      </c>
    </row>
    <row r="17" spans="1:9" x14ac:dyDescent="0.45">
      <c r="A17" t="s">
        <v>31</v>
      </c>
      <c r="B17" s="4">
        <v>0.7066261120411591</v>
      </c>
      <c r="C17" s="4">
        <v>0.22</v>
      </c>
      <c r="D17" s="2">
        <v>70416</v>
      </c>
      <c r="E17">
        <v>0.65</v>
      </c>
      <c r="F17" t="str">
        <f t="shared" si="0"/>
        <v/>
      </c>
      <c r="H17" t="str">
        <f t="shared" si="1"/>
        <v>high</v>
      </c>
      <c r="I17" t="str">
        <f t="shared" si="2"/>
        <v>low</v>
      </c>
    </row>
    <row r="18" spans="1:9" x14ac:dyDescent="0.45">
      <c r="A18" t="s">
        <v>37</v>
      </c>
      <c r="B18" s="4">
        <v>0.59767226839068621</v>
      </c>
      <c r="C18" s="4">
        <v>0.35199999999999998</v>
      </c>
      <c r="D18" s="2">
        <v>129720</v>
      </c>
      <c r="E18">
        <v>0.55000000000000004</v>
      </c>
      <c r="F18" t="str">
        <f t="shared" si="0"/>
        <v/>
      </c>
      <c r="H18" t="str">
        <f t="shared" si="1"/>
        <v>medium</v>
      </c>
      <c r="I18" t="str">
        <f t="shared" si="2"/>
        <v>medium</v>
      </c>
    </row>
    <row r="19" spans="1:9" x14ac:dyDescent="0.45">
      <c r="A19" t="s">
        <v>24</v>
      </c>
      <c r="B19" s="4">
        <v>0.68145507180469123</v>
      </c>
      <c r="C19" s="4">
        <v>0.16700000000000001</v>
      </c>
      <c r="D19" s="2">
        <v>595</v>
      </c>
      <c r="E19">
        <v>0.19</v>
      </c>
      <c r="F19" t="str">
        <f t="shared" si="0"/>
        <v/>
      </c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 s="4">
        <v>0.59554408972466699</v>
      </c>
      <c r="C20" s="4">
        <v>0.16700000000000001</v>
      </c>
      <c r="D20" s="2">
        <v>361</v>
      </c>
      <c r="E20">
        <v>0.04</v>
      </c>
      <c r="F20" t="str">
        <f t="shared" si="0"/>
        <v/>
      </c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8">
        <f>SUM(D2:D20)</f>
        <v>2431477</v>
      </c>
    </row>
    <row r="23" spans="1:9" x14ac:dyDescent="0.45">
      <c r="C23" t="s">
        <v>43</v>
      </c>
      <c r="D23" s="2">
        <f>SUMIF(F2:F20, "=competitive", D2:D20)</f>
        <v>666319</v>
      </c>
    </row>
    <row r="25" spans="1:9" x14ac:dyDescent="0.45">
      <c r="C25" t="s">
        <v>58</v>
      </c>
      <c r="D25" s="4">
        <f>D23/D22</f>
        <v>0.27403878383385899</v>
      </c>
    </row>
  </sheetData>
  <autoFilter ref="A1:E1" xr:uid="{CB8DE017-5456-43F4-AE50-0F905B9EA10F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999D-CC85-4354-AD2B-871C03A6EE88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5.234375" bestFit="1" customWidth="1"/>
    <col min="3" max="3" width="13" bestFit="1" customWidth="1"/>
    <col min="4" max="4" width="9.76171875" bestFit="1" customWidth="1"/>
    <col min="5" max="5" width="6" bestFit="1" customWidth="1"/>
    <col min="6" max="6" width="9.37890625" bestFit="1" customWidth="1"/>
    <col min="7" max="7" width="3.234375" customWidth="1"/>
    <col min="8" max="9" width="7" bestFit="1" customWidth="1"/>
    <col min="10" max="10" width="2.6171875" customWidth="1"/>
    <col min="11" max="11" width="6.140625" bestFit="1" customWidth="1"/>
    <col min="12" max="12" width="10.234375" bestFit="1" customWidth="1"/>
    <col min="13" max="13" width="7" bestFit="1" customWidth="1"/>
    <col min="14" max="14" width="2.234375" customWidth="1"/>
    <col min="15" max="15" width="5.6171875" bestFit="1" customWidth="1"/>
    <col min="16" max="16" width="9.76171875" bestFit="1" customWidth="1"/>
    <col min="17" max="17" width="7" bestFit="1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10</v>
      </c>
      <c r="E1" s="1" t="s">
        <v>11</v>
      </c>
      <c r="F1" s="3" t="s">
        <v>52</v>
      </c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36</v>
      </c>
      <c r="B2" s="4">
        <v>0.36128774009763892</v>
      </c>
      <c r="C2" s="4">
        <v>0.35199999999999998</v>
      </c>
      <c r="D2" s="2">
        <v>167397</v>
      </c>
      <c r="E2" s="12">
        <v>1.53</v>
      </c>
      <c r="F2" t="str">
        <f>IF(E2&gt;=1.25, "competitive", "")</f>
        <v>competitive</v>
      </c>
      <c r="H2" t="str">
        <f>IF(B2&gt;=0.666,"high",IF(AND(B2&lt;=0.666,B2&gt;=0.333),"medium","low"))</f>
        <v>medium</v>
      </c>
      <c r="I2" t="str">
        <f>IF(C2&gt;=0.666,"high",IF(AND(C2&lt;=0.666,C2&gt;=0.333),"medium","low"))</f>
        <v>medium</v>
      </c>
      <c r="K2" t="s">
        <v>54</v>
      </c>
      <c r="L2" s="2">
        <f>SUMIF($H$2:$H$6, "=low", $D$2:$D$6)</f>
        <v>140141</v>
      </c>
      <c r="M2" s="4">
        <f>L2/$D$23</f>
        <v>0.1296490231523712</v>
      </c>
      <c r="O2" t="s">
        <v>54</v>
      </c>
      <c r="P2" s="2">
        <f>SUMIF($I$2:$I$6, "=low", $D$2:$D$6)</f>
        <v>497027</v>
      </c>
      <c r="Q2" s="4">
        <f>P2/$D$23</f>
        <v>0.45981593559596123</v>
      </c>
    </row>
    <row r="3" spans="1:17" x14ac:dyDescent="0.45">
      <c r="A3" t="s">
        <v>31</v>
      </c>
      <c r="B3" s="4">
        <v>0.7066261120411591</v>
      </c>
      <c r="C3" s="4">
        <v>0.22</v>
      </c>
      <c r="D3" s="2">
        <v>246140</v>
      </c>
      <c r="E3" s="12">
        <v>1.38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high</v>
      </c>
      <c r="I3" t="str">
        <f t="shared" ref="I3:I20" si="2">IF(C3&gt;=0.666,"high",IF(AND(C3&lt;=0.666,C3&gt;=0.333),"medium","low"))</f>
        <v>low</v>
      </c>
      <c r="K3" t="s">
        <v>59</v>
      </c>
      <c r="L3" s="2">
        <f>SUMIF($H$2:$H$6, "=medium", $D$2:$D$6)</f>
        <v>694645</v>
      </c>
      <c r="M3" s="4">
        <f t="shared" ref="M3:M4" si="3">L3/$D$23</f>
        <v>0.64263881153751501</v>
      </c>
      <c r="O3" t="s">
        <v>59</v>
      </c>
      <c r="P3" s="2">
        <f>SUMIF($I$2:$I$6, "=medium", $D$2:$D$6)</f>
        <v>583899</v>
      </c>
      <c r="Q3" s="4">
        <f t="shared" ref="Q3:Q4" si="4">P3/$D$23</f>
        <v>0.54018406440403877</v>
      </c>
    </row>
    <row r="4" spans="1:17" x14ac:dyDescent="0.45">
      <c r="A4" t="s">
        <v>29</v>
      </c>
      <c r="B4" s="4">
        <v>0.58088454590868877</v>
      </c>
      <c r="C4" s="4">
        <v>0.29499999999999998</v>
      </c>
      <c r="D4" s="2">
        <v>250887</v>
      </c>
      <c r="E4" s="12">
        <v>1.35</v>
      </c>
      <c r="F4" t="str">
        <f t="shared" si="0"/>
        <v>competitive</v>
      </c>
      <c r="H4" t="str">
        <f t="shared" si="1"/>
        <v>medium</v>
      </c>
      <c r="I4" t="str">
        <f t="shared" si="2"/>
        <v>low</v>
      </c>
      <c r="K4" t="s">
        <v>56</v>
      </c>
      <c r="L4" s="2">
        <f>SUMIF($H$2:$H$6, "=high", $D$2:$D$6)</f>
        <v>246140</v>
      </c>
      <c r="M4" s="4">
        <f t="shared" si="3"/>
        <v>0.22771216531011373</v>
      </c>
      <c r="O4" t="s">
        <v>56</v>
      </c>
      <c r="P4" s="2">
        <f>SUMIF($I$2:$I$6, "=high", $D$2:$D$6)</f>
        <v>0</v>
      </c>
      <c r="Q4" s="4">
        <f t="shared" si="4"/>
        <v>0</v>
      </c>
    </row>
    <row r="5" spans="1:17" x14ac:dyDescent="0.45">
      <c r="A5" t="s">
        <v>33</v>
      </c>
      <c r="B5" s="4">
        <v>0.51836601545615901</v>
      </c>
      <c r="C5" s="4">
        <v>0.35299999999999998</v>
      </c>
      <c r="D5" s="2">
        <v>276361</v>
      </c>
      <c r="E5" s="12">
        <v>1.31</v>
      </c>
      <c r="F5" t="str">
        <f t="shared" si="0"/>
        <v>competitive</v>
      </c>
      <c r="H5" t="str">
        <f t="shared" si="1"/>
        <v>medium</v>
      </c>
      <c r="I5" t="str">
        <f t="shared" si="2"/>
        <v>medium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38</v>
      </c>
      <c r="B6" s="4">
        <v>0.2185660099442574</v>
      </c>
      <c r="C6" s="4">
        <v>0.35</v>
      </c>
      <c r="D6" s="2">
        <v>140141</v>
      </c>
      <c r="E6" s="12">
        <v>1.28</v>
      </c>
      <c r="F6" t="str">
        <f t="shared" si="0"/>
        <v>competitive</v>
      </c>
      <c r="H6" t="str">
        <f t="shared" si="1"/>
        <v>low</v>
      </c>
      <c r="I6" t="str">
        <f t="shared" si="2"/>
        <v>medium</v>
      </c>
    </row>
    <row r="7" spans="1:17" x14ac:dyDescent="0.45">
      <c r="A7" t="s">
        <v>35</v>
      </c>
      <c r="B7" s="4">
        <v>0.33561520436583558</v>
      </c>
      <c r="C7" s="4">
        <v>0.35199999999999998</v>
      </c>
      <c r="D7" s="2">
        <v>368013</v>
      </c>
      <c r="E7" s="12">
        <v>1.23</v>
      </c>
      <c r="F7" t="str">
        <f t="shared" si="0"/>
        <v/>
      </c>
      <c r="H7" t="str">
        <f t="shared" si="1"/>
        <v>medium</v>
      </c>
      <c r="I7" t="str">
        <f t="shared" si="2"/>
        <v>medium</v>
      </c>
    </row>
    <row r="8" spans="1:17" x14ac:dyDescent="0.45">
      <c r="A8" t="s">
        <v>42</v>
      </c>
      <c r="B8" s="4">
        <v>0.50478130549071665</v>
      </c>
      <c r="C8" s="4">
        <v>0.23499999999999999</v>
      </c>
      <c r="D8" s="2">
        <v>170307</v>
      </c>
      <c r="E8" s="12">
        <v>1.06</v>
      </c>
      <c r="F8" t="str">
        <f t="shared" si="0"/>
        <v/>
      </c>
      <c r="H8" t="str">
        <f t="shared" si="1"/>
        <v>medium</v>
      </c>
      <c r="I8" t="str">
        <f t="shared" si="2"/>
        <v>low</v>
      </c>
    </row>
    <row r="9" spans="1:17" x14ac:dyDescent="0.45">
      <c r="A9" t="s">
        <v>28</v>
      </c>
      <c r="B9" s="4">
        <v>0.54346900216336824</v>
      </c>
      <c r="C9" s="4">
        <v>0.27600000000000002</v>
      </c>
      <c r="D9" s="2">
        <v>368806</v>
      </c>
      <c r="E9" s="12">
        <v>1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34</v>
      </c>
      <c r="B10" s="4">
        <v>0.65649419966464595</v>
      </c>
      <c r="C10" s="4">
        <v>0.35299999999999998</v>
      </c>
      <c r="D10" s="2">
        <v>67654</v>
      </c>
      <c r="E10" s="12">
        <v>0.99</v>
      </c>
      <c r="F10" t="str">
        <f t="shared" si="0"/>
        <v/>
      </c>
      <c r="H10" t="str">
        <f t="shared" si="1"/>
        <v>medium</v>
      </c>
      <c r="I10" t="str">
        <f t="shared" si="2"/>
        <v>medium</v>
      </c>
    </row>
    <row r="11" spans="1:17" x14ac:dyDescent="0.45">
      <c r="A11" t="s">
        <v>39</v>
      </c>
      <c r="B11" s="4">
        <v>0.25539830193107999</v>
      </c>
      <c r="C11" s="4">
        <v>0.25900000000000001</v>
      </c>
      <c r="D11" s="2">
        <v>605111</v>
      </c>
      <c r="E11" s="12">
        <v>0.93</v>
      </c>
      <c r="F11" t="str">
        <f t="shared" si="0"/>
        <v/>
      </c>
      <c r="H11" t="str">
        <f t="shared" si="1"/>
        <v>low</v>
      </c>
      <c r="I11" t="str">
        <f t="shared" si="2"/>
        <v>low</v>
      </c>
    </row>
    <row r="12" spans="1:17" x14ac:dyDescent="0.45">
      <c r="A12" t="s">
        <v>40</v>
      </c>
      <c r="B12" s="4">
        <v>0.54855431044740599</v>
      </c>
      <c r="C12" s="4">
        <v>0.22</v>
      </c>
      <c r="D12" s="2">
        <v>53899</v>
      </c>
      <c r="E12" s="12">
        <v>0.93</v>
      </c>
      <c r="F12" t="str">
        <f t="shared" si="0"/>
        <v/>
      </c>
      <c r="H12" t="str">
        <f t="shared" si="1"/>
        <v>medium</v>
      </c>
      <c r="I12" t="str">
        <f t="shared" si="2"/>
        <v>low</v>
      </c>
    </row>
    <row r="13" spans="1:17" x14ac:dyDescent="0.45">
      <c r="A13" t="s">
        <v>26</v>
      </c>
      <c r="B13" s="4">
        <v>0.40748759267104429</v>
      </c>
      <c r="C13" s="4">
        <v>0.26800000000000002</v>
      </c>
      <c r="D13" s="2">
        <v>18288</v>
      </c>
      <c r="E13" s="12">
        <v>0.92</v>
      </c>
      <c r="F13" t="str">
        <f t="shared" si="0"/>
        <v/>
      </c>
      <c r="H13" t="str">
        <f t="shared" si="1"/>
        <v>medium</v>
      </c>
      <c r="I13" t="str">
        <f t="shared" si="2"/>
        <v>low</v>
      </c>
    </row>
    <row r="14" spans="1:17" x14ac:dyDescent="0.45">
      <c r="A14" t="s">
        <v>30</v>
      </c>
      <c r="B14" s="4">
        <v>0.71752664693823875</v>
      </c>
      <c r="C14" s="4">
        <v>0.17899999999999999</v>
      </c>
      <c r="D14" s="2">
        <v>431638</v>
      </c>
      <c r="E14" s="12">
        <v>0.89</v>
      </c>
      <c r="F14" t="str">
        <f t="shared" si="0"/>
        <v/>
      </c>
      <c r="H14" t="str">
        <f t="shared" si="1"/>
        <v>high</v>
      </c>
      <c r="I14" t="str">
        <f t="shared" si="2"/>
        <v>low</v>
      </c>
    </row>
    <row r="15" spans="1:17" x14ac:dyDescent="0.45">
      <c r="A15" t="s">
        <v>32</v>
      </c>
      <c r="B15" s="4">
        <v>0.27827649005797778</v>
      </c>
      <c r="C15" s="4">
        <v>0.435</v>
      </c>
      <c r="D15" s="2">
        <v>93665</v>
      </c>
      <c r="E15" s="12">
        <v>0.88</v>
      </c>
      <c r="F15" t="str">
        <f t="shared" si="0"/>
        <v/>
      </c>
      <c r="H15" t="str">
        <f t="shared" si="1"/>
        <v>low</v>
      </c>
      <c r="I15" t="str">
        <f t="shared" si="2"/>
        <v>medium</v>
      </c>
    </row>
    <row r="16" spans="1:17" x14ac:dyDescent="0.45">
      <c r="A16" t="s">
        <v>41</v>
      </c>
      <c r="B16" s="4">
        <v>0.84607744738108948</v>
      </c>
      <c r="C16" s="4">
        <v>0.127</v>
      </c>
      <c r="D16" s="2">
        <v>332868</v>
      </c>
      <c r="E16" s="12">
        <v>0.87</v>
      </c>
      <c r="F16" t="str">
        <f t="shared" si="0"/>
        <v/>
      </c>
      <c r="H16" t="str">
        <f t="shared" si="1"/>
        <v>high</v>
      </c>
      <c r="I16" t="str">
        <f t="shared" si="2"/>
        <v>low</v>
      </c>
    </row>
    <row r="17" spans="1:9" x14ac:dyDescent="0.45">
      <c r="A17" t="s">
        <v>27</v>
      </c>
      <c r="B17" s="4">
        <v>0.56179690970090479</v>
      </c>
      <c r="C17" s="4">
        <v>0.186</v>
      </c>
      <c r="D17" s="2">
        <v>169908</v>
      </c>
      <c r="E17" s="12">
        <v>0.77</v>
      </c>
      <c r="F17" t="str">
        <f t="shared" si="0"/>
        <v/>
      </c>
      <c r="H17" t="str">
        <f t="shared" si="1"/>
        <v>medium</v>
      </c>
      <c r="I17" t="str">
        <f t="shared" si="2"/>
        <v>low</v>
      </c>
    </row>
    <row r="18" spans="1:9" x14ac:dyDescent="0.45">
      <c r="A18" t="s">
        <v>37</v>
      </c>
      <c r="B18" s="4">
        <v>0.59767226839068621</v>
      </c>
      <c r="C18" s="4">
        <v>0.35199999999999998</v>
      </c>
      <c r="D18" s="2">
        <v>259941</v>
      </c>
      <c r="E18" s="12">
        <v>0.66</v>
      </c>
      <c r="F18" t="str">
        <f t="shared" si="0"/>
        <v/>
      </c>
      <c r="H18" t="str">
        <f t="shared" si="1"/>
        <v>medium</v>
      </c>
      <c r="I18" t="str">
        <f t="shared" si="2"/>
        <v>medium</v>
      </c>
    </row>
    <row r="19" spans="1:9" x14ac:dyDescent="0.45">
      <c r="A19" t="s">
        <v>24</v>
      </c>
      <c r="B19" s="4">
        <v>0.68145507180469123</v>
      </c>
      <c r="C19" s="4">
        <v>0.16700000000000001</v>
      </c>
      <c r="D19" s="2">
        <v>537</v>
      </c>
      <c r="E19" s="12">
        <v>0.1</v>
      </c>
      <c r="F19" t="str">
        <f t="shared" si="0"/>
        <v/>
      </c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 s="4">
        <v>0.59554408972466699</v>
      </c>
      <c r="C20" s="4">
        <v>0.16700000000000001</v>
      </c>
      <c r="D20" s="2">
        <v>1049</v>
      </c>
      <c r="E20" s="12">
        <v>7.0000000000000007E-2</v>
      </c>
      <c r="F20" t="str">
        <f t="shared" si="0"/>
        <v/>
      </c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8">
        <f>SUM(D2:D20)</f>
        <v>4022610</v>
      </c>
    </row>
    <row r="23" spans="1:9" x14ac:dyDescent="0.45">
      <c r="C23" t="s">
        <v>43</v>
      </c>
      <c r="D23" s="2">
        <f>SUMIF(F2:F20, "=competitive", D2:D20)</f>
        <v>1080926</v>
      </c>
    </row>
    <row r="25" spans="1:9" x14ac:dyDescent="0.45">
      <c r="C25" t="s">
        <v>58</v>
      </c>
      <c r="D25" s="4">
        <f>D23/D22</f>
        <v>0.26871260201709835</v>
      </c>
    </row>
  </sheetData>
  <autoFilter ref="A1:E1" xr:uid="{6B53999D-CC85-4354-AD2B-871C03A6EE88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D807-E619-479C-91E4-EFDC7A8C429C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5.234375" bestFit="1" customWidth="1"/>
    <col min="3" max="3" width="17" bestFit="1" customWidth="1"/>
    <col min="4" max="4" width="10.140625" bestFit="1" customWidth="1"/>
    <col min="5" max="5" width="6.37890625" bestFit="1" customWidth="1"/>
    <col min="6" max="6" width="9.37890625" bestFit="1" customWidth="1"/>
    <col min="7" max="7" width="1.76171875" customWidth="1"/>
    <col min="10" max="10" width="1.37890625" customWidth="1"/>
    <col min="12" max="12" width="10.76171875" bestFit="1" customWidth="1"/>
    <col min="14" max="14" width="2.140625" customWidth="1"/>
    <col min="16" max="16" width="10.76171875" bestFit="1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12</v>
      </c>
      <c r="E1" s="1" t="s">
        <v>13</v>
      </c>
      <c r="F1" s="3" t="s">
        <v>52</v>
      </c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31</v>
      </c>
      <c r="B2" s="4">
        <v>0.7066261120411591</v>
      </c>
      <c r="C2" s="4">
        <v>0.22</v>
      </c>
      <c r="D2" s="2">
        <v>225608</v>
      </c>
      <c r="E2" s="12">
        <v>1.57</v>
      </c>
      <c r="F2" t="str">
        <f>IF(E2&gt;=1.25, "competitive", "")</f>
        <v>competitive</v>
      </c>
      <c r="H2" t="str">
        <f>IF(B2&gt;=0.666,"high",IF(AND(B2&lt;=0.666,B2&gt;=0.333),"medium","low"))</f>
        <v>high</v>
      </c>
      <c r="I2" t="str">
        <f>IF(C2&gt;=0.666,"high",IF(AND(C2&lt;=0.666,C2&gt;=0.333),"medium","low"))</f>
        <v>low</v>
      </c>
      <c r="K2" t="s">
        <v>54</v>
      </c>
      <c r="L2" s="2">
        <f>SUMIF($H$2:$H$5, "=low", $D$2:$D$5)</f>
        <v>0</v>
      </c>
      <c r="M2" s="4">
        <f>L2/$D$23</f>
        <v>0</v>
      </c>
      <c r="O2" t="s">
        <v>54</v>
      </c>
      <c r="P2" s="2">
        <f>SUMIF($I$2:$I$5, "=low", $D$2:$D$5)</f>
        <v>225608</v>
      </c>
      <c r="Q2" s="4">
        <f>P2/$D$23</f>
        <v>0.33839254242881034</v>
      </c>
    </row>
    <row r="3" spans="1:17" x14ac:dyDescent="0.45">
      <c r="A3" t="s">
        <v>33</v>
      </c>
      <c r="B3" s="4">
        <v>0.51836601545615901</v>
      </c>
      <c r="C3" s="4">
        <v>0.35299999999999998</v>
      </c>
      <c r="D3" s="2">
        <v>246762</v>
      </c>
      <c r="E3" s="12">
        <v>1.45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medium</v>
      </c>
      <c r="I3" t="str">
        <f t="shared" ref="I3:I20" si="2">IF(C3&gt;=0.666,"high",IF(AND(C3&lt;=0.666,C3&gt;=0.333),"medium","low"))</f>
        <v>medium</v>
      </c>
      <c r="K3" t="s">
        <v>59</v>
      </c>
      <c r="L3" s="2">
        <f>SUMIF($H$2:$H$5, "=medium", $D$2:$D$5)</f>
        <v>441097</v>
      </c>
      <c r="M3" s="4">
        <f t="shared" ref="M3:M4" si="3">L3/$D$23</f>
        <v>0.66160745757118966</v>
      </c>
      <c r="O3" t="s">
        <v>59</v>
      </c>
      <c r="P3" s="2">
        <f>SUMIF($I$2:$I$5, "=medium", $D$2:$D$5)</f>
        <v>441097</v>
      </c>
      <c r="Q3" s="4">
        <f t="shared" ref="Q3:Q4" si="4">P3/$D$23</f>
        <v>0.66160745757118966</v>
      </c>
    </row>
    <row r="4" spans="1:17" x14ac:dyDescent="0.45">
      <c r="A4" t="s">
        <v>36</v>
      </c>
      <c r="B4" s="4">
        <v>0.36128774009763892</v>
      </c>
      <c r="C4" s="4">
        <v>0.35199999999999998</v>
      </c>
      <c r="D4" s="2">
        <v>120885</v>
      </c>
      <c r="E4" s="12">
        <v>1.37</v>
      </c>
      <c r="F4" t="str">
        <f t="shared" si="0"/>
        <v>competitive</v>
      </c>
      <c r="H4" t="str">
        <f t="shared" si="1"/>
        <v>medium</v>
      </c>
      <c r="I4" t="str">
        <f t="shared" si="2"/>
        <v>medium</v>
      </c>
      <c r="K4" t="s">
        <v>56</v>
      </c>
      <c r="L4" s="2">
        <f>SUMIF($H$2:$H$5, "=high", $D$2:$D$5)</f>
        <v>225608</v>
      </c>
      <c r="M4" s="4">
        <f t="shared" si="3"/>
        <v>0.33839254242881034</v>
      </c>
      <c r="O4" t="s">
        <v>56</v>
      </c>
      <c r="P4" s="2">
        <f>SUMIF($I$2:$I$5, "=high", $D$2:$D$5)</f>
        <v>0</v>
      </c>
      <c r="Q4" s="4">
        <f t="shared" si="4"/>
        <v>0</v>
      </c>
    </row>
    <row r="5" spans="1:17" x14ac:dyDescent="0.45">
      <c r="A5" t="s">
        <v>34</v>
      </c>
      <c r="B5" s="4">
        <v>0.65649419966464595</v>
      </c>
      <c r="C5" s="4">
        <v>0.35299999999999998</v>
      </c>
      <c r="D5" s="2">
        <v>73450</v>
      </c>
      <c r="E5" s="12">
        <v>1.33</v>
      </c>
      <c r="F5" t="str">
        <f t="shared" si="0"/>
        <v>competitive</v>
      </c>
      <c r="H5" t="str">
        <f t="shared" si="1"/>
        <v>medium</v>
      </c>
      <c r="I5" t="str">
        <f t="shared" si="2"/>
        <v>medium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29</v>
      </c>
      <c r="B6" s="4">
        <v>0.58088454590868877</v>
      </c>
      <c r="C6" s="4">
        <v>0.29499999999999998</v>
      </c>
      <c r="D6" s="2">
        <v>171822</v>
      </c>
      <c r="E6" s="12">
        <v>1.1499999999999999</v>
      </c>
      <c r="F6" t="str">
        <f t="shared" si="0"/>
        <v/>
      </c>
      <c r="H6" t="str">
        <f t="shared" si="1"/>
        <v>medium</v>
      </c>
      <c r="I6" t="str">
        <f t="shared" si="2"/>
        <v>low</v>
      </c>
    </row>
    <row r="7" spans="1:17" x14ac:dyDescent="0.45">
      <c r="A7" t="s">
        <v>32</v>
      </c>
      <c r="B7" s="4">
        <v>0.27827649005797778</v>
      </c>
      <c r="C7" s="4">
        <v>0.435</v>
      </c>
      <c r="D7" s="2">
        <v>98368</v>
      </c>
      <c r="E7" s="12">
        <v>1.1399999999999999</v>
      </c>
      <c r="F7" t="str">
        <f t="shared" si="0"/>
        <v/>
      </c>
      <c r="H7" t="str">
        <f t="shared" si="1"/>
        <v>low</v>
      </c>
      <c r="I7" t="str">
        <f t="shared" si="2"/>
        <v>medium</v>
      </c>
    </row>
    <row r="8" spans="1:17" x14ac:dyDescent="0.45">
      <c r="A8" t="s">
        <v>35</v>
      </c>
      <c r="B8" s="4">
        <v>0.33561520436583558</v>
      </c>
      <c r="C8" s="4">
        <v>0.35199999999999998</v>
      </c>
      <c r="D8" s="2">
        <v>264946</v>
      </c>
      <c r="E8" s="12">
        <v>1.1000000000000001</v>
      </c>
      <c r="F8" t="str">
        <f t="shared" si="0"/>
        <v/>
      </c>
      <c r="H8" t="str">
        <f t="shared" si="1"/>
        <v>medium</v>
      </c>
      <c r="I8" t="str">
        <f t="shared" si="2"/>
        <v>medium</v>
      </c>
    </row>
    <row r="9" spans="1:17" x14ac:dyDescent="0.45">
      <c r="A9" t="s">
        <v>27</v>
      </c>
      <c r="B9" s="4">
        <v>0.56179690970090479</v>
      </c>
      <c r="C9" s="4">
        <v>0.186</v>
      </c>
      <c r="D9" s="2">
        <v>192845</v>
      </c>
      <c r="E9" s="12">
        <v>1.08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41</v>
      </c>
      <c r="B10" s="4">
        <v>0.84607744738108948</v>
      </c>
      <c r="C10" s="4">
        <v>0.127</v>
      </c>
      <c r="D10" s="2">
        <v>316014</v>
      </c>
      <c r="E10" s="12">
        <v>1.03</v>
      </c>
      <c r="F10" t="str">
        <f t="shared" si="0"/>
        <v/>
      </c>
      <c r="H10" t="str">
        <f t="shared" si="1"/>
        <v>high</v>
      </c>
      <c r="I10" t="str">
        <f t="shared" si="2"/>
        <v>low</v>
      </c>
    </row>
    <row r="11" spans="1:17" x14ac:dyDescent="0.45">
      <c r="A11" t="s">
        <v>42</v>
      </c>
      <c r="B11" s="4">
        <v>0.50478130549071665</v>
      </c>
      <c r="C11" s="4">
        <v>0.23499999999999999</v>
      </c>
      <c r="D11" s="2">
        <v>130467</v>
      </c>
      <c r="E11" s="12">
        <v>1.01</v>
      </c>
      <c r="F11" t="str">
        <f t="shared" si="0"/>
        <v/>
      </c>
      <c r="H11" t="str">
        <f t="shared" si="1"/>
        <v>medium</v>
      </c>
      <c r="I11" t="str">
        <f t="shared" si="2"/>
        <v>low</v>
      </c>
    </row>
    <row r="12" spans="1:17" x14ac:dyDescent="0.45">
      <c r="A12" t="s">
        <v>25</v>
      </c>
      <c r="B12" s="4">
        <v>0.59554408972466699</v>
      </c>
      <c r="C12" s="4">
        <v>0.16700000000000001</v>
      </c>
      <c r="D12" s="2">
        <v>11938</v>
      </c>
      <c r="E12" s="12">
        <v>0.99</v>
      </c>
      <c r="F12" t="str">
        <f t="shared" si="0"/>
        <v/>
      </c>
      <c r="H12" t="str">
        <f t="shared" si="1"/>
        <v>medium</v>
      </c>
      <c r="I12" t="str">
        <f t="shared" si="2"/>
        <v>low</v>
      </c>
    </row>
    <row r="13" spans="1:17" x14ac:dyDescent="0.45">
      <c r="A13" t="s">
        <v>30</v>
      </c>
      <c r="B13" s="4">
        <v>0.71752664693823875</v>
      </c>
      <c r="C13" s="4">
        <v>0.17899999999999999</v>
      </c>
      <c r="D13" s="2">
        <v>359234</v>
      </c>
      <c r="E13" s="12">
        <v>0.91</v>
      </c>
      <c r="F13" t="str">
        <f t="shared" si="0"/>
        <v/>
      </c>
      <c r="H13" t="str">
        <f t="shared" si="1"/>
        <v>high</v>
      </c>
      <c r="I13" t="str">
        <f t="shared" si="2"/>
        <v>low</v>
      </c>
    </row>
    <row r="14" spans="1:17" x14ac:dyDescent="0.45">
      <c r="A14" t="s">
        <v>28</v>
      </c>
      <c r="B14" s="4">
        <v>0.54346900216336824</v>
      </c>
      <c r="C14" s="4">
        <v>0.27600000000000002</v>
      </c>
      <c r="D14" s="2">
        <v>263121</v>
      </c>
      <c r="E14" s="12">
        <v>0.89</v>
      </c>
      <c r="F14" t="str">
        <f t="shared" si="0"/>
        <v/>
      </c>
      <c r="H14" t="str">
        <f t="shared" si="1"/>
        <v>medium</v>
      </c>
      <c r="I14" t="str">
        <f t="shared" si="2"/>
        <v>low</v>
      </c>
    </row>
    <row r="15" spans="1:17" x14ac:dyDescent="0.45">
      <c r="A15" t="s">
        <v>40</v>
      </c>
      <c r="B15" s="4">
        <v>0.54855431044740599</v>
      </c>
      <c r="C15" s="4">
        <v>0.22</v>
      </c>
      <c r="D15" s="2">
        <v>38929</v>
      </c>
      <c r="E15" s="12">
        <v>0.83</v>
      </c>
      <c r="F15" t="str">
        <f t="shared" si="0"/>
        <v/>
      </c>
      <c r="H15" t="str">
        <f t="shared" si="1"/>
        <v>medium</v>
      </c>
      <c r="I15" t="str">
        <f t="shared" si="2"/>
        <v>low</v>
      </c>
    </row>
    <row r="16" spans="1:17" x14ac:dyDescent="0.45">
      <c r="A16" t="s">
        <v>39</v>
      </c>
      <c r="B16" s="4">
        <v>0.25539830193107999</v>
      </c>
      <c r="C16" s="4">
        <v>0.25900000000000001</v>
      </c>
      <c r="D16" s="2">
        <v>419589</v>
      </c>
      <c r="E16" s="12">
        <v>0.8</v>
      </c>
      <c r="F16" t="str">
        <f t="shared" si="0"/>
        <v/>
      </c>
      <c r="H16" t="str">
        <f t="shared" si="1"/>
        <v>low</v>
      </c>
      <c r="I16" t="str">
        <f t="shared" si="2"/>
        <v>low</v>
      </c>
    </row>
    <row r="17" spans="1:9" x14ac:dyDescent="0.45">
      <c r="A17" t="s">
        <v>37</v>
      </c>
      <c r="B17" s="4">
        <v>0.59767226839068621</v>
      </c>
      <c r="C17" s="4">
        <v>0.35199999999999998</v>
      </c>
      <c r="D17" s="2">
        <v>244229</v>
      </c>
      <c r="E17" s="12">
        <v>0.77</v>
      </c>
      <c r="F17" t="str">
        <f t="shared" si="0"/>
        <v/>
      </c>
      <c r="H17" t="str">
        <f t="shared" si="1"/>
        <v>medium</v>
      </c>
      <c r="I17" t="str">
        <f t="shared" si="2"/>
        <v>medium</v>
      </c>
    </row>
    <row r="18" spans="1:9" x14ac:dyDescent="0.45">
      <c r="A18" t="s">
        <v>26</v>
      </c>
      <c r="B18" s="4">
        <v>0.40748759267104429</v>
      </c>
      <c r="C18" s="4">
        <v>0.26800000000000002</v>
      </c>
      <c r="D18" s="2">
        <v>10122</v>
      </c>
      <c r="E18" s="12">
        <v>0.63</v>
      </c>
      <c r="F18" t="str">
        <f t="shared" si="0"/>
        <v/>
      </c>
      <c r="H18" t="str">
        <f t="shared" si="1"/>
        <v>medium</v>
      </c>
      <c r="I18" t="str">
        <f t="shared" si="2"/>
        <v>low</v>
      </c>
    </row>
    <row r="19" spans="1:9" x14ac:dyDescent="0.45">
      <c r="A19" t="s">
        <v>38</v>
      </c>
      <c r="B19" s="4">
        <v>0.2185660099442574</v>
      </c>
      <c r="C19" s="4">
        <v>0.35</v>
      </c>
      <c r="D19" s="2">
        <v>55839</v>
      </c>
      <c r="E19" s="12">
        <v>0.63</v>
      </c>
      <c r="F19" t="str">
        <f t="shared" si="0"/>
        <v/>
      </c>
      <c r="H19" t="str">
        <f t="shared" si="1"/>
        <v>low</v>
      </c>
      <c r="I19" t="str">
        <f t="shared" si="2"/>
        <v>medium</v>
      </c>
    </row>
    <row r="20" spans="1:9" x14ac:dyDescent="0.45">
      <c r="A20" t="s">
        <v>24</v>
      </c>
      <c r="B20" s="4">
        <v>0.68145507180469123</v>
      </c>
      <c r="C20" s="4">
        <v>0.16700000000000001</v>
      </c>
      <c r="D20" s="2">
        <v>424</v>
      </c>
      <c r="E20" s="12">
        <v>0.1</v>
      </c>
      <c r="F20" t="str">
        <f t="shared" si="0"/>
        <v/>
      </c>
      <c r="H20" t="str">
        <f t="shared" si="1"/>
        <v>high</v>
      </c>
      <c r="I20" t="str">
        <f t="shared" si="2"/>
        <v>low</v>
      </c>
    </row>
    <row r="22" spans="1:9" x14ac:dyDescent="0.45">
      <c r="C22" t="s">
        <v>53</v>
      </c>
      <c r="D22" s="2">
        <f>SUM(D2:D20)</f>
        <v>3244592</v>
      </c>
    </row>
    <row r="23" spans="1:9" x14ac:dyDescent="0.45">
      <c r="C23" t="s">
        <v>43</v>
      </c>
      <c r="D23" s="2">
        <f>SUMIF(F2:F20, "=competitive", D2:D20)</f>
        <v>666705</v>
      </c>
    </row>
    <row r="25" spans="1:9" x14ac:dyDescent="0.45">
      <c r="C25" t="s">
        <v>58</v>
      </c>
      <c r="D25" s="4">
        <f>D23/D22</f>
        <v>0.20548192191807166</v>
      </c>
    </row>
  </sheetData>
  <autoFilter ref="A1:E1" xr:uid="{A814D807-E619-479C-91E4-EFDC7A8C429C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29CD-4443-4FEA-A77C-5694D42679D0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5.234375" bestFit="1" customWidth="1"/>
    <col min="3" max="3" width="13" bestFit="1" customWidth="1"/>
    <col min="4" max="4" width="10.76171875" bestFit="1" customWidth="1"/>
    <col min="5" max="5" width="6.6171875" bestFit="1" customWidth="1"/>
    <col min="6" max="6" width="10.140625" bestFit="1" customWidth="1"/>
    <col min="7" max="7" width="1.85546875" customWidth="1"/>
    <col min="10" max="10" width="1.37890625" customWidth="1"/>
    <col min="11" max="11" width="6.47265625" bestFit="1" customWidth="1"/>
    <col min="12" max="12" width="10.85546875" bestFit="1" customWidth="1"/>
    <col min="14" max="14" width="2.140625" customWidth="1"/>
    <col min="15" max="15" width="6.140625" bestFit="1" customWidth="1"/>
    <col min="16" max="16" width="10.47265625" bestFit="1" customWidth="1"/>
    <col min="18" max="18" width="3.6171875" customWidth="1"/>
    <col min="19" max="19" width="3.37890625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14</v>
      </c>
      <c r="E1" s="1" t="s">
        <v>15</v>
      </c>
      <c r="F1" s="3" t="s">
        <v>52</v>
      </c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32</v>
      </c>
      <c r="B2" s="4">
        <v>0.27827649005797778</v>
      </c>
      <c r="C2" s="4">
        <v>0.435</v>
      </c>
      <c r="D2" s="2">
        <v>240121</v>
      </c>
      <c r="E2" s="12">
        <v>1.78</v>
      </c>
      <c r="F2" t="str">
        <f>IF(E2&gt;=1.25, "competitive", "")</f>
        <v>competitive</v>
      </c>
      <c r="H2" t="str">
        <f>IF(B2&gt;=0.666,"high",IF(AND(B2&lt;=0.666,B2&gt;=0.333),"medium","low"))</f>
        <v>low</v>
      </c>
      <c r="I2" t="str">
        <f>IF(C2&gt;=0.666,"high",IF(AND(C2&lt;=0.666,C2&gt;=0.333),"medium","low"))</f>
        <v>medium</v>
      </c>
      <c r="K2" t="s">
        <v>54</v>
      </c>
      <c r="L2" s="2">
        <f>SUMIF($H$2:$H$6, "=low", $D$2:$D$6)</f>
        <v>413530</v>
      </c>
      <c r="M2" s="4">
        <f>L2/$D$23</f>
        <v>0.41554121950239159</v>
      </c>
      <c r="O2" t="s">
        <v>54</v>
      </c>
      <c r="P2" s="2">
        <f>SUMIF($I$2:$I$6, "=low", $D$2:$D$6)</f>
        <v>447058</v>
      </c>
      <c r="Q2" s="4">
        <f>P2/$D$23</f>
        <v>0.44923228425579809</v>
      </c>
    </row>
    <row r="3" spans="1:17" x14ac:dyDescent="0.45">
      <c r="A3" t="s">
        <v>40</v>
      </c>
      <c r="B3" s="4">
        <v>0.54855431044740599</v>
      </c>
      <c r="C3" s="4">
        <v>0.22</v>
      </c>
      <c r="D3" s="2">
        <v>116874</v>
      </c>
      <c r="E3" s="12">
        <v>1.59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medium</v>
      </c>
      <c r="I3" t="str">
        <f t="shared" ref="I3:I20" si="2">IF(C3&gt;=0.666,"high",IF(AND(C3&lt;=0.666,C3&gt;=0.333),"medium","low"))</f>
        <v>low</v>
      </c>
      <c r="K3" t="s">
        <v>59</v>
      </c>
      <c r="L3" s="2">
        <f>SUMIF($H$2:$H$6, "=medium", $D$2:$D$6)</f>
        <v>581630</v>
      </c>
      <c r="M3" s="4">
        <f t="shared" ref="M3:M4" si="3">L3/$D$23</f>
        <v>0.58445878049760847</v>
      </c>
      <c r="O3" t="s">
        <v>59</v>
      </c>
      <c r="P3" s="2">
        <f>SUMIF($I$2:$I$6, "=medium", $D$2:$D$6)</f>
        <v>548102</v>
      </c>
      <c r="Q3" s="4">
        <f t="shared" ref="Q3:Q4" si="4">P3/$D$23</f>
        <v>0.55076771574420191</v>
      </c>
    </row>
    <row r="4" spans="1:17" x14ac:dyDescent="0.45">
      <c r="A4" t="s">
        <v>34</v>
      </c>
      <c r="B4" s="4">
        <v>0.65649419966464595</v>
      </c>
      <c r="C4" s="4">
        <v>0.35299999999999998</v>
      </c>
      <c r="D4" s="2">
        <v>134572</v>
      </c>
      <c r="E4" s="12">
        <v>1.56</v>
      </c>
      <c r="F4" t="str">
        <f t="shared" si="0"/>
        <v>competitive</v>
      </c>
      <c r="H4" t="str">
        <f t="shared" si="1"/>
        <v>medium</v>
      </c>
      <c r="I4" t="str">
        <f t="shared" si="2"/>
        <v>medium</v>
      </c>
      <c r="K4" t="s">
        <v>56</v>
      </c>
      <c r="L4" s="2">
        <f>SUMIF($H$2:$H$6, "=high", $D$2:$D$6)</f>
        <v>0</v>
      </c>
      <c r="M4" s="4">
        <f t="shared" si="3"/>
        <v>0</v>
      </c>
      <c r="O4" t="s">
        <v>56</v>
      </c>
      <c r="P4" s="2">
        <f>SUMIF($I$2:$I$6, "=high", $D$2:$D$6)</f>
        <v>0</v>
      </c>
      <c r="Q4" s="4">
        <f t="shared" si="4"/>
        <v>0</v>
      </c>
    </row>
    <row r="5" spans="1:17" x14ac:dyDescent="0.45">
      <c r="A5" t="s">
        <v>29</v>
      </c>
      <c r="B5" s="4">
        <v>0.58088454590868877</v>
      </c>
      <c r="C5" s="4">
        <v>0.29499999999999998</v>
      </c>
      <c r="D5" s="2">
        <v>330184</v>
      </c>
      <c r="E5" s="12">
        <v>1.41</v>
      </c>
      <c r="F5" t="str">
        <f t="shared" si="0"/>
        <v>competitive</v>
      </c>
      <c r="H5" t="str">
        <f t="shared" si="1"/>
        <v>medium</v>
      </c>
      <c r="I5" t="str">
        <f t="shared" si="2"/>
        <v>low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38</v>
      </c>
      <c r="B6" s="4">
        <v>0.2185660099442574</v>
      </c>
      <c r="C6" s="4">
        <v>0.35</v>
      </c>
      <c r="D6" s="2">
        <v>173409</v>
      </c>
      <c r="E6" s="12">
        <v>1.26</v>
      </c>
      <c r="F6" t="str">
        <f t="shared" si="0"/>
        <v>competitive</v>
      </c>
      <c r="H6" t="str">
        <f t="shared" si="1"/>
        <v>low</v>
      </c>
      <c r="I6" t="str">
        <f t="shared" si="2"/>
        <v>medium</v>
      </c>
    </row>
    <row r="7" spans="1:17" x14ac:dyDescent="0.45">
      <c r="A7" t="s">
        <v>35</v>
      </c>
      <c r="B7" s="4">
        <v>0.33561520436583558</v>
      </c>
      <c r="C7" s="4">
        <v>0.35199999999999998</v>
      </c>
      <c r="D7" s="2">
        <v>441408</v>
      </c>
      <c r="E7" s="12">
        <v>1.17</v>
      </c>
      <c r="F7" t="str">
        <f t="shared" si="0"/>
        <v/>
      </c>
      <c r="H7" t="str">
        <f t="shared" si="1"/>
        <v>medium</v>
      </c>
      <c r="I7" t="str">
        <f t="shared" si="2"/>
        <v>medium</v>
      </c>
    </row>
    <row r="8" spans="1:17" x14ac:dyDescent="0.45">
      <c r="A8" t="s">
        <v>41</v>
      </c>
      <c r="B8" s="4">
        <v>0.84607744738108948</v>
      </c>
      <c r="C8" s="4">
        <v>0.127</v>
      </c>
      <c r="D8" s="2">
        <v>500531</v>
      </c>
      <c r="E8" s="12">
        <v>1.04</v>
      </c>
      <c r="F8" t="str">
        <f t="shared" si="0"/>
        <v/>
      </c>
      <c r="H8" t="str">
        <f t="shared" si="1"/>
        <v>high</v>
      </c>
      <c r="I8" t="str">
        <f t="shared" si="2"/>
        <v>low</v>
      </c>
    </row>
    <row r="9" spans="1:17" x14ac:dyDescent="0.45">
      <c r="A9" t="s">
        <v>31</v>
      </c>
      <c r="B9" s="4">
        <v>0.7066261120411591</v>
      </c>
      <c r="C9" s="4">
        <v>0.22</v>
      </c>
      <c r="D9" s="2">
        <v>220889</v>
      </c>
      <c r="E9" s="12">
        <v>0.98</v>
      </c>
      <c r="F9" t="str">
        <f t="shared" si="0"/>
        <v/>
      </c>
      <c r="H9" t="str">
        <f t="shared" si="1"/>
        <v>high</v>
      </c>
      <c r="I9" t="str">
        <f t="shared" si="2"/>
        <v>low</v>
      </c>
    </row>
    <row r="10" spans="1:17" x14ac:dyDescent="0.45">
      <c r="A10" t="s">
        <v>33</v>
      </c>
      <c r="B10" s="4">
        <v>0.51836601545615901</v>
      </c>
      <c r="C10" s="4">
        <v>0.35299999999999998</v>
      </c>
      <c r="D10" s="2">
        <v>259090</v>
      </c>
      <c r="E10" s="12">
        <v>0.97</v>
      </c>
      <c r="F10" t="str">
        <f t="shared" si="0"/>
        <v/>
      </c>
      <c r="H10" t="str">
        <f t="shared" si="1"/>
        <v>medium</v>
      </c>
      <c r="I10" t="str">
        <f t="shared" si="2"/>
        <v>medium</v>
      </c>
    </row>
    <row r="11" spans="1:17" x14ac:dyDescent="0.45">
      <c r="A11" t="s">
        <v>36</v>
      </c>
      <c r="B11" s="4">
        <v>0.36128774009763892</v>
      </c>
      <c r="C11" s="4">
        <v>0.35199999999999998</v>
      </c>
      <c r="D11" s="2">
        <v>131566</v>
      </c>
      <c r="E11" s="12">
        <v>0.95</v>
      </c>
      <c r="F11" t="str">
        <f t="shared" si="0"/>
        <v/>
      </c>
      <c r="H11" t="str">
        <f t="shared" si="1"/>
        <v>medium</v>
      </c>
      <c r="I11" t="str">
        <f t="shared" si="2"/>
        <v>medium</v>
      </c>
    </row>
    <row r="12" spans="1:17" x14ac:dyDescent="0.45">
      <c r="A12" t="s">
        <v>39</v>
      </c>
      <c r="B12" s="4">
        <v>0.25539830193107999</v>
      </c>
      <c r="C12" s="4">
        <v>0.25900000000000001</v>
      </c>
      <c r="D12" s="2">
        <v>777486</v>
      </c>
      <c r="E12" s="12">
        <v>0.95</v>
      </c>
      <c r="F12" t="str">
        <f t="shared" si="0"/>
        <v/>
      </c>
      <c r="H12" t="str">
        <f t="shared" si="1"/>
        <v>low</v>
      </c>
      <c r="I12" t="str">
        <f t="shared" si="2"/>
        <v>low</v>
      </c>
    </row>
    <row r="13" spans="1:17" x14ac:dyDescent="0.45">
      <c r="A13" t="s">
        <v>42</v>
      </c>
      <c r="B13" s="4">
        <v>0.50478130549071665</v>
      </c>
      <c r="C13" s="4">
        <v>0.23499999999999999</v>
      </c>
      <c r="D13" s="2">
        <v>189751</v>
      </c>
      <c r="E13" s="12">
        <v>0.94</v>
      </c>
      <c r="F13" t="str">
        <f t="shared" si="0"/>
        <v/>
      </c>
      <c r="H13" t="str">
        <f t="shared" si="1"/>
        <v>medium</v>
      </c>
      <c r="I13" t="str">
        <f t="shared" si="2"/>
        <v>low</v>
      </c>
    </row>
    <row r="14" spans="1:17" x14ac:dyDescent="0.45">
      <c r="A14" t="s">
        <v>28</v>
      </c>
      <c r="B14" s="4">
        <v>0.54346900216336824</v>
      </c>
      <c r="C14" s="4">
        <v>0.27600000000000002</v>
      </c>
      <c r="D14" s="2">
        <v>426746</v>
      </c>
      <c r="E14" s="12">
        <v>0.92</v>
      </c>
      <c r="F14" t="str">
        <f t="shared" si="0"/>
        <v/>
      </c>
      <c r="H14" t="str">
        <f t="shared" si="1"/>
        <v>medium</v>
      </c>
      <c r="I14" t="str">
        <f t="shared" si="2"/>
        <v>low</v>
      </c>
    </row>
    <row r="15" spans="1:17" x14ac:dyDescent="0.45">
      <c r="A15" t="s">
        <v>27</v>
      </c>
      <c r="B15" s="4">
        <v>0.56179690970090479</v>
      </c>
      <c r="C15" s="4">
        <v>0.186</v>
      </c>
      <c r="D15" s="2">
        <v>247090</v>
      </c>
      <c r="E15" s="12">
        <v>0.88</v>
      </c>
      <c r="F15" t="str">
        <f t="shared" si="0"/>
        <v/>
      </c>
      <c r="H15" t="str">
        <f t="shared" si="1"/>
        <v>medium</v>
      </c>
      <c r="I15" t="str">
        <f t="shared" si="2"/>
        <v>low</v>
      </c>
    </row>
    <row r="16" spans="1:17" x14ac:dyDescent="0.45">
      <c r="A16" t="s">
        <v>30</v>
      </c>
      <c r="B16" s="4">
        <v>0.71752664693823875</v>
      </c>
      <c r="C16" s="4">
        <v>0.17899999999999999</v>
      </c>
      <c r="D16" s="2">
        <v>544344</v>
      </c>
      <c r="E16" s="12">
        <v>0.88</v>
      </c>
      <c r="F16" t="str">
        <f t="shared" si="0"/>
        <v/>
      </c>
      <c r="H16" t="str">
        <f t="shared" si="1"/>
        <v>high</v>
      </c>
      <c r="I16" t="str">
        <f t="shared" si="2"/>
        <v>low</v>
      </c>
    </row>
    <row r="17" spans="1:9" x14ac:dyDescent="0.45">
      <c r="A17" t="s">
        <v>26</v>
      </c>
      <c r="B17" s="4">
        <v>0.40748759267104429</v>
      </c>
      <c r="C17" s="4">
        <v>0.26800000000000002</v>
      </c>
      <c r="D17" s="2">
        <v>17601</v>
      </c>
      <c r="E17" s="12">
        <v>0.7</v>
      </c>
      <c r="F17" t="str">
        <f t="shared" si="0"/>
        <v/>
      </c>
      <c r="H17" t="str">
        <f t="shared" si="1"/>
        <v>medium</v>
      </c>
      <c r="I17" t="str">
        <f t="shared" si="2"/>
        <v>low</v>
      </c>
    </row>
    <row r="18" spans="1:9" x14ac:dyDescent="0.45">
      <c r="A18" t="s">
        <v>37</v>
      </c>
      <c r="B18" s="4">
        <v>0.59767226839068621</v>
      </c>
      <c r="C18" s="4">
        <v>0.35199999999999998</v>
      </c>
      <c r="D18" s="2">
        <v>328136</v>
      </c>
      <c r="E18" s="12">
        <v>0.66</v>
      </c>
      <c r="F18" t="str">
        <f t="shared" si="0"/>
        <v/>
      </c>
      <c r="H18" t="str">
        <f t="shared" si="1"/>
        <v>medium</v>
      </c>
      <c r="I18" t="str">
        <f t="shared" si="2"/>
        <v>medium</v>
      </c>
    </row>
    <row r="19" spans="1:9" x14ac:dyDescent="0.45">
      <c r="A19" t="s">
        <v>24</v>
      </c>
      <c r="B19" s="4">
        <v>0.68145507180469123</v>
      </c>
      <c r="C19" s="4">
        <v>0.16700000000000001</v>
      </c>
      <c r="D19" s="2">
        <v>891</v>
      </c>
      <c r="E19" s="12">
        <v>0.14000000000000001</v>
      </c>
      <c r="F19" t="str">
        <f t="shared" si="0"/>
        <v/>
      </c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 s="4">
        <v>0.59554408972466699</v>
      </c>
      <c r="C20" s="4">
        <v>0.16700000000000001</v>
      </c>
      <c r="D20" s="2">
        <v>2419</v>
      </c>
      <c r="E20" s="12">
        <v>0.13</v>
      </c>
      <c r="F20" t="str">
        <f t="shared" si="0"/>
        <v/>
      </c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8">
        <f>SUM(D2:D20)</f>
        <v>5083108</v>
      </c>
    </row>
    <row r="23" spans="1:9" x14ac:dyDescent="0.45">
      <c r="C23" t="s">
        <v>43</v>
      </c>
      <c r="D23" s="2">
        <f>SUMIF(F2:F20, "=competitive", D2:D20)</f>
        <v>995160</v>
      </c>
    </row>
    <row r="25" spans="1:9" x14ac:dyDescent="0.45">
      <c r="C25" t="s">
        <v>58</v>
      </c>
      <c r="D25" s="4">
        <f>D23/D22</f>
        <v>0.19577785874311543</v>
      </c>
    </row>
  </sheetData>
  <autoFilter ref="A1:E1" xr:uid="{45F829CD-4443-4FEA-A77C-5694D42679D0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1726-9D5D-497E-8F4A-5F11D5F86AD5}">
  <dimension ref="A1:Q25"/>
  <sheetViews>
    <sheetView workbookViewId="0">
      <selection activeCell="H2" sqref="H2:H20"/>
    </sheetView>
  </sheetViews>
  <sheetFormatPr defaultRowHeight="13.8" x14ac:dyDescent="0.45"/>
  <cols>
    <col min="1" max="1" width="4.76171875" bestFit="1" customWidth="1"/>
    <col min="2" max="2" width="16.234375" bestFit="1" customWidth="1"/>
    <col min="3" max="3" width="17" bestFit="1" customWidth="1"/>
    <col min="4" max="4" width="10.140625" bestFit="1" customWidth="1"/>
    <col min="5" max="5" width="7" bestFit="1" customWidth="1"/>
    <col min="6" max="6" width="10.140625" bestFit="1" customWidth="1"/>
    <col min="7" max="7" width="2.140625" customWidth="1"/>
    <col min="8" max="9" width="7.47265625" bestFit="1" customWidth="1"/>
    <col min="10" max="10" width="1.6171875" customWidth="1"/>
    <col min="12" max="12" width="10.234375" bestFit="1" customWidth="1"/>
    <col min="14" max="14" width="1.85546875" customWidth="1"/>
    <col min="16" max="16" width="9.76171875" bestFit="1" customWidth="1"/>
  </cols>
  <sheetData>
    <row r="1" spans="1:17" ht="14.4" x14ac:dyDescent="0.45">
      <c r="A1" s="1" t="s">
        <v>0</v>
      </c>
      <c r="B1" s="1" t="s">
        <v>22</v>
      </c>
      <c r="C1" s="1" t="s">
        <v>23</v>
      </c>
      <c r="D1" s="1" t="s">
        <v>16</v>
      </c>
      <c r="E1" s="1" t="s">
        <v>17</v>
      </c>
      <c r="F1" s="3" t="s">
        <v>52</v>
      </c>
      <c r="H1" s="3" t="s">
        <v>44</v>
      </c>
      <c r="I1" s="3" t="s">
        <v>45</v>
      </c>
      <c r="K1" s="7" t="s">
        <v>47</v>
      </c>
      <c r="L1" s="7" t="s">
        <v>48</v>
      </c>
      <c r="M1" s="7" t="s">
        <v>51</v>
      </c>
      <c r="N1" s="7"/>
      <c r="O1" s="7" t="s">
        <v>49</v>
      </c>
      <c r="P1" s="7" t="s">
        <v>50</v>
      </c>
      <c r="Q1" s="7" t="s">
        <v>51</v>
      </c>
    </row>
    <row r="2" spans="1:17" x14ac:dyDescent="0.45">
      <c r="A2" t="s">
        <v>38</v>
      </c>
      <c r="B2" s="4">
        <v>0.2185660099442574</v>
      </c>
      <c r="C2" s="4">
        <v>0.35</v>
      </c>
      <c r="D2" s="2">
        <v>343177</v>
      </c>
      <c r="E2" s="12">
        <v>1.6</v>
      </c>
      <c r="F2" t="str">
        <f>IF(E2&gt;=1.25, "competitive", "")</f>
        <v>competitive</v>
      </c>
      <c r="H2" t="str">
        <f>IF(B2&gt;=0.666,"high",IF(AND(B2&lt;=0.666,B2&gt;=0.333),"medium","low"))</f>
        <v>low</v>
      </c>
      <c r="I2" t="str">
        <f>IF(C2&gt;=0.666,"high",IF(AND(C2&lt;=0.666,C2&gt;=0.333),"medium","low"))</f>
        <v>medium</v>
      </c>
      <c r="K2" t="s">
        <v>54</v>
      </c>
      <c r="L2">
        <f>SUMIF($H$2:$H$7, "=low", $D$2:$D$7)</f>
        <v>2326241</v>
      </c>
      <c r="M2" s="4">
        <f>L2/$D$23</f>
        <v>0.60898625027422482</v>
      </c>
      <c r="O2" t="s">
        <v>54</v>
      </c>
      <c r="P2">
        <f>SUMIF($I$2:$I$7, "=low", $D$2:$D$7)</f>
        <v>1659432</v>
      </c>
      <c r="Q2" s="4">
        <f>P2/$D$23</f>
        <v>0.43442243140975395</v>
      </c>
    </row>
    <row r="3" spans="1:17" x14ac:dyDescent="0.45">
      <c r="A3" t="s">
        <v>32</v>
      </c>
      <c r="B3" s="4">
        <v>0.27827649005797778</v>
      </c>
      <c r="C3" s="4">
        <v>0.435</v>
      </c>
      <c r="D3" s="2">
        <v>323632</v>
      </c>
      <c r="E3" s="12">
        <v>1.54</v>
      </c>
      <c r="F3" t="str">
        <f t="shared" ref="F3:F20" si="0">IF(E3&gt;=1.25, "competitive", "")</f>
        <v>competitive</v>
      </c>
      <c r="H3" t="str">
        <f t="shared" ref="H3:H20" si="1">IF(B3&gt;=0.666,"high",IF(AND(B3&lt;=0.666,B3&gt;=0.333),"medium","low"))</f>
        <v>low</v>
      </c>
      <c r="I3" t="str">
        <f t="shared" ref="I3:I20" si="2">IF(C3&gt;=0.666,"high",IF(AND(C3&lt;=0.666,C3&gt;=0.333),"medium","low"))</f>
        <v>medium</v>
      </c>
      <c r="K3" t="s">
        <v>59</v>
      </c>
      <c r="L3">
        <f>SUMIF($H$2:$H$7, "=medium", $D$2:$D$7)</f>
        <v>1493617</v>
      </c>
      <c r="M3" s="4">
        <f t="shared" ref="M3:M4" si="3">L3/$D$23</f>
        <v>0.39101374972577513</v>
      </c>
      <c r="O3" t="s">
        <v>59</v>
      </c>
      <c r="P3">
        <f>SUMIF($I$2:$I$7, "=medium", $D$2:$D$7)</f>
        <v>2160426</v>
      </c>
      <c r="Q3" s="4">
        <f t="shared" ref="Q3:Q4" si="4">P3/$D$23</f>
        <v>0.56557756859024599</v>
      </c>
    </row>
    <row r="4" spans="1:17" x14ac:dyDescent="0.45">
      <c r="A4" t="s">
        <v>34</v>
      </c>
      <c r="B4" s="4">
        <v>0.65649419966464595</v>
      </c>
      <c r="C4" s="4">
        <v>0.35299999999999998</v>
      </c>
      <c r="D4" s="2">
        <v>187846</v>
      </c>
      <c r="E4" s="12">
        <v>1.4</v>
      </c>
      <c r="F4" t="str">
        <f t="shared" si="0"/>
        <v>competitive</v>
      </c>
      <c r="H4" t="str">
        <f t="shared" si="1"/>
        <v>medium</v>
      </c>
      <c r="I4" t="str">
        <f t="shared" si="2"/>
        <v>medium</v>
      </c>
      <c r="K4" t="s">
        <v>56</v>
      </c>
      <c r="L4">
        <f>SUMIF($H$2:$H$7, "=high", $D$2:$D$7)</f>
        <v>0</v>
      </c>
      <c r="M4" s="4">
        <f t="shared" si="3"/>
        <v>0</v>
      </c>
      <c r="O4" t="s">
        <v>56</v>
      </c>
      <c r="P4">
        <f>SUMIF($I$2:$I$7, "=high", $D$2:$D$7)</f>
        <v>0</v>
      </c>
      <c r="Q4" s="4">
        <f t="shared" si="4"/>
        <v>0</v>
      </c>
    </row>
    <row r="5" spans="1:17" x14ac:dyDescent="0.45">
      <c r="A5" t="s">
        <v>33</v>
      </c>
      <c r="B5" s="4">
        <v>0.51836601545615901</v>
      </c>
      <c r="C5" s="4">
        <v>0.35299999999999998</v>
      </c>
      <c r="D5" s="2">
        <v>566764</v>
      </c>
      <c r="E5" s="12">
        <v>1.37</v>
      </c>
      <c r="F5" t="str">
        <f t="shared" si="0"/>
        <v>competitive</v>
      </c>
      <c r="H5" t="str">
        <f t="shared" si="1"/>
        <v>medium</v>
      </c>
      <c r="I5" t="str">
        <f t="shared" si="2"/>
        <v>medium</v>
      </c>
      <c r="K5" t="s">
        <v>46</v>
      </c>
      <c r="L5" t="str">
        <f>IF(SUM(L2:L4)=D23, "true", "false")</f>
        <v>true</v>
      </c>
      <c r="O5" t="s">
        <v>46</v>
      </c>
      <c r="P5" t="str">
        <f>IF(SUM(P2:P4)=D23, "true", "false")</f>
        <v>true</v>
      </c>
    </row>
    <row r="6" spans="1:17" x14ac:dyDescent="0.45">
      <c r="A6" t="s">
        <v>39</v>
      </c>
      <c r="B6" s="4">
        <v>0.25539830193107999</v>
      </c>
      <c r="C6" s="4">
        <v>0.25900000000000001</v>
      </c>
      <c r="D6" s="2">
        <v>1659432</v>
      </c>
      <c r="E6" s="12">
        <v>1.31</v>
      </c>
      <c r="F6" t="str">
        <f t="shared" si="0"/>
        <v>competitive</v>
      </c>
      <c r="H6" t="str">
        <f t="shared" si="1"/>
        <v>low</v>
      </c>
      <c r="I6" t="str">
        <f t="shared" si="2"/>
        <v>low</v>
      </c>
    </row>
    <row r="7" spans="1:17" x14ac:dyDescent="0.45">
      <c r="A7" t="s">
        <v>35</v>
      </c>
      <c r="B7" s="4">
        <v>0.33561520436583558</v>
      </c>
      <c r="C7" s="4">
        <v>0.35199999999999998</v>
      </c>
      <c r="D7" s="2">
        <v>739007</v>
      </c>
      <c r="E7" s="12">
        <v>1.26</v>
      </c>
      <c r="F7" t="str">
        <f t="shared" si="0"/>
        <v>competitive</v>
      </c>
      <c r="H7" t="str">
        <f t="shared" si="1"/>
        <v>medium</v>
      </c>
      <c r="I7" t="str">
        <f t="shared" si="2"/>
        <v>medium</v>
      </c>
    </row>
    <row r="8" spans="1:17" x14ac:dyDescent="0.45">
      <c r="A8" t="s">
        <v>42</v>
      </c>
      <c r="B8" s="4">
        <v>0.50478130549071665</v>
      </c>
      <c r="C8" s="4">
        <v>0.23499999999999999</v>
      </c>
      <c r="D8" s="2">
        <v>364381</v>
      </c>
      <c r="E8" s="12">
        <v>1.1599999999999999</v>
      </c>
      <c r="F8" t="str">
        <f t="shared" si="0"/>
        <v/>
      </c>
      <c r="H8" t="str">
        <f t="shared" si="1"/>
        <v>medium</v>
      </c>
      <c r="I8" t="str">
        <f t="shared" si="2"/>
        <v>low</v>
      </c>
    </row>
    <row r="9" spans="1:17" x14ac:dyDescent="0.45">
      <c r="A9" t="s">
        <v>29</v>
      </c>
      <c r="B9" s="4">
        <v>0.58088454590868877</v>
      </c>
      <c r="C9" s="4">
        <v>0.29499999999999998</v>
      </c>
      <c r="D9" s="2">
        <v>408740</v>
      </c>
      <c r="E9" s="12">
        <v>1.1200000000000001</v>
      </c>
      <c r="F9" t="str">
        <f t="shared" si="0"/>
        <v/>
      </c>
      <c r="H9" t="str">
        <f t="shared" si="1"/>
        <v>medium</v>
      </c>
      <c r="I9" t="str">
        <f t="shared" si="2"/>
        <v>low</v>
      </c>
    </row>
    <row r="10" spans="1:17" x14ac:dyDescent="0.45">
      <c r="A10" t="s">
        <v>36</v>
      </c>
      <c r="B10" s="4">
        <v>0.36128774009763892</v>
      </c>
      <c r="C10" s="4">
        <v>0.35199999999999998</v>
      </c>
      <c r="D10" s="2">
        <v>226356</v>
      </c>
      <c r="E10" s="12">
        <v>1.06</v>
      </c>
      <c r="F10" t="str">
        <f t="shared" si="0"/>
        <v/>
      </c>
      <c r="H10" t="str">
        <f t="shared" si="1"/>
        <v>medium</v>
      </c>
      <c r="I10" t="str">
        <f t="shared" si="2"/>
        <v>medium</v>
      </c>
    </row>
    <row r="11" spans="1:17" x14ac:dyDescent="0.45">
      <c r="A11" t="s">
        <v>40</v>
      </c>
      <c r="B11" s="4">
        <v>0.54855431044740599</v>
      </c>
      <c r="C11" s="4">
        <v>0.22</v>
      </c>
      <c r="D11" s="2">
        <v>118015</v>
      </c>
      <c r="E11" s="12">
        <v>1.03</v>
      </c>
      <c r="F11" t="str">
        <f t="shared" si="0"/>
        <v/>
      </c>
      <c r="H11" t="str">
        <f t="shared" si="1"/>
        <v>medium</v>
      </c>
      <c r="I11" t="str">
        <f t="shared" si="2"/>
        <v>low</v>
      </c>
    </row>
    <row r="12" spans="1:17" x14ac:dyDescent="0.45">
      <c r="A12" t="s">
        <v>26</v>
      </c>
      <c r="B12" s="4">
        <v>0.40748759267104429</v>
      </c>
      <c r="C12" s="4">
        <v>0.26800000000000002</v>
      </c>
      <c r="D12" s="2">
        <v>39014</v>
      </c>
      <c r="E12" s="12">
        <v>1</v>
      </c>
      <c r="F12" t="str">
        <f t="shared" si="0"/>
        <v/>
      </c>
      <c r="H12" t="str">
        <f t="shared" si="1"/>
        <v>medium</v>
      </c>
      <c r="I12" t="str">
        <f t="shared" si="2"/>
        <v>low</v>
      </c>
    </row>
    <row r="13" spans="1:17" x14ac:dyDescent="0.45">
      <c r="A13" t="s">
        <v>31</v>
      </c>
      <c r="B13" s="4">
        <v>0.7066261120411591</v>
      </c>
      <c r="C13" s="4">
        <v>0.22</v>
      </c>
      <c r="D13" s="2">
        <v>341671</v>
      </c>
      <c r="E13" s="12">
        <v>0.98</v>
      </c>
      <c r="F13" t="str">
        <f t="shared" si="0"/>
        <v/>
      </c>
      <c r="H13" t="str">
        <f t="shared" si="1"/>
        <v>high</v>
      </c>
      <c r="I13" t="str">
        <f t="shared" si="2"/>
        <v>low</v>
      </c>
    </row>
    <row r="14" spans="1:17" x14ac:dyDescent="0.45">
      <c r="A14" t="s">
        <v>30</v>
      </c>
      <c r="B14" s="4">
        <v>0.71752664693823875</v>
      </c>
      <c r="C14" s="4">
        <v>0.17899999999999999</v>
      </c>
      <c r="D14" s="2">
        <v>854880</v>
      </c>
      <c r="E14" s="12">
        <v>0.9</v>
      </c>
      <c r="F14" t="str">
        <f t="shared" si="0"/>
        <v/>
      </c>
      <c r="H14" t="str">
        <f t="shared" si="1"/>
        <v>high</v>
      </c>
      <c r="I14" t="str">
        <f t="shared" si="2"/>
        <v>low</v>
      </c>
    </row>
    <row r="15" spans="1:17" x14ac:dyDescent="0.45">
      <c r="A15" t="s">
        <v>27</v>
      </c>
      <c r="B15" s="4">
        <v>0.56179690970090479</v>
      </c>
      <c r="C15" s="4">
        <v>0.186</v>
      </c>
      <c r="D15" s="2">
        <v>379332</v>
      </c>
      <c r="E15" s="12">
        <v>0.87</v>
      </c>
      <c r="F15" t="str">
        <f t="shared" si="0"/>
        <v/>
      </c>
      <c r="H15" t="str">
        <f t="shared" si="1"/>
        <v>medium</v>
      </c>
      <c r="I15" t="str">
        <f t="shared" si="2"/>
        <v>low</v>
      </c>
    </row>
    <row r="16" spans="1:17" x14ac:dyDescent="0.45">
      <c r="A16" t="s">
        <v>41</v>
      </c>
      <c r="B16" s="4">
        <v>0.84607744738108948</v>
      </c>
      <c r="C16" s="4">
        <v>0.127</v>
      </c>
      <c r="D16" s="2">
        <v>560270</v>
      </c>
      <c r="E16" s="12">
        <v>0.75</v>
      </c>
      <c r="F16" t="str">
        <f t="shared" si="0"/>
        <v/>
      </c>
      <c r="H16" t="str">
        <f t="shared" si="1"/>
        <v>high</v>
      </c>
      <c r="I16" t="str">
        <f t="shared" si="2"/>
        <v>low</v>
      </c>
    </row>
    <row r="17" spans="1:9" x14ac:dyDescent="0.45">
      <c r="A17" t="s">
        <v>37</v>
      </c>
      <c r="B17" s="4">
        <v>0.59767226839068621</v>
      </c>
      <c r="C17" s="4">
        <v>0.35199999999999998</v>
      </c>
      <c r="D17" s="2">
        <v>468828</v>
      </c>
      <c r="E17" s="12">
        <v>0.61</v>
      </c>
      <c r="F17" t="str">
        <f t="shared" si="0"/>
        <v/>
      </c>
      <c r="H17" t="str">
        <f t="shared" si="1"/>
        <v>medium</v>
      </c>
      <c r="I17" t="str">
        <f t="shared" si="2"/>
        <v>medium</v>
      </c>
    </row>
    <row r="18" spans="1:9" x14ac:dyDescent="0.45">
      <c r="A18" t="s">
        <v>28</v>
      </c>
      <c r="B18" s="4">
        <v>0.54346900216336824</v>
      </c>
      <c r="C18" s="4">
        <v>0.27600000000000002</v>
      </c>
      <c r="D18" s="2">
        <v>297720</v>
      </c>
      <c r="E18" s="12">
        <v>0.41</v>
      </c>
      <c r="F18" t="str">
        <f t="shared" si="0"/>
        <v/>
      </c>
      <c r="H18" t="str">
        <f t="shared" si="1"/>
        <v>medium</v>
      </c>
      <c r="I18" t="str">
        <f t="shared" si="2"/>
        <v>low</v>
      </c>
    </row>
    <row r="19" spans="1:9" x14ac:dyDescent="0.45">
      <c r="A19" t="s">
        <v>24</v>
      </c>
      <c r="B19" s="4">
        <v>0.68145507180469123</v>
      </c>
      <c r="C19" s="4">
        <v>0.16700000000000001</v>
      </c>
      <c r="D19" s="2">
        <v>1272</v>
      </c>
      <c r="E19" s="12">
        <v>0.12</v>
      </c>
      <c r="F19" t="str">
        <f t="shared" si="0"/>
        <v/>
      </c>
      <c r="H19" t="str">
        <f t="shared" si="1"/>
        <v>high</v>
      </c>
      <c r="I19" t="str">
        <f t="shared" si="2"/>
        <v>low</v>
      </c>
    </row>
    <row r="20" spans="1:9" x14ac:dyDescent="0.45">
      <c r="A20" t="s">
        <v>25</v>
      </c>
      <c r="B20" s="4">
        <v>0.59554408972466699</v>
      </c>
      <c r="C20" s="4">
        <v>0.16700000000000001</v>
      </c>
      <c r="D20" s="2">
        <v>1456</v>
      </c>
      <c r="E20">
        <v>0.05</v>
      </c>
      <c r="F20" t="str">
        <f t="shared" si="0"/>
        <v/>
      </c>
      <c r="H20" t="str">
        <f t="shared" si="1"/>
        <v>medium</v>
      </c>
      <c r="I20" t="str">
        <f t="shared" si="2"/>
        <v>low</v>
      </c>
    </row>
    <row r="22" spans="1:9" x14ac:dyDescent="0.45">
      <c r="C22" t="s">
        <v>53</v>
      </c>
      <c r="D22" s="8">
        <f>SUM(D2:D20)</f>
        <v>7881793</v>
      </c>
    </row>
    <row r="23" spans="1:9" x14ac:dyDescent="0.45">
      <c r="C23" t="s">
        <v>43</v>
      </c>
      <c r="D23" s="2">
        <f>SUMIF(F2:F20, "=competitive", D2:D20)</f>
        <v>3819858</v>
      </c>
    </row>
    <row r="25" spans="1:9" x14ac:dyDescent="0.45">
      <c r="C25" t="s">
        <v>58</v>
      </c>
      <c r="D25" s="4">
        <f>D23/D22</f>
        <v>0.4846432785027468</v>
      </c>
    </row>
  </sheetData>
  <autoFilter ref="A1:E1" xr:uid="{C8BA1726-9D5D-497E-8F4A-5F11D5F86AD5}">
    <sortState xmlns:xlrd2="http://schemas.microsoft.com/office/spreadsheetml/2017/richdata2" ref="A2:E20">
      <sortCondition descending="1" ref="E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dvrpc</vt:lpstr>
      <vt:lpstr>ATL</vt:lpstr>
      <vt:lpstr>BAL</vt:lpstr>
      <vt:lpstr>BOS</vt:lpstr>
      <vt:lpstr>CHI</vt:lpstr>
      <vt:lpstr>DAL</vt:lpstr>
      <vt:lpstr>LAX</vt:lpstr>
      <vt:lpstr>NYC</vt:lpstr>
      <vt:lpstr>PIT</vt:lpstr>
      <vt:lpstr>WAS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Brian Carney</cp:lastModifiedBy>
  <dcterms:created xsi:type="dcterms:W3CDTF">2023-10-10T18:30:02Z</dcterms:created>
  <dcterms:modified xsi:type="dcterms:W3CDTF">2023-12-28T15:37:25Z</dcterms:modified>
</cp:coreProperties>
</file>