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15" windowWidth="13935" windowHeight="8610" tabRatio="799" activeTab="4"/>
  </bookViews>
  <sheets>
    <sheet name="学生成绩表" sheetId="1" r:id="rId1"/>
    <sheet name="学生成绩图表管理" sheetId="2" r:id="rId2"/>
    <sheet name="选择性粘贴表" sheetId="3" r:id="rId3"/>
    <sheet name="排序" sheetId="6" r:id="rId4"/>
    <sheet name="与筛选" sheetId="8" r:id="rId5"/>
    <sheet name="或筛选" sheetId="10" r:id="rId6"/>
    <sheet name="分类汇总" sheetId="9" r:id="rId7"/>
  </sheets>
  <definedNames>
    <definedName name="_xlnm._FilterDatabase" localSheetId="5" hidden="1">或筛选!$A$5:$J$14</definedName>
    <definedName name="_xlnm._FilterDatabase" localSheetId="4" hidden="1">与筛选!$A$4:$J$13</definedName>
    <definedName name="_xlnm.Criteria" localSheetId="5">或筛选!$A$1:$J$3</definedName>
    <definedName name="_xlnm.Criteria" localSheetId="4">与筛选!$A$1:$J$2</definedName>
    <definedName name="_xlnm.Extract" localSheetId="4">与筛选!$A$15:$J$19</definedName>
  </definedNames>
  <calcPr calcId="145621"/>
</workbook>
</file>

<file path=xl/calcChain.xml><?xml version="1.0" encoding="utf-8"?>
<calcChain xmlns="http://schemas.openxmlformats.org/spreadsheetml/2006/main">
  <c r="I14" i="10" l="1"/>
  <c r="J14" i="10" s="1"/>
  <c r="H14" i="10"/>
  <c r="J13" i="10"/>
  <c r="I13" i="10"/>
  <c r="H13" i="10"/>
  <c r="I12" i="10"/>
  <c r="J12" i="10" s="1"/>
  <c r="H12" i="10"/>
  <c r="I11" i="10"/>
  <c r="J11" i="10" s="1"/>
  <c r="H11" i="10"/>
  <c r="I10" i="10"/>
  <c r="J10" i="10" s="1"/>
  <c r="H10" i="10"/>
  <c r="J9" i="10"/>
  <c r="I9" i="10"/>
  <c r="H9" i="10"/>
  <c r="I8" i="10"/>
  <c r="J8" i="10" s="1"/>
  <c r="H8" i="10"/>
  <c r="I7" i="10"/>
  <c r="J7" i="10" s="1"/>
  <c r="H7" i="10"/>
  <c r="I6" i="10"/>
  <c r="J6" i="10" s="1"/>
  <c r="H6" i="10"/>
  <c r="I13" i="8"/>
  <c r="J13" i="8" s="1"/>
  <c r="H13" i="8"/>
  <c r="J12" i="8"/>
  <c r="I12" i="8"/>
  <c r="H12" i="8"/>
  <c r="I11" i="8"/>
  <c r="J11" i="8" s="1"/>
  <c r="H11" i="8"/>
  <c r="I10" i="8"/>
  <c r="J10" i="8" s="1"/>
  <c r="H10" i="8"/>
  <c r="I9" i="8"/>
  <c r="J9" i="8" s="1"/>
  <c r="H9" i="8"/>
  <c r="J8" i="8"/>
  <c r="I8" i="8"/>
  <c r="H8" i="8"/>
  <c r="I7" i="8"/>
  <c r="J7" i="8" s="1"/>
  <c r="H7" i="8"/>
  <c r="I6" i="8"/>
  <c r="J6" i="8" s="1"/>
  <c r="H6" i="8"/>
  <c r="I5" i="8"/>
  <c r="J5" i="8" s="1"/>
  <c r="H5" i="8"/>
  <c r="D7" i="9" l="1"/>
  <c r="E7" i="9"/>
  <c r="E14" i="9" s="1"/>
  <c r="F7" i="9"/>
  <c r="F14" i="9" s="1"/>
  <c r="D13" i="9"/>
  <c r="E13" i="9"/>
  <c r="F13" i="9"/>
  <c r="D14" i="9"/>
  <c r="I12" i="9"/>
  <c r="J12" i="9" s="1"/>
  <c r="H12" i="9"/>
  <c r="I6" i="9"/>
  <c r="J6" i="9" s="1"/>
  <c r="H6" i="9"/>
  <c r="I11" i="9"/>
  <c r="J11" i="9" s="1"/>
  <c r="H11" i="9"/>
  <c r="I5" i="9"/>
  <c r="J5" i="9" s="1"/>
  <c r="H5" i="9"/>
  <c r="I10" i="9"/>
  <c r="J10" i="9" s="1"/>
  <c r="H10" i="9"/>
  <c r="I4" i="9"/>
  <c r="J4" i="9" s="1"/>
  <c r="H4" i="9"/>
  <c r="I9" i="9"/>
  <c r="J9" i="9" s="1"/>
  <c r="H9" i="9"/>
  <c r="I8" i="9"/>
  <c r="J8" i="9" s="1"/>
  <c r="H8" i="9"/>
  <c r="I3" i="9"/>
  <c r="J3" i="9" s="1"/>
  <c r="H3" i="9"/>
  <c r="J8" i="6"/>
  <c r="H8" i="6"/>
  <c r="I8" i="6" s="1"/>
  <c r="G8" i="6"/>
  <c r="J7" i="6"/>
  <c r="H7" i="6"/>
  <c r="I7" i="6" s="1"/>
  <c r="G7" i="6"/>
  <c r="J3" i="6"/>
  <c r="H3" i="6"/>
  <c r="I3" i="6" s="1"/>
  <c r="G3" i="6"/>
  <c r="J11" i="6"/>
  <c r="H11" i="6"/>
  <c r="I11" i="6" s="1"/>
  <c r="G11" i="6"/>
  <c r="J9" i="6"/>
  <c r="H9" i="6"/>
  <c r="I9" i="6" s="1"/>
  <c r="G9" i="6"/>
  <c r="J10" i="6"/>
  <c r="H10" i="6"/>
  <c r="I10" i="6" s="1"/>
  <c r="G10" i="6"/>
  <c r="J6" i="6"/>
  <c r="H6" i="6"/>
  <c r="I6" i="6" s="1"/>
  <c r="G6" i="6"/>
  <c r="J5" i="6"/>
  <c r="H5" i="6"/>
  <c r="I5" i="6" s="1"/>
  <c r="G5" i="6"/>
  <c r="J4" i="6"/>
  <c r="H4" i="6"/>
  <c r="I4" i="6" s="1"/>
  <c r="G4" i="6"/>
  <c r="J11" i="3"/>
  <c r="I11" i="3"/>
  <c r="H11" i="3"/>
  <c r="G11" i="3"/>
  <c r="F11" i="3"/>
  <c r="E11" i="3"/>
  <c r="D11" i="3"/>
  <c r="C11" i="3"/>
  <c r="B11" i="3"/>
  <c r="J10" i="3"/>
  <c r="F10" i="3"/>
  <c r="B10" i="3"/>
  <c r="J9" i="3"/>
  <c r="I9" i="3"/>
  <c r="I10" i="3" s="1"/>
  <c r="H9" i="3"/>
  <c r="H10" i="3" s="1"/>
  <c r="G9" i="3"/>
  <c r="G10" i="3" s="1"/>
  <c r="F9" i="3"/>
  <c r="E9" i="3"/>
  <c r="E10" i="3" s="1"/>
  <c r="D9" i="3"/>
  <c r="D10" i="3" s="1"/>
  <c r="C9" i="3"/>
  <c r="C10" i="3" s="1"/>
  <c r="B9" i="3"/>
  <c r="J8" i="3"/>
  <c r="I8" i="3"/>
  <c r="H8" i="3"/>
  <c r="G8" i="3"/>
  <c r="F8" i="3"/>
  <c r="E8" i="3"/>
  <c r="D8" i="3"/>
  <c r="C8" i="3"/>
  <c r="B8" i="3"/>
  <c r="I11" i="2" l="1"/>
  <c r="J11" i="2" s="1"/>
  <c r="H11" i="2"/>
  <c r="J10" i="2"/>
  <c r="I10" i="2"/>
  <c r="H10" i="2"/>
  <c r="I9" i="2"/>
  <c r="J9" i="2" s="1"/>
  <c r="H9" i="2"/>
  <c r="I8" i="2"/>
  <c r="J8" i="2" s="1"/>
  <c r="H8" i="2"/>
  <c r="I7" i="2"/>
  <c r="J7" i="2" s="1"/>
  <c r="H7" i="2"/>
  <c r="I6" i="2"/>
  <c r="J6" i="2" s="1"/>
  <c r="H6" i="2"/>
  <c r="I5" i="2"/>
  <c r="J5" i="2" s="1"/>
  <c r="H5" i="2"/>
  <c r="I4" i="2"/>
  <c r="J4" i="2" s="1"/>
  <c r="H4" i="2"/>
  <c r="I3" i="2"/>
  <c r="J3" i="2" s="1"/>
  <c r="H3" i="2"/>
  <c r="G11" i="1" l="1"/>
  <c r="K12" i="1" l="1" a="1"/>
  <c r="K12" i="1" s="1"/>
  <c r="C14" i="1"/>
  <c r="J4" i="1"/>
  <c r="J5" i="1"/>
  <c r="J6" i="1"/>
  <c r="J7" i="1"/>
  <c r="J8" i="1"/>
  <c r="J9" i="1"/>
  <c r="J10" i="1"/>
  <c r="J11" i="1"/>
  <c r="J3" i="1"/>
  <c r="K13" i="1" l="1"/>
  <c r="K14" i="1"/>
  <c r="D14" i="1"/>
  <c r="E14" i="1"/>
  <c r="F14" i="1"/>
  <c r="D13" i="1"/>
  <c r="E13" i="1"/>
  <c r="F13" i="1"/>
  <c r="C13" i="1"/>
  <c r="D12" i="1"/>
  <c r="E12" i="1"/>
  <c r="F12" i="1"/>
  <c r="C12" i="1"/>
  <c r="K3" i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3" i="1"/>
  <c r="I3" i="1" s="1"/>
  <c r="G4" i="1"/>
  <c r="G5" i="1"/>
  <c r="G6" i="1"/>
  <c r="G7" i="1"/>
  <c r="G8" i="1"/>
  <c r="G9" i="1"/>
  <c r="G10" i="1"/>
  <c r="G3" i="1"/>
  <c r="G13" i="1" l="1"/>
  <c r="H12" i="1"/>
  <c r="H13" i="1"/>
  <c r="G12" i="1"/>
</calcChain>
</file>

<file path=xl/sharedStrings.xml><?xml version="1.0" encoding="utf-8"?>
<sst xmlns="http://schemas.openxmlformats.org/spreadsheetml/2006/main" count="224" uniqueCount="39">
  <si>
    <t>姓名</t>
  </si>
  <si>
    <t>英  语</t>
  </si>
  <si>
    <t>数  学</t>
  </si>
  <si>
    <t>物  理</t>
  </si>
  <si>
    <t>计 算 机</t>
  </si>
  <si>
    <t>总  分</t>
  </si>
  <si>
    <t>陈七</t>
  </si>
  <si>
    <t>张三</t>
  </si>
  <si>
    <t>赵六</t>
  </si>
  <si>
    <t>李四</t>
  </si>
  <si>
    <t>王五</t>
  </si>
  <si>
    <t>刘八</t>
  </si>
  <si>
    <t>曾一</t>
    <phoneticPr fontId="2" type="noConversion"/>
  </si>
  <si>
    <t>欣二</t>
    <phoneticPr fontId="2" type="noConversion"/>
  </si>
  <si>
    <t>汪九</t>
    <phoneticPr fontId="2" type="noConversion"/>
  </si>
  <si>
    <t>参考人数</t>
    <phoneticPr fontId="2" type="noConversion"/>
  </si>
  <si>
    <t>最高分</t>
    <phoneticPr fontId="2" type="noConversion"/>
  </si>
  <si>
    <t>最低分</t>
    <phoneticPr fontId="2" type="noConversion"/>
  </si>
  <si>
    <t>学号</t>
    <phoneticPr fontId="2" type="noConversion"/>
  </si>
  <si>
    <t>平均分</t>
    <phoneticPr fontId="2" type="noConversion"/>
  </si>
  <si>
    <t>总评</t>
    <phoneticPr fontId="2" type="noConversion"/>
  </si>
  <si>
    <t>不及格人数</t>
    <phoneticPr fontId="2" type="noConversion"/>
  </si>
  <si>
    <t>是否补考</t>
    <phoneticPr fontId="2" type="noConversion"/>
  </si>
  <si>
    <r>
      <t>成绩在</t>
    </r>
    <r>
      <rPr>
        <sz val="9"/>
        <rFont val="Times New Roman"/>
        <family val="1"/>
      </rPr>
      <t>&lt;60, 60~84,  &gt;84</t>
    </r>
    <r>
      <rPr>
        <sz val="9"/>
        <rFont val="宋体"/>
        <family val="3"/>
        <charset val="134"/>
      </rPr>
      <t>三个区间的人数统计</t>
    </r>
    <r>
      <rPr>
        <sz val="9"/>
        <rFont val="Times New Roman"/>
        <family val="1"/>
      </rPr>
      <t xml:space="preserve"> </t>
    </r>
    <phoneticPr fontId="2" type="noConversion"/>
  </si>
  <si>
    <t>学生成绩综合管理表</t>
    <phoneticPr fontId="2" type="noConversion"/>
  </si>
  <si>
    <t>性别</t>
    <phoneticPr fontId="2" type="noConversion"/>
  </si>
  <si>
    <t>男</t>
  </si>
  <si>
    <t>女</t>
  </si>
  <si>
    <t>陈七</t>
    <phoneticPr fontId="2" type="noConversion"/>
  </si>
  <si>
    <t>学号</t>
  </si>
  <si>
    <t>性别</t>
  </si>
  <si>
    <t>平均分</t>
  </si>
  <si>
    <t>总评</t>
  </si>
  <si>
    <t>良好</t>
  </si>
  <si>
    <r>
      <t>&gt;</t>
    </r>
    <r>
      <rPr>
        <sz val="12"/>
        <rFont val="宋体"/>
        <family val="3"/>
        <charset val="134"/>
      </rPr>
      <t>=85</t>
    </r>
    <phoneticPr fontId="5" type="noConversion"/>
  </si>
  <si>
    <t>&gt;=80</t>
    <phoneticPr fontId="5" type="noConversion"/>
  </si>
  <si>
    <t>总计平均值</t>
  </si>
  <si>
    <t>男 平均值</t>
  </si>
  <si>
    <t>女 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</si>
</sst>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;[Red]0"/>
    <numFmt numFmtId="177" formatCode="&quot;2012030101&quot;0#"/>
  </numFmts>
  <fonts count="9" x14ac:knownFonts="1">
    <font>
      <sz val="12"/>
      <name val="宋体"/>
      <charset val="134"/>
    </font>
    <font>
      <sz val="10"/>
      <name val="Times New Roman"/>
      <family val="1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Times New Roman"/>
      <family val="1"/>
    </font>
    <font>
      <sz val="12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 wrapText="1"/>
    </xf>
    <xf numFmtId="176" fontId="1" fillId="0" borderId="7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55"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ill>
        <patternFill>
          <bgColor rgb="FFFFFF00"/>
        </patternFill>
      </fill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ill>
        <patternFill>
          <bgColor rgb="FFFFFF00"/>
        </patternFill>
      </fill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ill>
        <patternFill>
          <bgColor rgb="FFFFFF00"/>
        </patternFill>
      </fill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ill>
        <patternFill>
          <bgColor rgb="FFFFFF00"/>
        </patternFill>
      </fill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ill>
        <patternFill>
          <bgColor rgb="FFFFFF00"/>
        </patternFill>
      </fill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ill>
        <patternFill>
          <bgColor rgb="FFFFFF00"/>
        </patternFill>
      </fill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>
                <a:latin typeface="楷体_GB2312" pitchFamily="49" charset="-122"/>
                <a:ea typeface="楷体_GB2312" pitchFamily="49" charset="-122"/>
              </a:defRPr>
            </a:pPr>
            <a:r>
              <a:rPr lang="zh-CN" altLang="en-US" sz="1600">
                <a:latin typeface="楷体_GB2312" pitchFamily="49" charset="-122"/>
                <a:ea typeface="楷体_GB2312" pitchFamily="49" charset="-122"/>
              </a:rPr>
              <a:t>英语、物理与平均成绩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学生成绩图表管理!$D$2</c:f>
              <c:strCache>
                <c:ptCount val="1"/>
                <c:pt idx="0">
                  <c:v>英  语</c:v>
                </c:pt>
              </c:strCache>
            </c:strRef>
          </c:tx>
          <c:invertIfNegative val="0"/>
          <c:cat>
            <c:strRef>
              <c:f>学生成绩图表管理!$B$3:$B$11</c:f>
              <c:strCache>
                <c:ptCount val="9"/>
                <c:pt idx="0">
                  <c:v>陈七</c:v>
                </c:pt>
                <c:pt idx="1">
                  <c:v>张三</c:v>
                </c:pt>
                <c:pt idx="2">
                  <c:v>赵六</c:v>
                </c:pt>
                <c:pt idx="3">
                  <c:v>李四</c:v>
                </c:pt>
                <c:pt idx="4">
                  <c:v>王五</c:v>
                </c:pt>
                <c:pt idx="5">
                  <c:v>刘八</c:v>
                </c:pt>
                <c:pt idx="6">
                  <c:v>曾一</c:v>
                </c:pt>
                <c:pt idx="7">
                  <c:v>欣二</c:v>
                </c:pt>
                <c:pt idx="8">
                  <c:v>汪九</c:v>
                </c:pt>
              </c:strCache>
            </c:strRef>
          </c:cat>
          <c:val>
            <c:numRef>
              <c:f>学生成绩图表管理!$D$3:$D$11</c:f>
              <c:numCache>
                <c:formatCode>0;[Red]0</c:formatCode>
                <c:ptCount val="9"/>
                <c:pt idx="0">
                  <c:v>89</c:v>
                </c:pt>
                <c:pt idx="1">
                  <c:v>90</c:v>
                </c:pt>
                <c:pt idx="2">
                  <c:v>75</c:v>
                </c:pt>
                <c:pt idx="3">
                  <c:v>87</c:v>
                </c:pt>
                <c:pt idx="4">
                  <c:v>68</c:v>
                </c:pt>
                <c:pt idx="5">
                  <c:v>60</c:v>
                </c:pt>
                <c:pt idx="6">
                  <c:v>90</c:v>
                </c:pt>
                <c:pt idx="7">
                  <c:v>56</c:v>
                </c:pt>
                <c:pt idx="8">
                  <c:v>82</c:v>
                </c:pt>
              </c:numCache>
            </c:numRef>
          </c:val>
        </c:ser>
        <c:ser>
          <c:idx val="2"/>
          <c:order val="1"/>
          <c:tx>
            <c:strRef>
              <c:f>学生成绩图表管理!$I$2</c:f>
              <c:strCache>
                <c:ptCount val="1"/>
                <c:pt idx="0">
                  <c:v>平均分</c:v>
                </c:pt>
              </c:strCache>
            </c:strRef>
          </c:tx>
          <c:invertIfNegative val="0"/>
          <c:cat>
            <c:strRef>
              <c:f>学生成绩图表管理!$B$3:$B$11</c:f>
              <c:strCache>
                <c:ptCount val="9"/>
                <c:pt idx="0">
                  <c:v>陈七</c:v>
                </c:pt>
                <c:pt idx="1">
                  <c:v>张三</c:v>
                </c:pt>
                <c:pt idx="2">
                  <c:v>赵六</c:v>
                </c:pt>
                <c:pt idx="3">
                  <c:v>李四</c:v>
                </c:pt>
                <c:pt idx="4">
                  <c:v>王五</c:v>
                </c:pt>
                <c:pt idx="5">
                  <c:v>刘八</c:v>
                </c:pt>
                <c:pt idx="6">
                  <c:v>曾一</c:v>
                </c:pt>
                <c:pt idx="7">
                  <c:v>欣二</c:v>
                </c:pt>
                <c:pt idx="8">
                  <c:v>汪九</c:v>
                </c:pt>
              </c:strCache>
            </c:strRef>
          </c:cat>
          <c:val>
            <c:numRef>
              <c:f>学生成绩图表管理!$I$3:$I$11</c:f>
              <c:numCache>
                <c:formatCode>0;[Red]0</c:formatCode>
                <c:ptCount val="9"/>
                <c:pt idx="0">
                  <c:v>89.25</c:v>
                </c:pt>
                <c:pt idx="1">
                  <c:v>86.75</c:v>
                </c:pt>
                <c:pt idx="2">
                  <c:v>84.75</c:v>
                </c:pt>
                <c:pt idx="3">
                  <c:v>75.25</c:v>
                </c:pt>
                <c:pt idx="4">
                  <c:v>78.5</c:v>
                </c:pt>
                <c:pt idx="5">
                  <c:v>67.75</c:v>
                </c:pt>
                <c:pt idx="6">
                  <c:v>92</c:v>
                </c:pt>
                <c:pt idx="7">
                  <c:v>82.75</c:v>
                </c:pt>
                <c:pt idx="8">
                  <c:v>82.5</c:v>
                </c:pt>
              </c:numCache>
            </c:numRef>
          </c:val>
        </c:ser>
        <c:ser>
          <c:idx val="1"/>
          <c:order val="2"/>
          <c:tx>
            <c:strRef>
              <c:f>学生成绩图表管理!$F$2</c:f>
              <c:strCache>
                <c:ptCount val="1"/>
                <c:pt idx="0">
                  <c:v>物  理</c:v>
                </c:pt>
              </c:strCache>
            </c:strRef>
          </c:tx>
          <c:invertIfNegative val="0"/>
          <c:val>
            <c:numRef>
              <c:f>学生成绩图表管理!$F$3:$F$11</c:f>
              <c:numCache>
                <c:formatCode>0;[Red]0</c:formatCode>
                <c:ptCount val="9"/>
                <c:pt idx="0">
                  <c:v>90</c:v>
                </c:pt>
                <c:pt idx="1">
                  <c:v>78</c:v>
                </c:pt>
                <c:pt idx="2">
                  <c:v>92</c:v>
                </c:pt>
                <c:pt idx="3">
                  <c:v>76</c:v>
                </c:pt>
                <c:pt idx="4">
                  <c:v>80</c:v>
                </c:pt>
                <c:pt idx="5">
                  <c:v>78</c:v>
                </c:pt>
                <c:pt idx="6">
                  <c:v>92</c:v>
                </c:pt>
                <c:pt idx="7">
                  <c:v>92</c:v>
                </c:pt>
                <c:pt idx="8">
                  <c:v>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565120"/>
        <c:axId val="72566656"/>
      </c:barChart>
      <c:catAx>
        <c:axId val="72565120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72566656"/>
        <c:crosses val="autoZero"/>
        <c:auto val="1"/>
        <c:lblAlgn val="ctr"/>
        <c:lblOffset val="100"/>
        <c:noMultiLvlLbl val="0"/>
      </c:catAx>
      <c:valAx>
        <c:axId val="72566656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 sz="1000"/>
                </a:pPr>
                <a:r>
                  <a:rPr lang="zh-CN" altLang="en-US" sz="1000"/>
                  <a:t>成绩</a:t>
                </a:r>
              </a:p>
            </c:rich>
          </c:tx>
          <c:overlay val="0"/>
        </c:title>
        <c:numFmt formatCode="0;[Red]0" sourceLinked="1"/>
        <c:majorTickMark val="out"/>
        <c:minorTickMark val="none"/>
        <c:tickLblPos val="nextTo"/>
        <c:crossAx val="7256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>
                <a:latin typeface="华文楷体" pitchFamily="2" charset="-122"/>
                <a:ea typeface="华文楷体" pitchFamily="2" charset="-122"/>
              </a:defRPr>
            </a:pPr>
            <a:r>
              <a:rPr lang="zh-CN" altLang="en-US" sz="1600">
                <a:latin typeface="华文楷体" pitchFamily="2" charset="-122"/>
                <a:ea typeface="华文楷体" pitchFamily="2" charset="-122"/>
              </a:rPr>
              <a:t>英语、计算机与平均成绩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学生成绩图表管理!$D$2</c:f>
              <c:strCache>
                <c:ptCount val="1"/>
                <c:pt idx="0">
                  <c:v>英  语</c:v>
                </c:pt>
              </c:strCache>
            </c:strRef>
          </c:tx>
          <c:cat>
            <c:strRef>
              <c:f>学生成绩图表管理!$B$3:$B$11</c:f>
              <c:strCache>
                <c:ptCount val="9"/>
                <c:pt idx="0">
                  <c:v>陈七</c:v>
                </c:pt>
                <c:pt idx="1">
                  <c:v>张三</c:v>
                </c:pt>
                <c:pt idx="2">
                  <c:v>赵六</c:v>
                </c:pt>
                <c:pt idx="3">
                  <c:v>李四</c:v>
                </c:pt>
                <c:pt idx="4">
                  <c:v>王五</c:v>
                </c:pt>
                <c:pt idx="5">
                  <c:v>刘八</c:v>
                </c:pt>
                <c:pt idx="6">
                  <c:v>曾一</c:v>
                </c:pt>
                <c:pt idx="7">
                  <c:v>欣二</c:v>
                </c:pt>
                <c:pt idx="8">
                  <c:v>汪九</c:v>
                </c:pt>
              </c:strCache>
            </c:strRef>
          </c:cat>
          <c:val>
            <c:numRef>
              <c:f>学生成绩图表管理!$D$3:$D$11</c:f>
              <c:numCache>
                <c:formatCode>0;[Red]0</c:formatCode>
                <c:ptCount val="9"/>
                <c:pt idx="0">
                  <c:v>89</c:v>
                </c:pt>
                <c:pt idx="1">
                  <c:v>90</c:v>
                </c:pt>
                <c:pt idx="2">
                  <c:v>75</c:v>
                </c:pt>
                <c:pt idx="3">
                  <c:v>87</c:v>
                </c:pt>
                <c:pt idx="4">
                  <c:v>68</c:v>
                </c:pt>
                <c:pt idx="5">
                  <c:v>60</c:v>
                </c:pt>
                <c:pt idx="6">
                  <c:v>90</c:v>
                </c:pt>
                <c:pt idx="7">
                  <c:v>56</c:v>
                </c:pt>
                <c:pt idx="8">
                  <c:v>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学生成绩图表管理!$G$2</c:f>
              <c:strCache>
                <c:ptCount val="1"/>
                <c:pt idx="0">
                  <c:v>计 算 机</c:v>
                </c:pt>
              </c:strCache>
            </c:strRef>
          </c:tx>
          <c:cat>
            <c:strRef>
              <c:f>学生成绩图表管理!$B$3:$B$11</c:f>
              <c:strCache>
                <c:ptCount val="9"/>
                <c:pt idx="0">
                  <c:v>陈七</c:v>
                </c:pt>
                <c:pt idx="1">
                  <c:v>张三</c:v>
                </c:pt>
                <c:pt idx="2">
                  <c:v>赵六</c:v>
                </c:pt>
                <c:pt idx="3">
                  <c:v>李四</c:v>
                </c:pt>
                <c:pt idx="4">
                  <c:v>王五</c:v>
                </c:pt>
                <c:pt idx="5">
                  <c:v>刘八</c:v>
                </c:pt>
                <c:pt idx="6">
                  <c:v>曾一</c:v>
                </c:pt>
                <c:pt idx="7">
                  <c:v>欣二</c:v>
                </c:pt>
                <c:pt idx="8">
                  <c:v>汪九</c:v>
                </c:pt>
              </c:strCache>
            </c:strRef>
          </c:cat>
          <c:val>
            <c:numRef>
              <c:f>学生成绩图表管理!$G$3:$G$11</c:f>
              <c:numCache>
                <c:formatCode>0;[Red]0</c:formatCode>
                <c:ptCount val="9"/>
                <c:pt idx="0">
                  <c:v>85</c:v>
                </c:pt>
                <c:pt idx="1">
                  <c:v>90</c:v>
                </c:pt>
                <c:pt idx="2">
                  <c:v>84</c:v>
                </c:pt>
                <c:pt idx="3">
                  <c:v>93</c:v>
                </c:pt>
                <c:pt idx="4">
                  <c:v>87</c:v>
                </c:pt>
                <c:pt idx="5">
                  <c:v>79</c:v>
                </c:pt>
                <c:pt idx="6">
                  <c:v>95</c:v>
                </c:pt>
                <c:pt idx="7">
                  <c:v>94</c:v>
                </c:pt>
                <c:pt idx="8">
                  <c:v>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学生成绩图表管理!$I$2</c:f>
              <c:strCache>
                <c:ptCount val="1"/>
                <c:pt idx="0">
                  <c:v>平均分</c:v>
                </c:pt>
              </c:strCache>
            </c:strRef>
          </c:tx>
          <c:cat>
            <c:strRef>
              <c:f>学生成绩图表管理!$B$3:$B$11</c:f>
              <c:strCache>
                <c:ptCount val="9"/>
                <c:pt idx="0">
                  <c:v>陈七</c:v>
                </c:pt>
                <c:pt idx="1">
                  <c:v>张三</c:v>
                </c:pt>
                <c:pt idx="2">
                  <c:v>赵六</c:v>
                </c:pt>
                <c:pt idx="3">
                  <c:v>李四</c:v>
                </c:pt>
                <c:pt idx="4">
                  <c:v>王五</c:v>
                </c:pt>
                <c:pt idx="5">
                  <c:v>刘八</c:v>
                </c:pt>
                <c:pt idx="6">
                  <c:v>曾一</c:v>
                </c:pt>
                <c:pt idx="7">
                  <c:v>欣二</c:v>
                </c:pt>
                <c:pt idx="8">
                  <c:v>汪九</c:v>
                </c:pt>
              </c:strCache>
            </c:strRef>
          </c:cat>
          <c:val>
            <c:numRef>
              <c:f>学生成绩图表管理!$I$3:$I$11</c:f>
              <c:numCache>
                <c:formatCode>0;[Red]0</c:formatCode>
                <c:ptCount val="9"/>
                <c:pt idx="0">
                  <c:v>89.25</c:v>
                </c:pt>
                <c:pt idx="1">
                  <c:v>86.75</c:v>
                </c:pt>
                <c:pt idx="2">
                  <c:v>84.75</c:v>
                </c:pt>
                <c:pt idx="3">
                  <c:v>75.25</c:v>
                </c:pt>
                <c:pt idx="4">
                  <c:v>78.5</c:v>
                </c:pt>
                <c:pt idx="5">
                  <c:v>67.75</c:v>
                </c:pt>
                <c:pt idx="6">
                  <c:v>92</c:v>
                </c:pt>
                <c:pt idx="7">
                  <c:v>82.75</c:v>
                </c:pt>
                <c:pt idx="8">
                  <c:v>82.5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94944"/>
        <c:axId val="74196480"/>
      </c:lineChart>
      <c:catAx>
        <c:axId val="74194944"/>
        <c:scaling>
          <c:orientation val="minMax"/>
        </c:scaling>
        <c:delete val="0"/>
        <c:axPos val="b"/>
        <c:majorTickMark val="out"/>
        <c:minorTickMark val="none"/>
        <c:tickLblPos val="nextTo"/>
        <c:crossAx val="74196480"/>
        <c:crosses val="autoZero"/>
        <c:auto val="1"/>
        <c:lblAlgn val="ctr"/>
        <c:lblOffset val="100"/>
        <c:noMultiLvlLbl val="0"/>
      </c:catAx>
      <c:valAx>
        <c:axId val="74196480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CN" altLang="en-US"/>
                  <a:t>成绩</a:t>
                </a:r>
              </a:p>
            </c:rich>
          </c:tx>
          <c:overlay val="0"/>
        </c:title>
        <c:numFmt formatCode="0;[Red]0" sourceLinked="1"/>
        <c:majorTickMark val="out"/>
        <c:minorTickMark val="none"/>
        <c:tickLblPos val="nextTo"/>
        <c:crossAx val="74194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28575</xdr:rowOff>
    </xdr:from>
    <xdr:to>
      <xdr:col>0</xdr:col>
      <xdr:colOff>796119</xdr:colOff>
      <xdr:row>14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8825"/>
          <a:ext cx="796119" cy="53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557212</xdr:colOff>
      <xdr:row>12</xdr:row>
      <xdr:rowOff>0</xdr:rowOff>
    </xdr:from>
    <xdr:to>
      <xdr:col>13</xdr:col>
      <xdr:colOff>328612</xdr:colOff>
      <xdr:row>27</xdr:row>
      <xdr:rowOff>28575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12</xdr:row>
      <xdr:rowOff>23812</xdr:rowOff>
    </xdr:from>
    <xdr:to>
      <xdr:col>6</xdr:col>
      <xdr:colOff>438150</xdr:colOff>
      <xdr:row>27</xdr:row>
      <xdr:rowOff>52387</xdr:rowOff>
    </xdr:to>
    <xdr:graphicFrame macro="">
      <xdr:nvGraphicFramePr>
        <xdr:cNvPr id="4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H17" sqref="H17"/>
    </sheetView>
  </sheetViews>
  <sheetFormatPr defaultRowHeight="14.25" x14ac:dyDescent="0.15"/>
  <cols>
    <col min="1" max="1" width="10.5" bestFit="1" customWidth="1"/>
    <col min="2" max="2" width="8.875" style="5" customWidth="1"/>
    <col min="3" max="11" width="8.875" style="1" customWidth="1"/>
  </cols>
  <sheetData>
    <row r="1" spans="1:12" x14ac:dyDescent="0.15">
      <c r="B1" s="31" t="s">
        <v>24</v>
      </c>
      <c r="C1" s="32"/>
      <c r="D1" s="32"/>
      <c r="E1" s="32"/>
      <c r="F1" s="32"/>
      <c r="G1" s="32"/>
      <c r="H1" s="32"/>
      <c r="I1" s="32"/>
      <c r="J1" s="32"/>
      <c r="K1" s="32"/>
    </row>
    <row r="2" spans="1:12" x14ac:dyDescent="0.15">
      <c r="A2" s="13" t="s">
        <v>18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1" t="s">
        <v>19</v>
      </c>
      <c r="I2" s="11" t="s">
        <v>20</v>
      </c>
      <c r="J2" s="11" t="s">
        <v>22</v>
      </c>
      <c r="K2" s="2" t="s">
        <v>15</v>
      </c>
    </row>
    <row r="3" spans="1:12" x14ac:dyDescent="0.15">
      <c r="A3" s="12">
        <v>1</v>
      </c>
      <c r="B3" s="2" t="s">
        <v>6</v>
      </c>
      <c r="C3" s="3">
        <v>89</v>
      </c>
      <c r="D3" s="3">
        <v>93</v>
      </c>
      <c r="E3" s="3">
        <v>90</v>
      </c>
      <c r="F3" s="3">
        <v>85</v>
      </c>
      <c r="G3" s="3">
        <f>SUM(C3:F3)</f>
        <v>357</v>
      </c>
      <c r="H3" s="3">
        <f>AVERAGE(C3:F3)</f>
        <v>89.25</v>
      </c>
      <c r="I3" s="3" t="str">
        <f>IF(H3&gt;=90,"优秀",IF(H3&gt;=80,"良好",IF(H3&gt;=70,"中等",IF(H3&gt;=60,"合格","不合格"))))</f>
        <v>良好</v>
      </c>
      <c r="J3" s="3" t="str">
        <f>IF(AND(C3&gt;=60,D3&gt;=60,E3&gt;=60,F3&gt;=60)," ","补考")</f>
        <v xml:space="preserve"> </v>
      </c>
      <c r="K3" s="33">
        <f>COUNTA(A3:A11)</f>
        <v>9</v>
      </c>
      <c r="L3" s="4"/>
    </row>
    <row r="4" spans="1:12" x14ac:dyDescent="0.15">
      <c r="A4" s="12">
        <v>2</v>
      </c>
      <c r="B4" s="2" t="s">
        <v>7</v>
      </c>
      <c r="C4" s="3">
        <v>90</v>
      </c>
      <c r="D4" s="3">
        <v>89</v>
      </c>
      <c r="E4" s="3">
        <v>78</v>
      </c>
      <c r="F4" s="3">
        <v>90</v>
      </c>
      <c r="G4" s="3">
        <f t="shared" ref="G4:G11" si="0">SUM(C4:F4)</f>
        <v>347</v>
      </c>
      <c r="H4" s="3">
        <f t="shared" ref="H4:H11" si="1">AVERAGE(C4:F4)</f>
        <v>86.75</v>
      </c>
      <c r="I4" s="3" t="str">
        <f t="shared" ref="I4:I11" si="2">IF(H4&gt;=90,"优秀",IF(H4&gt;=80,"良好",IF(H4&gt;=70,"中等",IF(H4&gt;=60,"合格","不合格"))))</f>
        <v>良好</v>
      </c>
      <c r="J4" s="3" t="str">
        <f t="shared" ref="J4:J11" si="3">IF(AND(C4&gt;=60,D4&gt;=60,E4&gt;=60,F4&gt;=60)," ","补考")</f>
        <v xml:space="preserve"> </v>
      </c>
      <c r="K4" s="34"/>
    </row>
    <row r="5" spans="1:12" x14ac:dyDescent="0.15">
      <c r="A5" s="12">
        <v>3</v>
      </c>
      <c r="B5" s="2" t="s">
        <v>8</v>
      </c>
      <c r="C5" s="3">
        <v>75</v>
      </c>
      <c r="D5" s="3">
        <v>88</v>
      </c>
      <c r="E5" s="3">
        <v>92</v>
      </c>
      <c r="F5" s="3">
        <v>84</v>
      </c>
      <c r="G5" s="3">
        <f t="shared" si="0"/>
        <v>339</v>
      </c>
      <c r="H5" s="3">
        <f t="shared" si="1"/>
        <v>84.75</v>
      </c>
      <c r="I5" s="3" t="str">
        <f t="shared" si="2"/>
        <v>良好</v>
      </c>
      <c r="J5" s="3" t="str">
        <f t="shared" si="3"/>
        <v xml:space="preserve"> </v>
      </c>
      <c r="K5" s="34"/>
    </row>
    <row r="6" spans="1:12" x14ac:dyDescent="0.15">
      <c r="A6" s="12">
        <v>5</v>
      </c>
      <c r="B6" s="2" t="s">
        <v>9</v>
      </c>
      <c r="C6" s="3">
        <v>87</v>
      </c>
      <c r="D6" s="3">
        <v>45</v>
      </c>
      <c r="E6" s="3">
        <v>76</v>
      </c>
      <c r="F6" s="3">
        <v>93</v>
      </c>
      <c r="G6" s="3">
        <f t="shared" si="0"/>
        <v>301</v>
      </c>
      <c r="H6" s="3">
        <f t="shared" si="1"/>
        <v>75.25</v>
      </c>
      <c r="I6" s="3" t="str">
        <f t="shared" si="2"/>
        <v>中等</v>
      </c>
      <c r="J6" s="3" t="str">
        <f t="shared" si="3"/>
        <v>补考</v>
      </c>
      <c r="K6" s="34"/>
    </row>
    <row r="7" spans="1:12" x14ac:dyDescent="0.15">
      <c r="A7" s="12">
        <v>7</v>
      </c>
      <c r="B7" s="2" t="s">
        <v>10</v>
      </c>
      <c r="C7" s="3">
        <v>68</v>
      </c>
      <c r="D7" s="3">
        <v>79</v>
      </c>
      <c r="E7" s="3">
        <v>80</v>
      </c>
      <c r="F7" s="3">
        <v>87</v>
      </c>
      <c r="G7" s="3">
        <f t="shared" si="0"/>
        <v>314</v>
      </c>
      <c r="H7" s="3">
        <f t="shared" si="1"/>
        <v>78.5</v>
      </c>
      <c r="I7" s="3" t="str">
        <f t="shared" si="2"/>
        <v>中等</v>
      </c>
      <c r="J7" s="3" t="str">
        <f t="shared" si="3"/>
        <v xml:space="preserve"> </v>
      </c>
      <c r="K7" s="34"/>
    </row>
    <row r="8" spans="1:12" x14ac:dyDescent="0.15">
      <c r="A8" s="12">
        <v>8</v>
      </c>
      <c r="B8" s="2" t="s">
        <v>11</v>
      </c>
      <c r="C8" s="3">
        <v>60</v>
      </c>
      <c r="D8" s="3">
        <v>54</v>
      </c>
      <c r="E8" s="3">
        <v>78</v>
      </c>
      <c r="F8" s="3">
        <v>79</v>
      </c>
      <c r="G8" s="3">
        <f t="shared" si="0"/>
        <v>271</v>
      </c>
      <c r="H8" s="3">
        <f t="shared" si="1"/>
        <v>67.75</v>
      </c>
      <c r="I8" s="3" t="str">
        <f t="shared" si="2"/>
        <v>合格</v>
      </c>
      <c r="J8" s="3" t="str">
        <f t="shared" si="3"/>
        <v>补考</v>
      </c>
      <c r="K8" s="34"/>
    </row>
    <row r="9" spans="1:12" x14ac:dyDescent="0.15">
      <c r="A9" s="12">
        <v>9</v>
      </c>
      <c r="B9" s="2" t="s">
        <v>12</v>
      </c>
      <c r="C9" s="3">
        <v>90</v>
      </c>
      <c r="D9" s="3">
        <v>91</v>
      </c>
      <c r="E9" s="3">
        <v>92</v>
      </c>
      <c r="F9" s="3">
        <v>95</v>
      </c>
      <c r="G9" s="3">
        <f t="shared" si="0"/>
        <v>368</v>
      </c>
      <c r="H9" s="3">
        <f t="shared" si="1"/>
        <v>92</v>
      </c>
      <c r="I9" s="3" t="str">
        <f t="shared" si="2"/>
        <v>优秀</v>
      </c>
      <c r="J9" s="3" t="str">
        <f t="shared" si="3"/>
        <v xml:space="preserve"> </v>
      </c>
      <c r="K9" s="34"/>
    </row>
    <row r="10" spans="1:12" x14ac:dyDescent="0.15">
      <c r="A10" s="12">
        <v>11</v>
      </c>
      <c r="B10" s="2" t="s">
        <v>13</v>
      </c>
      <c r="C10" s="3">
        <v>56</v>
      </c>
      <c r="D10" s="3">
        <v>89</v>
      </c>
      <c r="E10" s="3">
        <v>92</v>
      </c>
      <c r="F10" s="3">
        <v>94</v>
      </c>
      <c r="G10" s="3">
        <f t="shared" si="0"/>
        <v>331</v>
      </c>
      <c r="H10" s="3">
        <f t="shared" si="1"/>
        <v>82.75</v>
      </c>
      <c r="I10" s="3" t="str">
        <f t="shared" si="2"/>
        <v>良好</v>
      </c>
      <c r="J10" s="3" t="str">
        <f t="shared" si="3"/>
        <v>补考</v>
      </c>
      <c r="K10" s="34"/>
    </row>
    <row r="11" spans="1:12" ht="15" thickBot="1" x14ac:dyDescent="0.2">
      <c r="A11" s="10">
        <v>12</v>
      </c>
      <c r="B11" s="6" t="s">
        <v>14</v>
      </c>
      <c r="C11" s="7">
        <v>82</v>
      </c>
      <c r="D11" s="7">
        <v>80</v>
      </c>
      <c r="E11" s="7">
        <v>81</v>
      </c>
      <c r="F11" s="7">
        <v>87</v>
      </c>
      <c r="G11" s="7">
        <f t="shared" si="0"/>
        <v>330</v>
      </c>
      <c r="H11" s="7">
        <f t="shared" si="1"/>
        <v>82.5</v>
      </c>
      <c r="I11" s="7" t="str">
        <f t="shared" si="2"/>
        <v>良好</v>
      </c>
      <c r="J11" s="7" t="str">
        <f t="shared" si="3"/>
        <v xml:space="preserve"> </v>
      </c>
      <c r="K11" s="35"/>
    </row>
    <row r="12" spans="1:12" ht="15" thickTop="1" x14ac:dyDescent="0.15">
      <c r="A12" s="36"/>
      <c r="B12" s="8" t="s">
        <v>16</v>
      </c>
      <c r="C12" s="9">
        <f t="shared" ref="C12:H12" si="4">MAX(C3:C11)</f>
        <v>90</v>
      </c>
      <c r="D12" s="14">
        <f t="shared" si="4"/>
        <v>93</v>
      </c>
      <c r="E12" s="14">
        <f t="shared" si="4"/>
        <v>92</v>
      </c>
      <c r="F12" s="14">
        <f t="shared" si="4"/>
        <v>95</v>
      </c>
      <c r="G12" s="16">
        <f t="shared" si="4"/>
        <v>368</v>
      </c>
      <c r="H12" s="16">
        <f t="shared" si="4"/>
        <v>92</v>
      </c>
      <c r="I12" s="38" t="s">
        <v>23</v>
      </c>
      <c r="J12" s="18">
        <v>59</v>
      </c>
      <c r="K12" s="17">
        <f t="array" ref="K12:K14">FREQUENCY($C$3:$F$11,J12:J13)</f>
        <v>3</v>
      </c>
    </row>
    <row r="13" spans="1:12" x14ac:dyDescent="0.15">
      <c r="A13" s="36"/>
      <c r="B13" s="2" t="s">
        <v>17</v>
      </c>
      <c r="C13" s="3">
        <f t="shared" ref="C13:H13" si="5">MIN(C3:C11)</f>
        <v>56</v>
      </c>
      <c r="D13" s="3">
        <f t="shared" si="5"/>
        <v>45</v>
      </c>
      <c r="E13" s="3">
        <f t="shared" si="5"/>
        <v>76</v>
      </c>
      <c r="F13" s="3">
        <f t="shared" si="5"/>
        <v>79</v>
      </c>
      <c r="G13" s="3">
        <f t="shared" si="5"/>
        <v>271</v>
      </c>
      <c r="H13" s="3">
        <f t="shared" si="5"/>
        <v>67.75</v>
      </c>
      <c r="I13" s="39"/>
      <c r="J13" s="17">
        <v>84</v>
      </c>
      <c r="K13" s="17">
        <v>13</v>
      </c>
    </row>
    <row r="14" spans="1:12" ht="15" thickBot="1" x14ac:dyDescent="0.2">
      <c r="A14" s="37"/>
      <c r="B14" s="6" t="s">
        <v>21</v>
      </c>
      <c r="C14" s="6">
        <f>COUNTIF(C3:C11,"&lt;60")</f>
        <v>1</v>
      </c>
      <c r="D14" s="6">
        <f>COUNTIF(D3:D11,"&lt;=60")</f>
        <v>2</v>
      </c>
      <c r="E14" s="6">
        <f>COUNTIF(E3:E11,"&lt;=60")</f>
        <v>0</v>
      </c>
      <c r="F14" s="6">
        <f>COUNTIF(F3:F11,"&lt;=60")</f>
        <v>0</v>
      </c>
      <c r="G14" s="6"/>
      <c r="H14" s="7"/>
      <c r="I14" s="40"/>
      <c r="J14" s="19"/>
      <c r="K14" s="19">
        <v>20</v>
      </c>
    </row>
    <row r="15" spans="1:12" ht="15" thickTop="1" x14ac:dyDescent="0.15"/>
    <row r="17" spans="2:7" x14ac:dyDescent="0.15">
      <c r="B17" s="15"/>
      <c r="C17" s="15"/>
      <c r="D17" s="15"/>
      <c r="E17" s="15"/>
      <c r="F17" s="15"/>
      <c r="G17" s="15"/>
    </row>
  </sheetData>
  <mergeCells count="4">
    <mergeCell ref="B1:K1"/>
    <mergeCell ref="K3:K11"/>
    <mergeCell ref="A12:A14"/>
    <mergeCell ref="I12:I14"/>
  </mergeCells>
  <phoneticPr fontId="2" type="noConversion"/>
  <conditionalFormatting sqref="C3:F11">
    <cfRule type="cellIs" dxfId="54" priority="1" operator="lessThan">
      <formula>60</formula>
    </cfRule>
    <cfRule type="cellIs" dxfId="53" priority="8" operator="between">
      <formula>60</formula>
      <formula>69</formula>
    </cfRule>
    <cfRule type="cellIs" dxfId="52" priority="9" operator="between">
      <formula>70</formula>
      <formula>84</formula>
    </cfRule>
    <cfRule type="cellIs" dxfId="51" priority="10" operator="greaterThanOrEqual">
      <formula>85</formula>
    </cfRule>
  </conditionalFormatting>
  <conditionalFormatting sqref="H11">
    <cfRule type="cellIs" dxfId="50" priority="5" operator="between">
      <formula>60</formula>
      <formula>69</formula>
    </cfRule>
    <cfRule type="cellIs" dxfId="49" priority="6" operator="between">
      <formula>70</formula>
      <formula>84</formula>
    </cfRule>
    <cfRule type="cellIs" dxfId="48" priority="7" operator="greaterThanOrEqual">
      <formula>85</formula>
    </cfRule>
  </conditionalFormatting>
  <conditionalFormatting sqref="J11">
    <cfRule type="cellIs" dxfId="47" priority="2" operator="between">
      <formula>60</formula>
      <formula>69</formula>
    </cfRule>
    <cfRule type="cellIs" dxfId="46" priority="3" operator="between">
      <formula>70</formula>
      <formula>84</formula>
    </cfRule>
    <cfRule type="cellIs" dxfId="45" priority="4" operator="greaterThanOrEqual">
      <formula>85</formula>
    </cfRule>
  </conditionalFormatting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activeCell="L7" sqref="L7"/>
    </sheetView>
  </sheetViews>
  <sheetFormatPr defaultRowHeight="14.25" x14ac:dyDescent="0.15"/>
  <cols>
    <col min="1" max="1" width="10.5" bestFit="1" customWidth="1"/>
  </cols>
  <sheetData>
    <row r="2" spans="1:10" x14ac:dyDescent="0.15">
      <c r="A2" s="13" t="s">
        <v>18</v>
      </c>
      <c r="B2" s="2" t="s">
        <v>0</v>
      </c>
      <c r="C2" s="11" t="s">
        <v>25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11" t="s">
        <v>19</v>
      </c>
      <c r="J2" s="11" t="s">
        <v>20</v>
      </c>
    </row>
    <row r="3" spans="1:10" x14ac:dyDescent="0.15">
      <c r="A3" s="12">
        <v>1</v>
      </c>
      <c r="B3" s="20" t="s">
        <v>28</v>
      </c>
      <c r="C3" s="2" t="s">
        <v>26</v>
      </c>
      <c r="D3" s="3">
        <v>89</v>
      </c>
      <c r="E3" s="3">
        <v>93</v>
      </c>
      <c r="F3" s="3">
        <v>90</v>
      </c>
      <c r="G3" s="3">
        <v>85</v>
      </c>
      <c r="H3" s="3">
        <f>SUM(D3:G3)</f>
        <v>357</v>
      </c>
      <c r="I3" s="3">
        <f>AVERAGE(D3:G3)</f>
        <v>89.25</v>
      </c>
      <c r="J3" s="3" t="str">
        <f>IF(I3&gt;=90,"优秀",IF(I3&gt;=80,"良好",IF(I3&gt;=70,"中等",IF(I3&gt;=60,"合格","不合格"))))</f>
        <v>良好</v>
      </c>
    </row>
    <row r="4" spans="1:10" x14ac:dyDescent="0.15">
      <c r="A4" s="12">
        <v>2</v>
      </c>
      <c r="B4" s="2" t="s">
        <v>7</v>
      </c>
      <c r="C4" s="2" t="s">
        <v>27</v>
      </c>
      <c r="D4" s="3">
        <v>90</v>
      </c>
      <c r="E4" s="3">
        <v>89</v>
      </c>
      <c r="F4" s="3">
        <v>78</v>
      </c>
      <c r="G4" s="3">
        <v>90</v>
      </c>
      <c r="H4" s="3">
        <f t="shared" ref="H4:H11" si="0">SUM(D4:G4)</f>
        <v>347</v>
      </c>
      <c r="I4" s="3">
        <f t="shared" ref="I4:I11" si="1">AVERAGE(D4:G4)</f>
        <v>86.75</v>
      </c>
      <c r="J4" s="3" t="str">
        <f t="shared" ref="J4:J11" si="2">IF(I4&gt;=90,"优秀",IF(I4&gt;=80,"良好",IF(I4&gt;=70,"中等",IF(I4&gt;=60,"合格","不合格"))))</f>
        <v>良好</v>
      </c>
    </row>
    <row r="5" spans="1:10" x14ac:dyDescent="0.15">
      <c r="A5" s="12">
        <v>3</v>
      </c>
      <c r="B5" s="2" t="s">
        <v>8</v>
      </c>
      <c r="C5" s="2" t="s">
        <v>27</v>
      </c>
      <c r="D5" s="3">
        <v>75</v>
      </c>
      <c r="E5" s="3">
        <v>88</v>
      </c>
      <c r="F5" s="3">
        <v>92</v>
      </c>
      <c r="G5" s="3">
        <v>84</v>
      </c>
      <c r="H5" s="3">
        <f t="shared" si="0"/>
        <v>339</v>
      </c>
      <c r="I5" s="3">
        <f t="shared" si="1"/>
        <v>84.75</v>
      </c>
      <c r="J5" s="3" t="str">
        <f t="shared" si="2"/>
        <v>良好</v>
      </c>
    </row>
    <row r="6" spans="1:10" x14ac:dyDescent="0.15">
      <c r="A6" s="12">
        <v>5</v>
      </c>
      <c r="B6" s="2" t="s">
        <v>9</v>
      </c>
      <c r="C6" s="2" t="s">
        <v>26</v>
      </c>
      <c r="D6" s="3">
        <v>87</v>
      </c>
      <c r="E6" s="3">
        <v>45</v>
      </c>
      <c r="F6" s="3">
        <v>76</v>
      </c>
      <c r="G6" s="3">
        <v>93</v>
      </c>
      <c r="H6" s="3">
        <f t="shared" si="0"/>
        <v>301</v>
      </c>
      <c r="I6" s="3">
        <f t="shared" si="1"/>
        <v>75.25</v>
      </c>
      <c r="J6" s="3" t="str">
        <f t="shared" si="2"/>
        <v>中等</v>
      </c>
    </row>
    <row r="7" spans="1:10" x14ac:dyDescent="0.15">
      <c r="A7" s="12">
        <v>7</v>
      </c>
      <c r="B7" s="2" t="s">
        <v>10</v>
      </c>
      <c r="C7" s="2" t="s">
        <v>27</v>
      </c>
      <c r="D7" s="3">
        <v>68</v>
      </c>
      <c r="E7" s="3">
        <v>79</v>
      </c>
      <c r="F7" s="3">
        <v>80</v>
      </c>
      <c r="G7" s="3">
        <v>87</v>
      </c>
      <c r="H7" s="3">
        <f t="shared" si="0"/>
        <v>314</v>
      </c>
      <c r="I7" s="3">
        <f t="shared" si="1"/>
        <v>78.5</v>
      </c>
      <c r="J7" s="3" t="str">
        <f t="shared" si="2"/>
        <v>中等</v>
      </c>
    </row>
    <row r="8" spans="1:10" x14ac:dyDescent="0.15">
      <c r="A8" s="12">
        <v>8</v>
      </c>
      <c r="B8" s="2" t="s">
        <v>11</v>
      </c>
      <c r="C8" s="2" t="s">
        <v>26</v>
      </c>
      <c r="D8" s="3">
        <v>60</v>
      </c>
      <c r="E8" s="3">
        <v>54</v>
      </c>
      <c r="F8" s="3">
        <v>78</v>
      </c>
      <c r="G8" s="3">
        <v>79</v>
      </c>
      <c r="H8" s="3">
        <f t="shared" si="0"/>
        <v>271</v>
      </c>
      <c r="I8" s="3">
        <f t="shared" si="1"/>
        <v>67.75</v>
      </c>
      <c r="J8" s="3" t="str">
        <f t="shared" si="2"/>
        <v>合格</v>
      </c>
    </row>
    <row r="9" spans="1:10" x14ac:dyDescent="0.15">
      <c r="A9" s="12">
        <v>9</v>
      </c>
      <c r="B9" s="2" t="s">
        <v>12</v>
      </c>
      <c r="C9" s="2" t="s">
        <v>27</v>
      </c>
      <c r="D9" s="3">
        <v>90</v>
      </c>
      <c r="E9" s="3">
        <v>91</v>
      </c>
      <c r="F9" s="3">
        <v>92</v>
      </c>
      <c r="G9" s="3">
        <v>95</v>
      </c>
      <c r="H9" s="3">
        <f t="shared" si="0"/>
        <v>368</v>
      </c>
      <c r="I9" s="3">
        <f t="shared" si="1"/>
        <v>92</v>
      </c>
      <c r="J9" s="3" t="str">
        <f t="shared" si="2"/>
        <v>优秀</v>
      </c>
    </row>
    <row r="10" spans="1:10" x14ac:dyDescent="0.15">
      <c r="A10" s="12">
        <v>11</v>
      </c>
      <c r="B10" s="2" t="s">
        <v>13</v>
      </c>
      <c r="C10" s="2" t="s">
        <v>26</v>
      </c>
      <c r="D10" s="3">
        <v>56</v>
      </c>
      <c r="E10" s="3">
        <v>89</v>
      </c>
      <c r="F10" s="3">
        <v>92</v>
      </c>
      <c r="G10" s="3">
        <v>94</v>
      </c>
      <c r="H10" s="3">
        <f t="shared" si="0"/>
        <v>331</v>
      </c>
      <c r="I10" s="3">
        <f t="shared" si="1"/>
        <v>82.75</v>
      </c>
      <c r="J10" s="3" t="str">
        <f t="shared" si="2"/>
        <v>良好</v>
      </c>
    </row>
    <row r="11" spans="1:10" ht="15" thickBot="1" x14ac:dyDescent="0.2">
      <c r="A11" s="10">
        <v>12</v>
      </c>
      <c r="B11" s="6" t="s">
        <v>14</v>
      </c>
      <c r="C11" s="6" t="s">
        <v>27</v>
      </c>
      <c r="D11" s="7">
        <v>82</v>
      </c>
      <c r="E11" s="7">
        <v>80</v>
      </c>
      <c r="F11" s="7">
        <v>81</v>
      </c>
      <c r="G11" s="7">
        <v>87</v>
      </c>
      <c r="H11" s="7">
        <f t="shared" si="0"/>
        <v>330</v>
      </c>
      <c r="I11" s="7">
        <f t="shared" si="1"/>
        <v>82.5</v>
      </c>
      <c r="J11" s="7" t="str">
        <f t="shared" si="2"/>
        <v>良好</v>
      </c>
    </row>
    <row r="12" spans="1:10" ht="15" thickTop="1" x14ac:dyDescent="0.15"/>
  </sheetData>
  <phoneticPr fontId="2" type="noConversion"/>
  <conditionalFormatting sqref="D3:G11">
    <cfRule type="cellIs" dxfId="44" priority="1" operator="lessThan">
      <formula>60</formula>
    </cfRule>
    <cfRule type="cellIs" dxfId="43" priority="5" operator="between">
      <formula>60</formula>
      <formula>69</formula>
    </cfRule>
    <cfRule type="cellIs" dxfId="42" priority="6" operator="between">
      <formula>70</formula>
      <formula>84</formula>
    </cfRule>
    <cfRule type="cellIs" dxfId="41" priority="7" operator="greaterThanOrEqual">
      <formula>85</formula>
    </cfRule>
  </conditionalFormatting>
  <conditionalFormatting sqref="I11">
    <cfRule type="cellIs" dxfId="40" priority="2" operator="between">
      <formula>60</formula>
      <formula>69</formula>
    </cfRule>
    <cfRule type="cellIs" dxfId="39" priority="3" operator="between">
      <formula>70</formula>
      <formula>84</formula>
    </cfRule>
    <cfRule type="cellIs" dxfId="38" priority="4" operator="greaterThanOrEqual">
      <formula>85</formula>
    </cfRule>
  </conditionalFormatting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activeCell="E16" sqref="E16"/>
    </sheetView>
  </sheetViews>
  <sheetFormatPr defaultRowHeight="14.25" x14ac:dyDescent="0.15"/>
  <cols>
    <col min="2" max="10" width="10.5" bestFit="1" customWidth="1"/>
  </cols>
  <sheetData>
    <row r="2" spans="1:10" ht="15" thickBot="1" x14ac:dyDescent="0.2">
      <c r="A2" s="13" t="s">
        <v>18</v>
      </c>
      <c r="B2" s="12">
        <v>1</v>
      </c>
      <c r="C2" s="12">
        <v>2</v>
      </c>
      <c r="D2" s="12">
        <v>3</v>
      </c>
      <c r="E2" s="12">
        <v>5</v>
      </c>
      <c r="F2" s="12">
        <v>7</v>
      </c>
      <c r="G2" s="12">
        <v>8</v>
      </c>
      <c r="H2" s="12">
        <v>9</v>
      </c>
      <c r="I2" s="12">
        <v>11</v>
      </c>
      <c r="J2" s="10">
        <v>12</v>
      </c>
    </row>
    <row r="3" spans="1:10" ht="15.75" thickTop="1" thickBot="1" x14ac:dyDescent="0.2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6" t="s">
        <v>14</v>
      </c>
    </row>
    <row r="4" spans="1:10" ht="15.75" thickTop="1" thickBot="1" x14ac:dyDescent="0.2">
      <c r="A4" s="2" t="s">
        <v>1</v>
      </c>
      <c r="B4" s="3">
        <v>89</v>
      </c>
      <c r="C4" s="3">
        <v>90</v>
      </c>
      <c r="D4" s="3">
        <v>75</v>
      </c>
      <c r="E4" s="3">
        <v>87</v>
      </c>
      <c r="F4" s="3">
        <v>68</v>
      </c>
      <c r="G4" s="3">
        <v>60</v>
      </c>
      <c r="H4" s="3">
        <v>90</v>
      </c>
      <c r="I4" s="3">
        <v>56</v>
      </c>
      <c r="J4" s="7">
        <v>82</v>
      </c>
    </row>
    <row r="5" spans="1:10" ht="15.75" thickTop="1" thickBot="1" x14ac:dyDescent="0.2">
      <c r="A5" s="2" t="s">
        <v>2</v>
      </c>
      <c r="B5" s="3">
        <v>93</v>
      </c>
      <c r="C5" s="3">
        <v>89</v>
      </c>
      <c r="D5" s="3">
        <v>88</v>
      </c>
      <c r="E5" s="3">
        <v>45</v>
      </c>
      <c r="F5" s="3">
        <v>79</v>
      </c>
      <c r="G5" s="3">
        <v>54</v>
      </c>
      <c r="H5" s="3">
        <v>91</v>
      </c>
      <c r="I5" s="3">
        <v>89</v>
      </c>
      <c r="J5" s="7">
        <v>80</v>
      </c>
    </row>
    <row r="6" spans="1:10" ht="15.75" thickTop="1" thickBot="1" x14ac:dyDescent="0.2">
      <c r="A6" s="2" t="s">
        <v>3</v>
      </c>
      <c r="B6" s="3">
        <v>90</v>
      </c>
      <c r="C6" s="3">
        <v>78</v>
      </c>
      <c r="D6" s="3">
        <v>92</v>
      </c>
      <c r="E6" s="3">
        <v>76</v>
      </c>
      <c r="F6" s="3">
        <v>80</v>
      </c>
      <c r="G6" s="3">
        <v>78</v>
      </c>
      <c r="H6" s="3">
        <v>92</v>
      </c>
      <c r="I6" s="3">
        <v>92</v>
      </c>
      <c r="J6" s="7">
        <v>81</v>
      </c>
    </row>
    <row r="7" spans="1:10" ht="15.75" thickTop="1" thickBot="1" x14ac:dyDescent="0.2">
      <c r="A7" s="2" t="s">
        <v>4</v>
      </c>
      <c r="B7" s="3">
        <v>85</v>
      </c>
      <c r="C7" s="3">
        <v>90</v>
      </c>
      <c r="D7" s="3">
        <v>84</v>
      </c>
      <c r="E7" s="3">
        <v>93</v>
      </c>
      <c r="F7" s="3">
        <v>87</v>
      </c>
      <c r="G7" s="3">
        <v>79</v>
      </c>
      <c r="H7" s="3">
        <v>95</v>
      </c>
      <c r="I7" s="3">
        <v>94</v>
      </c>
      <c r="J7" s="7">
        <v>87</v>
      </c>
    </row>
    <row r="8" spans="1:10" ht="15.75" thickTop="1" thickBot="1" x14ac:dyDescent="0.2">
      <c r="A8" s="2" t="s">
        <v>5</v>
      </c>
      <c r="B8" s="3">
        <f t="shared" ref="B8:J8" si="0">SUM(B4:B7)</f>
        <v>357</v>
      </c>
      <c r="C8" s="3">
        <f t="shared" si="0"/>
        <v>347</v>
      </c>
      <c r="D8" s="3">
        <f t="shared" si="0"/>
        <v>339</v>
      </c>
      <c r="E8" s="3">
        <f t="shared" si="0"/>
        <v>301</v>
      </c>
      <c r="F8" s="3">
        <f t="shared" si="0"/>
        <v>314</v>
      </c>
      <c r="G8" s="3">
        <f t="shared" si="0"/>
        <v>271</v>
      </c>
      <c r="H8" s="3">
        <f t="shared" si="0"/>
        <v>368</v>
      </c>
      <c r="I8" s="3">
        <f t="shared" si="0"/>
        <v>331</v>
      </c>
      <c r="J8" s="7">
        <f t="shared" si="0"/>
        <v>330</v>
      </c>
    </row>
    <row r="9" spans="1:10" ht="15.75" thickTop="1" thickBot="1" x14ac:dyDescent="0.2">
      <c r="A9" s="11" t="s">
        <v>19</v>
      </c>
      <c r="B9" s="3">
        <f t="shared" ref="B9:J9" si="1">AVERAGE(B4:B7)</f>
        <v>89.25</v>
      </c>
      <c r="C9" s="3">
        <f t="shared" si="1"/>
        <v>86.75</v>
      </c>
      <c r="D9" s="3">
        <f t="shared" si="1"/>
        <v>84.75</v>
      </c>
      <c r="E9" s="3">
        <f t="shared" si="1"/>
        <v>75.25</v>
      </c>
      <c r="F9" s="3">
        <f t="shared" si="1"/>
        <v>78.5</v>
      </c>
      <c r="G9" s="3">
        <f t="shared" si="1"/>
        <v>67.75</v>
      </c>
      <c r="H9" s="3">
        <f t="shared" si="1"/>
        <v>92</v>
      </c>
      <c r="I9" s="3">
        <f t="shared" si="1"/>
        <v>82.75</v>
      </c>
      <c r="J9" s="7">
        <f t="shared" si="1"/>
        <v>82.5</v>
      </c>
    </row>
    <row r="10" spans="1:10" ht="15.75" thickTop="1" thickBot="1" x14ac:dyDescent="0.2">
      <c r="A10" s="11" t="s">
        <v>20</v>
      </c>
      <c r="B10" s="3" t="str">
        <f t="shared" ref="B10:J10" si="2">IF(B9&gt;=90,"优秀",IF(B9&gt;=80,"良好",IF(B9&gt;=70,"中等",IF(B9&gt;=60,"合格","不合格"))))</f>
        <v>良好</v>
      </c>
      <c r="C10" s="3" t="str">
        <f t="shared" si="2"/>
        <v>良好</v>
      </c>
      <c r="D10" s="3" t="str">
        <f t="shared" si="2"/>
        <v>良好</v>
      </c>
      <c r="E10" s="3" t="str">
        <f t="shared" si="2"/>
        <v>中等</v>
      </c>
      <c r="F10" s="3" t="str">
        <f t="shared" si="2"/>
        <v>中等</v>
      </c>
      <c r="G10" s="3" t="str">
        <f t="shared" si="2"/>
        <v>合格</v>
      </c>
      <c r="H10" s="3" t="str">
        <f t="shared" si="2"/>
        <v>优秀</v>
      </c>
      <c r="I10" s="3" t="str">
        <f t="shared" si="2"/>
        <v>良好</v>
      </c>
      <c r="J10" s="7" t="str">
        <f t="shared" si="2"/>
        <v>良好</v>
      </c>
    </row>
    <row r="11" spans="1:10" ht="15.75" thickTop="1" thickBot="1" x14ac:dyDescent="0.2">
      <c r="A11" s="11" t="s">
        <v>22</v>
      </c>
      <c r="B11" s="3" t="str">
        <f t="shared" ref="B11:J11" si="3">IF(AND(B4&gt;=60,B5&gt;=60,B6&gt;=60,B7&gt;=60)," ","补考")</f>
        <v xml:space="preserve"> </v>
      </c>
      <c r="C11" s="3" t="str">
        <f t="shared" si="3"/>
        <v xml:space="preserve"> </v>
      </c>
      <c r="D11" s="3" t="str">
        <f t="shared" si="3"/>
        <v xml:space="preserve"> </v>
      </c>
      <c r="E11" s="3" t="str">
        <f t="shared" si="3"/>
        <v>补考</v>
      </c>
      <c r="F11" s="3" t="str">
        <f t="shared" si="3"/>
        <v xml:space="preserve"> </v>
      </c>
      <c r="G11" s="3" t="str">
        <f t="shared" si="3"/>
        <v>补考</v>
      </c>
      <c r="H11" s="3" t="str">
        <f t="shared" si="3"/>
        <v xml:space="preserve"> </v>
      </c>
      <c r="I11" s="3" t="str">
        <f t="shared" si="3"/>
        <v>补考</v>
      </c>
      <c r="J11" s="7" t="str">
        <f t="shared" si="3"/>
        <v xml:space="preserve"> </v>
      </c>
    </row>
    <row r="12" spans="1:10" ht="15" thickTop="1" x14ac:dyDescent="0.15"/>
  </sheetData>
  <phoneticPr fontId="2" type="noConversion"/>
  <conditionalFormatting sqref="B4:J7">
    <cfRule type="cellIs" dxfId="37" priority="1" operator="lessThan">
      <formula>60</formula>
    </cfRule>
    <cfRule type="cellIs" dxfId="36" priority="8" operator="between">
      <formula>60</formula>
      <formula>69</formula>
    </cfRule>
    <cfRule type="cellIs" dxfId="35" priority="9" operator="between">
      <formula>70</formula>
      <formula>84</formula>
    </cfRule>
    <cfRule type="cellIs" dxfId="34" priority="10" operator="greaterThanOrEqual">
      <formula>85</formula>
    </cfRule>
  </conditionalFormatting>
  <conditionalFormatting sqref="J9">
    <cfRule type="cellIs" dxfId="33" priority="5" operator="between">
      <formula>60</formula>
      <formula>69</formula>
    </cfRule>
    <cfRule type="cellIs" dxfId="32" priority="6" operator="between">
      <formula>70</formula>
      <formula>84</formula>
    </cfRule>
    <cfRule type="cellIs" dxfId="31" priority="7" operator="greaterThanOrEqual">
      <formula>85</formula>
    </cfRule>
  </conditionalFormatting>
  <conditionalFormatting sqref="J11">
    <cfRule type="cellIs" dxfId="30" priority="2" operator="between">
      <formula>60</formula>
      <formula>69</formula>
    </cfRule>
    <cfRule type="cellIs" dxfId="29" priority="3" operator="between">
      <formula>70</formula>
      <formula>84</formula>
    </cfRule>
    <cfRule type="cellIs" dxfId="28" priority="4" operator="greaterThanOrEqual">
      <formula>85</formula>
    </cfRule>
  </conditionalFormatting>
  <dataValidations count="1">
    <dataValidation type="list" allowBlank="1" showInputMessage="1" showErrorMessage="1" sqref="E3:E11">
      <formula1>$A$3:$A$11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activeCell="A2" sqref="A2:J11"/>
    </sheetView>
  </sheetViews>
  <sheetFormatPr defaultRowHeight="14.25" x14ac:dyDescent="0.15"/>
  <cols>
    <col min="1" max="1" width="10.5" bestFit="1" customWidth="1"/>
  </cols>
  <sheetData>
    <row r="2" spans="1:10" x14ac:dyDescent="0.15">
      <c r="A2" s="13" t="s">
        <v>18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1" t="s">
        <v>19</v>
      </c>
      <c r="I2" s="11" t="s">
        <v>20</v>
      </c>
      <c r="J2" s="11" t="s">
        <v>22</v>
      </c>
    </row>
    <row r="3" spans="1:10" x14ac:dyDescent="0.15">
      <c r="A3" s="12">
        <v>9</v>
      </c>
      <c r="B3" s="2" t="s">
        <v>12</v>
      </c>
      <c r="C3" s="3">
        <v>90</v>
      </c>
      <c r="D3" s="3">
        <v>91</v>
      </c>
      <c r="E3" s="3">
        <v>92</v>
      </c>
      <c r="F3" s="3">
        <v>95</v>
      </c>
      <c r="G3" s="3">
        <f t="shared" ref="G3:G11" si="0">SUM(C3:F3)</f>
        <v>368</v>
      </c>
      <c r="H3" s="3">
        <f t="shared" ref="H3:H11" si="1">AVERAGE(C3:F3)</f>
        <v>92</v>
      </c>
      <c r="I3" s="3" t="str">
        <f t="shared" ref="I3:I11" si="2">IF(H3&gt;=90,"优秀",IF(H3&gt;=80,"良好",IF(H3&gt;=70,"中等",IF(H3&gt;=60,"合格","不合格"))))</f>
        <v>优秀</v>
      </c>
      <c r="J3" s="3" t="str">
        <f t="shared" ref="J3:J11" si="3">IF(AND(C3&gt;=60,D3&gt;=60,E3&gt;=60,F3&gt;=60)," ","补考")</f>
        <v xml:space="preserve"> </v>
      </c>
    </row>
    <row r="4" spans="1:10" x14ac:dyDescent="0.15">
      <c r="A4" s="12">
        <v>1</v>
      </c>
      <c r="B4" s="2" t="s">
        <v>6</v>
      </c>
      <c r="C4" s="3">
        <v>89</v>
      </c>
      <c r="D4" s="3">
        <v>93</v>
      </c>
      <c r="E4" s="3">
        <v>90</v>
      </c>
      <c r="F4" s="3">
        <v>85</v>
      </c>
      <c r="G4" s="3">
        <f t="shared" si="0"/>
        <v>357</v>
      </c>
      <c r="H4" s="3">
        <f t="shared" si="1"/>
        <v>89.25</v>
      </c>
      <c r="I4" s="3" t="str">
        <f t="shared" si="2"/>
        <v>良好</v>
      </c>
      <c r="J4" s="3" t="str">
        <f t="shared" si="3"/>
        <v xml:space="preserve"> </v>
      </c>
    </row>
    <row r="5" spans="1:10" x14ac:dyDescent="0.15">
      <c r="A5" s="12">
        <v>2</v>
      </c>
      <c r="B5" s="2" t="s">
        <v>7</v>
      </c>
      <c r="C5" s="3">
        <v>90</v>
      </c>
      <c r="D5" s="3">
        <v>89</v>
      </c>
      <c r="E5" s="3">
        <v>78</v>
      </c>
      <c r="F5" s="3">
        <v>90</v>
      </c>
      <c r="G5" s="3">
        <f t="shared" si="0"/>
        <v>347</v>
      </c>
      <c r="H5" s="3">
        <f t="shared" si="1"/>
        <v>86.75</v>
      </c>
      <c r="I5" s="3" t="str">
        <f t="shared" si="2"/>
        <v>良好</v>
      </c>
      <c r="J5" s="3" t="str">
        <f t="shared" si="3"/>
        <v xml:space="preserve"> </v>
      </c>
    </row>
    <row r="6" spans="1:10" x14ac:dyDescent="0.15">
      <c r="A6" s="12">
        <v>3</v>
      </c>
      <c r="B6" s="2" t="s">
        <v>8</v>
      </c>
      <c r="C6" s="3">
        <v>75</v>
      </c>
      <c r="D6" s="3">
        <v>88</v>
      </c>
      <c r="E6" s="3">
        <v>92</v>
      </c>
      <c r="F6" s="3">
        <v>84</v>
      </c>
      <c r="G6" s="3">
        <f t="shared" si="0"/>
        <v>339</v>
      </c>
      <c r="H6" s="3">
        <f t="shared" si="1"/>
        <v>84.75</v>
      </c>
      <c r="I6" s="3" t="str">
        <f t="shared" si="2"/>
        <v>良好</v>
      </c>
      <c r="J6" s="3" t="str">
        <f t="shared" si="3"/>
        <v xml:space="preserve"> </v>
      </c>
    </row>
    <row r="7" spans="1:10" x14ac:dyDescent="0.15">
      <c r="A7" s="12">
        <v>11</v>
      </c>
      <c r="B7" s="2" t="s">
        <v>13</v>
      </c>
      <c r="C7" s="3">
        <v>56</v>
      </c>
      <c r="D7" s="3">
        <v>89</v>
      </c>
      <c r="E7" s="3">
        <v>92</v>
      </c>
      <c r="F7" s="3">
        <v>94</v>
      </c>
      <c r="G7" s="3">
        <f t="shared" si="0"/>
        <v>331</v>
      </c>
      <c r="H7" s="3">
        <f t="shared" si="1"/>
        <v>82.75</v>
      </c>
      <c r="I7" s="3" t="str">
        <f t="shared" si="2"/>
        <v>良好</v>
      </c>
      <c r="J7" s="3" t="str">
        <f t="shared" si="3"/>
        <v>补考</v>
      </c>
    </row>
    <row r="8" spans="1:10" x14ac:dyDescent="0.15">
      <c r="A8" s="12">
        <v>12</v>
      </c>
      <c r="B8" s="2" t="s">
        <v>14</v>
      </c>
      <c r="C8" s="3">
        <v>82</v>
      </c>
      <c r="D8" s="3">
        <v>80</v>
      </c>
      <c r="E8" s="3">
        <v>81</v>
      </c>
      <c r="F8" s="3">
        <v>87</v>
      </c>
      <c r="G8" s="3">
        <f t="shared" si="0"/>
        <v>330</v>
      </c>
      <c r="H8" s="3">
        <f t="shared" si="1"/>
        <v>82.5</v>
      </c>
      <c r="I8" s="3" t="str">
        <f t="shared" si="2"/>
        <v>良好</v>
      </c>
      <c r="J8" s="3" t="str">
        <f t="shared" si="3"/>
        <v xml:space="preserve"> </v>
      </c>
    </row>
    <row r="9" spans="1:10" x14ac:dyDescent="0.15">
      <c r="A9" s="12">
        <v>7</v>
      </c>
      <c r="B9" s="2" t="s">
        <v>10</v>
      </c>
      <c r="C9" s="3">
        <v>68</v>
      </c>
      <c r="D9" s="3">
        <v>79</v>
      </c>
      <c r="E9" s="3">
        <v>80</v>
      </c>
      <c r="F9" s="3">
        <v>87</v>
      </c>
      <c r="G9" s="3">
        <f t="shared" si="0"/>
        <v>314</v>
      </c>
      <c r="H9" s="3">
        <f t="shared" si="1"/>
        <v>78.5</v>
      </c>
      <c r="I9" s="3" t="str">
        <f t="shared" si="2"/>
        <v>中等</v>
      </c>
      <c r="J9" s="3" t="str">
        <f t="shared" si="3"/>
        <v xml:space="preserve"> </v>
      </c>
    </row>
    <row r="10" spans="1:10" x14ac:dyDescent="0.15">
      <c r="A10" s="12">
        <v>5</v>
      </c>
      <c r="B10" s="2" t="s">
        <v>9</v>
      </c>
      <c r="C10" s="3">
        <v>87</v>
      </c>
      <c r="D10" s="3">
        <v>45</v>
      </c>
      <c r="E10" s="3">
        <v>76</v>
      </c>
      <c r="F10" s="3">
        <v>93</v>
      </c>
      <c r="G10" s="3">
        <f t="shared" si="0"/>
        <v>301</v>
      </c>
      <c r="H10" s="3">
        <f t="shared" si="1"/>
        <v>75.25</v>
      </c>
      <c r="I10" s="3" t="str">
        <f t="shared" si="2"/>
        <v>中等</v>
      </c>
      <c r="J10" s="3" t="str">
        <f t="shared" si="3"/>
        <v>补考</v>
      </c>
    </row>
    <row r="11" spans="1:10" ht="15" thickBot="1" x14ac:dyDescent="0.2">
      <c r="A11" s="10">
        <v>8</v>
      </c>
      <c r="B11" s="6" t="s">
        <v>11</v>
      </c>
      <c r="C11" s="7">
        <v>60</v>
      </c>
      <c r="D11" s="7">
        <v>54</v>
      </c>
      <c r="E11" s="7">
        <v>78</v>
      </c>
      <c r="F11" s="7">
        <v>79</v>
      </c>
      <c r="G11" s="7">
        <f t="shared" si="0"/>
        <v>271</v>
      </c>
      <c r="H11" s="7">
        <f t="shared" si="1"/>
        <v>67.75</v>
      </c>
      <c r="I11" s="7" t="str">
        <f t="shared" si="2"/>
        <v>合格</v>
      </c>
      <c r="J11" s="3" t="str">
        <f t="shared" si="3"/>
        <v>补考</v>
      </c>
    </row>
    <row r="12" spans="1:10" ht="15" thickTop="1" x14ac:dyDescent="0.15"/>
  </sheetData>
  <sortState ref="A3:J11">
    <sortCondition descending="1" ref="H3:H11"/>
    <sortCondition descending="1" ref="D3:D11"/>
    <sortCondition ref="A3:A11"/>
  </sortState>
  <phoneticPr fontId="5" type="noConversion"/>
  <conditionalFormatting sqref="C3:F11">
    <cfRule type="cellIs" dxfId="27" priority="1" operator="lessThan">
      <formula>60</formula>
    </cfRule>
    <cfRule type="cellIs" dxfId="26" priority="8" operator="between">
      <formula>60</formula>
      <formula>69</formula>
    </cfRule>
    <cfRule type="cellIs" dxfId="25" priority="9" operator="between">
      <formula>70</formula>
      <formula>84</formula>
    </cfRule>
    <cfRule type="cellIs" dxfId="24" priority="10" operator="greaterThanOrEqual">
      <formula>85</formula>
    </cfRule>
  </conditionalFormatting>
  <conditionalFormatting sqref="H11">
    <cfRule type="cellIs" dxfId="23" priority="5" operator="between">
      <formula>60</formula>
      <formula>69</formula>
    </cfRule>
    <cfRule type="cellIs" dxfId="22" priority="6" operator="between">
      <formula>70</formula>
      <formula>84</formula>
    </cfRule>
    <cfRule type="cellIs" dxfId="21" priority="7" operator="greaterThanOrEqual">
      <formula>85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L15" sqref="L15"/>
    </sheetView>
  </sheetViews>
  <sheetFormatPr defaultRowHeight="14.25" x14ac:dyDescent="0.15"/>
  <cols>
    <col min="1" max="1" width="10.5" bestFit="1" customWidth="1"/>
  </cols>
  <sheetData>
    <row r="1" spans="1:10" x14ac:dyDescent="0.15">
      <c r="A1" s="13" t="s">
        <v>29</v>
      </c>
      <c r="B1" s="23" t="s">
        <v>0</v>
      </c>
      <c r="C1" s="23" t="s">
        <v>30</v>
      </c>
      <c r="D1" s="23" t="s">
        <v>1</v>
      </c>
      <c r="E1" s="23" t="s">
        <v>2</v>
      </c>
      <c r="F1" s="23" t="s">
        <v>3</v>
      </c>
      <c r="G1" s="23" t="s">
        <v>4</v>
      </c>
      <c r="H1" s="21" t="s">
        <v>5</v>
      </c>
      <c r="I1" s="21" t="s">
        <v>31</v>
      </c>
      <c r="J1" s="21" t="s">
        <v>32</v>
      </c>
    </row>
    <row r="2" spans="1:10" x14ac:dyDescent="0.15">
      <c r="A2" s="24"/>
      <c r="B2" s="24"/>
      <c r="C2" s="24"/>
      <c r="D2" s="24"/>
      <c r="E2" s="25" t="s">
        <v>34</v>
      </c>
      <c r="F2" s="24"/>
      <c r="G2" s="24"/>
      <c r="H2" s="24"/>
      <c r="I2" s="24"/>
      <c r="J2" s="3" t="s">
        <v>33</v>
      </c>
    </row>
    <row r="4" spans="1:10" x14ac:dyDescent="0.15">
      <c r="A4" s="13" t="s">
        <v>18</v>
      </c>
      <c r="B4" s="2" t="s">
        <v>0</v>
      </c>
      <c r="C4" s="11" t="s">
        <v>25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11" t="s">
        <v>19</v>
      </c>
      <c r="J4" s="11" t="s">
        <v>20</v>
      </c>
    </row>
    <row r="5" spans="1:10" x14ac:dyDescent="0.15">
      <c r="A5" s="12">
        <v>1</v>
      </c>
      <c r="B5" s="20" t="s">
        <v>28</v>
      </c>
      <c r="C5" s="2" t="s">
        <v>26</v>
      </c>
      <c r="D5" s="3">
        <v>89</v>
      </c>
      <c r="E5" s="3">
        <v>93</v>
      </c>
      <c r="F5" s="3">
        <v>90</v>
      </c>
      <c r="G5" s="3">
        <v>85</v>
      </c>
      <c r="H5" s="3">
        <f>SUM(D5:G5)</f>
        <v>357</v>
      </c>
      <c r="I5" s="3">
        <f>AVERAGE(D5:G5)</f>
        <v>89.25</v>
      </c>
      <c r="J5" s="3" t="str">
        <f>IF(I5&gt;=90,"优秀",IF(I5&gt;=80,"良好",IF(I5&gt;=70,"中等",IF(I5&gt;=60,"合格","不合格"))))</f>
        <v>良好</v>
      </c>
    </row>
    <row r="6" spans="1:10" x14ac:dyDescent="0.15">
      <c r="A6" s="12">
        <v>2</v>
      </c>
      <c r="B6" s="2" t="s">
        <v>7</v>
      </c>
      <c r="C6" s="2" t="s">
        <v>27</v>
      </c>
      <c r="D6" s="3">
        <v>90</v>
      </c>
      <c r="E6" s="3">
        <v>89</v>
      </c>
      <c r="F6" s="3">
        <v>78</v>
      </c>
      <c r="G6" s="3">
        <v>90</v>
      </c>
      <c r="H6" s="3">
        <f t="shared" ref="H6:H13" si="0">SUM(D6:G6)</f>
        <v>347</v>
      </c>
      <c r="I6" s="3">
        <f t="shared" ref="I6:I13" si="1">AVERAGE(D6:G6)</f>
        <v>86.75</v>
      </c>
      <c r="J6" s="3" t="str">
        <f t="shared" ref="J6:J13" si="2">IF(I6&gt;=90,"优秀",IF(I6&gt;=80,"良好",IF(I6&gt;=70,"中等",IF(I6&gt;=60,"合格","不合格"))))</f>
        <v>良好</v>
      </c>
    </row>
    <row r="7" spans="1:10" x14ac:dyDescent="0.15">
      <c r="A7" s="12">
        <v>3</v>
      </c>
      <c r="B7" s="2" t="s">
        <v>8</v>
      </c>
      <c r="C7" s="2" t="s">
        <v>27</v>
      </c>
      <c r="D7" s="3">
        <v>75</v>
      </c>
      <c r="E7" s="3">
        <v>88</v>
      </c>
      <c r="F7" s="3">
        <v>92</v>
      </c>
      <c r="G7" s="3">
        <v>84</v>
      </c>
      <c r="H7" s="3">
        <f t="shared" si="0"/>
        <v>339</v>
      </c>
      <c r="I7" s="3">
        <f t="shared" si="1"/>
        <v>84.75</v>
      </c>
      <c r="J7" s="3" t="str">
        <f t="shared" si="2"/>
        <v>良好</v>
      </c>
    </row>
    <row r="8" spans="1:10" x14ac:dyDescent="0.15">
      <c r="A8" s="12">
        <v>5</v>
      </c>
      <c r="B8" s="2" t="s">
        <v>9</v>
      </c>
      <c r="C8" s="2" t="s">
        <v>26</v>
      </c>
      <c r="D8" s="3">
        <v>87</v>
      </c>
      <c r="E8" s="3">
        <v>45</v>
      </c>
      <c r="F8" s="3">
        <v>76</v>
      </c>
      <c r="G8" s="3">
        <v>93</v>
      </c>
      <c r="H8" s="3">
        <f t="shared" si="0"/>
        <v>301</v>
      </c>
      <c r="I8" s="3">
        <f t="shared" si="1"/>
        <v>75.25</v>
      </c>
      <c r="J8" s="3" t="str">
        <f t="shared" si="2"/>
        <v>中等</v>
      </c>
    </row>
    <row r="9" spans="1:10" x14ac:dyDescent="0.15">
      <c r="A9" s="12">
        <v>7</v>
      </c>
      <c r="B9" s="2" t="s">
        <v>10</v>
      </c>
      <c r="C9" s="2" t="s">
        <v>27</v>
      </c>
      <c r="D9" s="3">
        <v>68</v>
      </c>
      <c r="E9" s="3">
        <v>79</v>
      </c>
      <c r="F9" s="3">
        <v>80</v>
      </c>
      <c r="G9" s="3">
        <v>87</v>
      </c>
      <c r="H9" s="3">
        <f t="shared" si="0"/>
        <v>314</v>
      </c>
      <c r="I9" s="3">
        <f t="shared" si="1"/>
        <v>78.5</v>
      </c>
      <c r="J9" s="3" t="str">
        <f t="shared" si="2"/>
        <v>中等</v>
      </c>
    </row>
    <row r="10" spans="1:10" x14ac:dyDescent="0.15">
      <c r="A10" s="12">
        <v>8</v>
      </c>
      <c r="B10" s="2" t="s">
        <v>11</v>
      </c>
      <c r="C10" s="2" t="s">
        <v>26</v>
      </c>
      <c r="D10" s="3">
        <v>60</v>
      </c>
      <c r="E10" s="3">
        <v>54</v>
      </c>
      <c r="F10" s="3">
        <v>78</v>
      </c>
      <c r="G10" s="3">
        <v>79</v>
      </c>
      <c r="H10" s="3">
        <f t="shared" si="0"/>
        <v>271</v>
      </c>
      <c r="I10" s="3">
        <f t="shared" si="1"/>
        <v>67.75</v>
      </c>
      <c r="J10" s="3" t="str">
        <f t="shared" si="2"/>
        <v>合格</v>
      </c>
    </row>
    <row r="11" spans="1:10" x14ac:dyDescent="0.15">
      <c r="A11" s="12">
        <v>9</v>
      </c>
      <c r="B11" s="2" t="s">
        <v>12</v>
      </c>
      <c r="C11" s="2" t="s">
        <v>27</v>
      </c>
      <c r="D11" s="3">
        <v>90</v>
      </c>
      <c r="E11" s="3">
        <v>91</v>
      </c>
      <c r="F11" s="3">
        <v>92</v>
      </c>
      <c r="G11" s="3">
        <v>95</v>
      </c>
      <c r="H11" s="3">
        <f t="shared" si="0"/>
        <v>368</v>
      </c>
      <c r="I11" s="3">
        <f t="shared" si="1"/>
        <v>92</v>
      </c>
      <c r="J11" s="3" t="str">
        <f t="shared" si="2"/>
        <v>优秀</v>
      </c>
    </row>
    <row r="12" spans="1:10" x14ac:dyDescent="0.15">
      <c r="A12" s="12">
        <v>11</v>
      </c>
      <c r="B12" s="2" t="s">
        <v>13</v>
      </c>
      <c r="C12" s="2" t="s">
        <v>26</v>
      </c>
      <c r="D12" s="3">
        <v>56</v>
      </c>
      <c r="E12" s="3">
        <v>89</v>
      </c>
      <c r="F12" s="3">
        <v>92</v>
      </c>
      <c r="G12" s="3">
        <v>94</v>
      </c>
      <c r="H12" s="3">
        <f t="shared" si="0"/>
        <v>331</v>
      </c>
      <c r="I12" s="3">
        <f t="shared" si="1"/>
        <v>82.75</v>
      </c>
      <c r="J12" s="3" t="str">
        <f t="shared" si="2"/>
        <v>良好</v>
      </c>
    </row>
    <row r="13" spans="1:10" ht="15" thickBot="1" x14ac:dyDescent="0.2">
      <c r="A13" s="10">
        <v>12</v>
      </c>
      <c r="B13" s="6" t="s">
        <v>14</v>
      </c>
      <c r="C13" s="6" t="s">
        <v>27</v>
      </c>
      <c r="D13" s="7">
        <v>82</v>
      </c>
      <c r="E13" s="7">
        <v>80</v>
      </c>
      <c r="F13" s="7">
        <v>81</v>
      </c>
      <c r="G13" s="7">
        <v>87</v>
      </c>
      <c r="H13" s="7">
        <f t="shared" si="0"/>
        <v>330</v>
      </c>
      <c r="I13" s="7">
        <f t="shared" si="1"/>
        <v>82.5</v>
      </c>
      <c r="J13" s="7" t="str">
        <f t="shared" si="2"/>
        <v>良好</v>
      </c>
    </row>
    <row r="14" spans="1:10" ht="15" thickTop="1" x14ac:dyDescent="0.15"/>
    <row r="15" spans="1:10" x14ac:dyDescent="0.15">
      <c r="A15" s="13" t="s">
        <v>29</v>
      </c>
      <c r="B15" s="2" t="s">
        <v>0</v>
      </c>
      <c r="C15" s="2" t="s">
        <v>30</v>
      </c>
      <c r="D15" s="2" t="s">
        <v>1</v>
      </c>
      <c r="E15" s="2" t="s">
        <v>2</v>
      </c>
      <c r="F15" s="2" t="s">
        <v>3</v>
      </c>
      <c r="G15" s="2" t="s">
        <v>4</v>
      </c>
      <c r="H15" s="11" t="s">
        <v>5</v>
      </c>
      <c r="I15" s="11" t="s">
        <v>31</v>
      </c>
      <c r="J15" s="11" t="s">
        <v>32</v>
      </c>
    </row>
    <row r="16" spans="1:10" x14ac:dyDescent="0.15">
      <c r="A16" s="12">
        <v>1</v>
      </c>
      <c r="B16" s="20" t="s">
        <v>28</v>
      </c>
      <c r="C16" s="2" t="s">
        <v>26</v>
      </c>
      <c r="D16" s="3">
        <v>89</v>
      </c>
      <c r="E16" s="3">
        <v>93</v>
      </c>
      <c r="F16" s="3">
        <v>90</v>
      </c>
      <c r="G16" s="3">
        <v>85</v>
      </c>
      <c r="H16" s="3">
        <v>357</v>
      </c>
      <c r="I16" s="3">
        <v>89.25</v>
      </c>
      <c r="J16" s="3" t="s">
        <v>33</v>
      </c>
    </row>
    <row r="17" spans="1:10" x14ac:dyDescent="0.15">
      <c r="A17" s="12">
        <v>2</v>
      </c>
      <c r="B17" s="2" t="s">
        <v>7</v>
      </c>
      <c r="C17" s="2" t="s">
        <v>27</v>
      </c>
      <c r="D17" s="3">
        <v>90</v>
      </c>
      <c r="E17" s="3">
        <v>89</v>
      </c>
      <c r="F17" s="3">
        <v>78</v>
      </c>
      <c r="G17" s="3">
        <v>90</v>
      </c>
      <c r="H17" s="3">
        <v>347</v>
      </c>
      <c r="I17" s="3">
        <v>86.75</v>
      </c>
      <c r="J17" s="3" t="s">
        <v>33</v>
      </c>
    </row>
    <row r="18" spans="1:10" x14ac:dyDescent="0.15">
      <c r="A18" s="12">
        <v>3</v>
      </c>
      <c r="B18" s="2" t="s">
        <v>8</v>
      </c>
      <c r="C18" s="2" t="s">
        <v>27</v>
      </c>
      <c r="D18" s="3">
        <v>75</v>
      </c>
      <c r="E18" s="3">
        <v>88</v>
      </c>
      <c r="F18" s="3">
        <v>92</v>
      </c>
      <c r="G18" s="3">
        <v>84</v>
      </c>
      <c r="H18" s="3">
        <v>339</v>
      </c>
      <c r="I18" s="3">
        <v>84.75</v>
      </c>
      <c r="J18" s="3" t="s">
        <v>33</v>
      </c>
    </row>
    <row r="19" spans="1:10" x14ac:dyDescent="0.15">
      <c r="A19" s="12">
        <v>11</v>
      </c>
      <c r="B19" s="2" t="s">
        <v>13</v>
      </c>
      <c r="C19" s="2" t="s">
        <v>26</v>
      </c>
      <c r="D19" s="3">
        <v>56</v>
      </c>
      <c r="E19" s="3">
        <v>89</v>
      </c>
      <c r="F19" s="3">
        <v>92</v>
      </c>
      <c r="G19" s="3">
        <v>94</v>
      </c>
      <c r="H19" s="3">
        <v>331</v>
      </c>
      <c r="I19" s="3">
        <v>82.75</v>
      </c>
      <c r="J19" s="3" t="s">
        <v>33</v>
      </c>
    </row>
  </sheetData>
  <phoneticPr fontId="5" type="noConversion"/>
  <conditionalFormatting sqref="D5:G13">
    <cfRule type="cellIs" dxfId="20" priority="1" operator="lessThan">
      <formula>60</formula>
    </cfRule>
    <cfRule type="cellIs" dxfId="19" priority="5" operator="between">
      <formula>60</formula>
      <formula>69</formula>
    </cfRule>
    <cfRule type="cellIs" dxfId="18" priority="6" operator="between">
      <formula>70</formula>
      <formula>84</formula>
    </cfRule>
    <cfRule type="cellIs" dxfId="17" priority="7" operator="greaterThanOrEqual">
      <formula>85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5"/>
  <sheetViews>
    <sheetView workbookViewId="0">
      <selection activeCell="L19" sqref="L19"/>
    </sheetView>
  </sheetViews>
  <sheetFormatPr defaultRowHeight="14.25" x14ac:dyDescent="0.15"/>
  <cols>
    <col min="1" max="1" width="10.5" bestFit="1" customWidth="1"/>
  </cols>
  <sheetData>
    <row r="1" spans="1:10" x14ac:dyDescent="0.15">
      <c r="A1" s="13" t="s">
        <v>29</v>
      </c>
      <c r="B1" s="23" t="s">
        <v>0</v>
      </c>
      <c r="C1" s="23" t="s">
        <v>30</v>
      </c>
      <c r="D1" s="23" t="s">
        <v>1</v>
      </c>
      <c r="E1" s="23" t="s">
        <v>2</v>
      </c>
      <c r="F1" s="23" t="s">
        <v>3</v>
      </c>
      <c r="G1" s="23" t="s">
        <v>4</v>
      </c>
      <c r="H1" s="21" t="s">
        <v>5</v>
      </c>
      <c r="I1" s="21" t="s">
        <v>31</v>
      </c>
      <c r="J1" s="21" t="s">
        <v>32</v>
      </c>
    </row>
    <row r="2" spans="1:10" x14ac:dyDescent="0.15">
      <c r="A2" s="24"/>
      <c r="B2" s="24"/>
      <c r="C2" s="24"/>
      <c r="D2" s="24"/>
      <c r="E2" s="24"/>
      <c r="F2" s="24"/>
      <c r="G2" s="24"/>
      <c r="H2" s="24"/>
      <c r="I2" s="25" t="s">
        <v>34</v>
      </c>
      <c r="J2" s="3"/>
    </row>
    <row r="3" spans="1:10" x14ac:dyDescent="0.15">
      <c r="A3" s="24"/>
      <c r="B3" s="24"/>
      <c r="C3" s="24"/>
      <c r="D3" s="24"/>
      <c r="E3" s="25" t="s">
        <v>35</v>
      </c>
      <c r="F3" s="24"/>
      <c r="G3" s="24"/>
      <c r="H3" s="24"/>
      <c r="I3" s="24"/>
      <c r="J3" s="24"/>
    </row>
    <row r="5" spans="1:10" x14ac:dyDescent="0.15">
      <c r="A5" s="13" t="s">
        <v>18</v>
      </c>
      <c r="B5" s="2" t="s">
        <v>0</v>
      </c>
      <c r="C5" s="11" t="s">
        <v>25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11" t="s">
        <v>19</v>
      </c>
      <c r="J5" s="11" t="s">
        <v>20</v>
      </c>
    </row>
    <row r="6" spans="1:10" x14ac:dyDescent="0.15">
      <c r="A6" s="12">
        <v>1</v>
      </c>
      <c r="B6" s="20" t="s">
        <v>28</v>
      </c>
      <c r="C6" s="2" t="s">
        <v>26</v>
      </c>
      <c r="D6" s="3">
        <v>89</v>
      </c>
      <c r="E6" s="3">
        <v>93</v>
      </c>
      <c r="F6" s="3">
        <v>90</v>
      </c>
      <c r="G6" s="3">
        <v>85</v>
      </c>
      <c r="H6" s="3">
        <f>SUM(D6:G6)</f>
        <v>357</v>
      </c>
      <c r="I6" s="3">
        <f>AVERAGE(D6:G6)</f>
        <v>89.25</v>
      </c>
      <c r="J6" s="3" t="str">
        <f>IF(I6&gt;=90,"优秀",IF(I6&gt;=80,"良好",IF(I6&gt;=70,"中等",IF(I6&gt;=60,"合格","不合格"))))</f>
        <v>良好</v>
      </c>
    </row>
    <row r="7" spans="1:10" hidden="1" x14ac:dyDescent="0.15">
      <c r="A7" s="12">
        <v>2</v>
      </c>
      <c r="B7" s="2" t="s">
        <v>7</v>
      </c>
      <c r="C7" s="2" t="s">
        <v>27</v>
      </c>
      <c r="D7" s="3">
        <v>90</v>
      </c>
      <c r="E7" s="3">
        <v>89</v>
      </c>
      <c r="F7" s="3">
        <v>78</v>
      </c>
      <c r="G7" s="3">
        <v>90</v>
      </c>
      <c r="H7" s="3">
        <f t="shared" ref="H7:H14" si="0">SUM(D7:G7)</f>
        <v>347</v>
      </c>
      <c r="I7" s="3">
        <f t="shared" ref="I7:I14" si="1">AVERAGE(D7:G7)</f>
        <v>86.75</v>
      </c>
      <c r="J7" s="3" t="str">
        <f t="shared" ref="J7:J14" si="2">IF(I7&gt;=90,"优秀",IF(I7&gt;=80,"良好",IF(I7&gt;=70,"中等",IF(I7&gt;=60,"合格","不合格"))))</f>
        <v>良好</v>
      </c>
    </row>
    <row r="8" spans="1:10" x14ac:dyDescent="0.15">
      <c r="A8" s="12">
        <v>3</v>
      </c>
      <c r="B8" s="2" t="s">
        <v>8</v>
      </c>
      <c r="C8" s="2" t="s">
        <v>27</v>
      </c>
      <c r="D8" s="3">
        <v>75</v>
      </c>
      <c r="E8" s="3">
        <v>88</v>
      </c>
      <c r="F8" s="3">
        <v>92</v>
      </c>
      <c r="G8" s="3">
        <v>84</v>
      </c>
      <c r="H8" s="3">
        <f t="shared" si="0"/>
        <v>339</v>
      </c>
      <c r="I8" s="3">
        <f t="shared" si="1"/>
        <v>84.75</v>
      </c>
      <c r="J8" s="3" t="str">
        <f t="shared" si="2"/>
        <v>良好</v>
      </c>
    </row>
    <row r="9" spans="1:10" hidden="1" x14ac:dyDescent="0.15">
      <c r="A9" s="12">
        <v>5</v>
      </c>
      <c r="B9" s="2" t="s">
        <v>9</v>
      </c>
      <c r="C9" s="2" t="s">
        <v>26</v>
      </c>
      <c r="D9" s="3">
        <v>87</v>
      </c>
      <c r="E9" s="3">
        <v>45</v>
      </c>
      <c r="F9" s="3">
        <v>76</v>
      </c>
      <c r="G9" s="3">
        <v>93</v>
      </c>
      <c r="H9" s="3">
        <f t="shared" si="0"/>
        <v>301</v>
      </c>
      <c r="I9" s="3">
        <f t="shared" si="1"/>
        <v>75.25</v>
      </c>
      <c r="J9" s="3" t="str">
        <f t="shared" si="2"/>
        <v>中等</v>
      </c>
    </row>
    <row r="10" spans="1:10" x14ac:dyDescent="0.15">
      <c r="A10" s="12">
        <v>7</v>
      </c>
      <c r="B10" s="2" t="s">
        <v>10</v>
      </c>
      <c r="C10" s="2" t="s">
        <v>27</v>
      </c>
      <c r="D10" s="3">
        <v>68</v>
      </c>
      <c r="E10" s="3">
        <v>79</v>
      </c>
      <c r="F10" s="3">
        <v>80</v>
      </c>
      <c r="G10" s="3">
        <v>87</v>
      </c>
      <c r="H10" s="3">
        <f t="shared" si="0"/>
        <v>314</v>
      </c>
      <c r="I10" s="3">
        <f t="shared" si="1"/>
        <v>78.5</v>
      </c>
      <c r="J10" s="3" t="str">
        <f t="shared" si="2"/>
        <v>中等</v>
      </c>
    </row>
    <row r="11" spans="1:10" hidden="1" x14ac:dyDescent="0.15">
      <c r="A11" s="12">
        <v>8</v>
      </c>
      <c r="B11" s="2" t="s">
        <v>11</v>
      </c>
      <c r="C11" s="2" t="s">
        <v>26</v>
      </c>
      <c r="D11" s="3">
        <v>60</v>
      </c>
      <c r="E11" s="3">
        <v>54</v>
      </c>
      <c r="F11" s="3">
        <v>78</v>
      </c>
      <c r="G11" s="3">
        <v>79</v>
      </c>
      <c r="H11" s="3">
        <f t="shared" si="0"/>
        <v>271</v>
      </c>
      <c r="I11" s="3">
        <f t="shared" si="1"/>
        <v>67.75</v>
      </c>
      <c r="J11" s="3" t="str">
        <f t="shared" si="2"/>
        <v>合格</v>
      </c>
    </row>
    <row r="12" spans="1:10" x14ac:dyDescent="0.15">
      <c r="A12" s="12">
        <v>9</v>
      </c>
      <c r="B12" s="2" t="s">
        <v>12</v>
      </c>
      <c r="C12" s="2" t="s">
        <v>27</v>
      </c>
      <c r="D12" s="3">
        <v>90</v>
      </c>
      <c r="E12" s="3">
        <v>91</v>
      </c>
      <c r="F12" s="3">
        <v>92</v>
      </c>
      <c r="G12" s="3">
        <v>95</v>
      </c>
      <c r="H12" s="3">
        <f t="shared" si="0"/>
        <v>368</v>
      </c>
      <c r="I12" s="3">
        <f t="shared" si="1"/>
        <v>92</v>
      </c>
      <c r="J12" s="3" t="str">
        <f t="shared" si="2"/>
        <v>优秀</v>
      </c>
    </row>
    <row r="13" spans="1:10" x14ac:dyDescent="0.15">
      <c r="A13" s="12">
        <v>11</v>
      </c>
      <c r="B13" s="2" t="s">
        <v>13</v>
      </c>
      <c r="C13" s="2" t="s">
        <v>26</v>
      </c>
      <c r="D13" s="3">
        <v>56</v>
      </c>
      <c r="E13" s="3">
        <v>89</v>
      </c>
      <c r="F13" s="3">
        <v>92</v>
      </c>
      <c r="G13" s="3">
        <v>94</v>
      </c>
      <c r="H13" s="3">
        <f t="shared" si="0"/>
        <v>331</v>
      </c>
      <c r="I13" s="3">
        <f t="shared" si="1"/>
        <v>82.75</v>
      </c>
      <c r="J13" s="3" t="str">
        <f t="shared" si="2"/>
        <v>良好</v>
      </c>
    </row>
    <row r="14" spans="1:10" ht="15" thickBot="1" x14ac:dyDescent="0.2">
      <c r="A14" s="10">
        <v>12</v>
      </c>
      <c r="B14" s="6" t="s">
        <v>14</v>
      </c>
      <c r="C14" s="6" t="s">
        <v>27</v>
      </c>
      <c r="D14" s="7">
        <v>82</v>
      </c>
      <c r="E14" s="7">
        <v>80</v>
      </c>
      <c r="F14" s="7">
        <v>81</v>
      </c>
      <c r="G14" s="7">
        <v>87</v>
      </c>
      <c r="H14" s="7">
        <f t="shared" si="0"/>
        <v>330</v>
      </c>
      <c r="I14" s="7">
        <f t="shared" si="1"/>
        <v>82.5</v>
      </c>
      <c r="J14" s="7" t="str">
        <f t="shared" si="2"/>
        <v>良好</v>
      </c>
    </row>
    <row r="15" spans="1:10" ht="15" thickTop="1" x14ac:dyDescent="0.15"/>
  </sheetData>
  <phoneticPr fontId="5" type="noConversion"/>
  <conditionalFormatting sqref="D6:G14">
    <cfRule type="cellIs" dxfId="13" priority="1" operator="lessThan">
      <formula>60</formula>
    </cfRule>
    <cfRule type="cellIs" dxfId="12" priority="5" operator="between">
      <formula>60</formula>
      <formula>69</formula>
    </cfRule>
    <cfRule type="cellIs" dxfId="11" priority="6" operator="between">
      <formula>70</formula>
      <formula>84</formula>
    </cfRule>
    <cfRule type="cellIs" dxfId="10" priority="7" operator="greaterThanOrEqual">
      <formula>85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K16" sqref="K16"/>
    </sheetView>
  </sheetViews>
  <sheetFormatPr defaultRowHeight="14.25" outlineLevelRow="2" x14ac:dyDescent="0.15"/>
  <cols>
    <col min="1" max="1" width="10.5" bestFit="1" customWidth="1"/>
    <col min="3" max="3" width="10.125" customWidth="1"/>
  </cols>
  <sheetData>
    <row r="2" spans="1:10" x14ac:dyDescent="0.15">
      <c r="A2" s="30" t="s">
        <v>18</v>
      </c>
      <c r="B2" s="2" t="s">
        <v>0</v>
      </c>
      <c r="C2" s="11" t="s">
        <v>25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11" t="s">
        <v>19</v>
      </c>
      <c r="J2" s="11" t="s">
        <v>20</v>
      </c>
    </row>
    <row r="3" spans="1:10" outlineLevel="2" x14ac:dyDescent="0.15">
      <c r="A3" s="12">
        <v>1</v>
      </c>
      <c r="B3" s="20" t="s">
        <v>28</v>
      </c>
      <c r="C3" s="2" t="s">
        <v>26</v>
      </c>
      <c r="D3" s="3">
        <v>89</v>
      </c>
      <c r="E3" s="3">
        <v>93</v>
      </c>
      <c r="F3" s="3">
        <v>90</v>
      </c>
      <c r="G3" s="3">
        <v>85</v>
      </c>
      <c r="H3" s="3">
        <f>SUM(D3:G3)</f>
        <v>357</v>
      </c>
      <c r="I3" s="3">
        <f>AVERAGE(D3:G3)</f>
        <v>89.25</v>
      </c>
      <c r="J3" s="3" t="str">
        <f>IF(I3&gt;=90,"优秀",IF(I3&gt;=80,"良好",IF(I3&gt;=70,"中等",IF(I3&gt;=60,"合格","不合格"))))</f>
        <v>良好</v>
      </c>
    </row>
    <row r="4" spans="1:10" outlineLevel="2" x14ac:dyDescent="0.15">
      <c r="A4" s="12">
        <v>5</v>
      </c>
      <c r="B4" s="2" t="s">
        <v>9</v>
      </c>
      <c r="C4" s="2" t="s">
        <v>26</v>
      </c>
      <c r="D4" s="3">
        <v>87</v>
      </c>
      <c r="E4" s="3">
        <v>45</v>
      </c>
      <c r="F4" s="3">
        <v>76</v>
      </c>
      <c r="G4" s="3">
        <v>93</v>
      </c>
      <c r="H4" s="3">
        <f>SUM(D4:G4)</f>
        <v>301</v>
      </c>
      <c r="I4" s="3">
        <f>AVERAGE(D4:G4)</f>
        <v>75.25</v>
      </c>
      <c r="J4" s="3" t="str">
        <f>IF(I4&gt;=90,"优秀",IF(I4&gt;=80,"良好",IF(I4&gt;=70,"中等",IF(I4&gt;=60,"合格","不合格"))))</f>
        <v>中等</v>
      </c>
    </row>
    <row r="5" spans="1:10" outlineLevel="2" x14ac:dyDescent="0.15">
      <c r="A5" s="12">
        <v>8</v>
      </c>
      <c r="B5" s="2" t="s">
        <v>11</v>
      </c>
      <c r="C5" s="2" t="s">
        <v>26</v>
      </c>
      <c r="D5" s="3">
        <v>60</v>
      </c>
      <c r="E5" s="3">
        <v>54</v>
      </c>
      <c r="F5" s="3">
        <v>78</v>
      </c>
      <c r="G5" s="3">
        <v>79</v>
      </c>
      <c r="H5" s="3">
        <f>SUM(D5:G5)</f>
        <v>271</v>
      </c>
      <c r="I5" s="3">
        <f>AVERAGE(D5:G5)</f>
        <v>67.75</v>
      </c>
      <c r="J5" s="3" t="str">
        <f>IF(I5&gt;=90,"优秀",IF(I5&gt;=80,"良好",IF(I5&gt;=70,"中等",IF(I5&gt;=60,"合格","不合格"))))</f>
        <v>合格</v>
      </c>
    </row>
    <row r="6" spans="1:10" outlineLevel="2" x14ac:dyDescent="0.15">
      <c r="A6" s="12">
        <v>11</v>
      </c>
      <c r="B6" s="2" t="s">
        <v>13</v>
      </c>
      <c r="C6" s="2" t="s">
        <v>26</v>
      </c>
      <c r="D6" s="3">
        <v>56</v>
      </c>
      <c r="E6" s="3">
        <v>89</v>
      </c>
      <c r="F6" s="3">
        <v>92</v>
      </c>
      <c r="G6" s="3">
        <v>94</v>
      </c>
      <c r="H6" s="3">
        <f>SUM(D6:G6)</f>
        <v>331</v>
      </c>
      <c r="I6" s="3">
        <f>AVERAGE(D6:G6)</f>
        <v>82.75</v>
      </c>
      <c r="J6" s="3" t="str">
        <f>IF(I6&gt;=90,"优秀",IF(I6&gt;=80,"良好",IF(I6&gt;=70,"中等",IF(I6&gt;=60,"合格","不合格"))))</f>
        <v>良好</v>
      </c>
    </row>
    <row r="7" spans="1:10" outlineLevel="1" x14ac:dyDescent="0.15">
      <c r="A7" s="12"/>
      <c r="B7" s="2"/>
      <c r="C7" s="28" t="s">
        <v>37</v>
      </c>
      <c r="D7" s="3">
        <f>SUBTOTAL(1,D3:D6)</f>
        <v>73</v>
      </c>
      <c r="E7" s="3">
        <f>SUBTOTAL(1,E3:E6)</f>
        <v>70.25</v>
      </c>
      <c r="F7" s="3">
        <f>SUBTOTAL(1,F3:F6)</f>
        <v>84</v>
      </c>
      <c r="G7" s="3"/>
      <c r="H7" s="3"/>
      <c r="I7" s="3"/>
      <c r="J7" s="3"/>
    </row>
    <row r="8" spans="1:10" outlineLevel="2" x14ac:dyDescent="0.15">
      <c r="A8" s="12">
        <v>2</v>
      </c>
      <c r="B8" s="2" t="s">
        <v>7</v>
      </c>
      <c r="C8" s="2" t="s">
        <v>27</v>
      </c>
      <c r="D8" s="3">
        <v>90</v>
      </c>
      <c r="E8" s="3">
        <v>89</v>
      </c>
      <c r="F8" s="3">
        <v>78</v>
      </c>
      <c r="G8" s="3">
        <v>90</v>
      </c>
      <c r="H8" s="3">
        <f>SUM(D8:G8)</f>
        <v>347</v>
      </c>
      <c r="I8" s="3">
        <f>AVERAGE(D8:G8)</f>
        <v>86.75</v>
      </c>
      <c r="J8" s="3" t="str">
        <f>IF(I8&gt;=90,"优秀",IF(I8&gt;=80,"良好",IF(I8&gt;=70,"中等",IF(I8&gt;=60,"合格","不合格"))))</f>
        <v>良好</v>
      </c>
    </row>
    <row r="9" spans="1:10" outlineLevel="2" x14ac:dyDescent="0.15">
      <c r="A9" s="12">
        <v>3</v>
      </c>
      <c r="B9" s="2" t="s">
        <v>8</v>
      </c>
      <c r="C9" s="2" t="s">
        <v>27</v>
      </c>
      <c r="D9" s="3">
        <v>75</v>
      </c>
      <c r="E9" s="3">
        <v>88</v>
      </c>
      <c r="F9" s="3">
        <v>92</v>
      </c>
      <c r="G9" s="3">
        <v>84</v>
      </c>
      <c r="H9" s="3">
        <f>SUM(D9:G9)</f>
        <v>339</v>
      </c>
      <c r="I9" s="3">
        <f>AVERAGE(D9:G9)</f>
        <v>84.75</v>
      </c>
      <c r="J9" s="3" t="str">
        <f>IF(I9&gt;=90,"优秀",IF(I9&gt;=80,"良好",IF(I9&gt;=70,"中等",IF(I9&gt;=60,"合格","不合格"))))</f>
        <v>良好</v>
      </c>
    </row>
    <row r="10" spans="1:10" outlineLevel="2" x14ac:dyDescent="0.15">
      <c r="A10" s="12">
        <v>7</v>
      </c>
      <c r="B10" s="2" t="s">
        <v>10</v>
      </c>
      <c r="C10" s="2" t="s">
        <v>27</v>
      </c>
      <c r="D10" s="3">
        <v>68</v>
      </c>
      <c r="E10" s="3">
        <v>79</v>
      </c>
      <c r="F10" s="3">
        <v>80</v>
      </c>
      <c r="G10" s="3">
        <v>87</v>
      </c>
      <c r="H10" s="3">
        <f>SUM(D10:G10)</f>
        <v>314</v>
      </c>
      <c r="I10" s="3">
        <f>AVERAGE(D10:G10)</f>
        <v>78.5</v>
      </c>
      <c r="J10" s="3" t="str">
        <f>IF(I10&gt;=90,"优秀",IF(I10&gt;=80,"良好",IF(I10&gt;=70,"中等",IF(I10&gt;=60,"合格","不合格"))))</f>
        <v>中等</v>
      </c>
    </row>
    <row r="11" spans="1:10" outlineLevel="2" x14ac:dyDescent="0.15">
      <c r="A11" s="12">
        <v>9</v>
      </c>
      <c r="B11" s="2" t="s">
        <v>12</v>
      </c>
      <c r="C11" s="2" t="s">
        <v>27</v>
      </c>
      <c r="D11" s="3">
        <v>90</v>
      </c>
      <c r="E11" s="3">
        <v>91</v>
      </c>
      <c r="F11" s="3">
        <v>92</v>
      </c>
      <c r="G11" s="3">
        <v>95</v>
      </c>
      <c r="H11" s="3">
        <f>SUM(D11:G11)</f>
        <v>368</v>
      </c>
      <c r="I11" s="3">
        <f>AVERAGE(D11:G11)</f>
        <v>92</v>
      </c>
      <c r="J11" s="3" t="str">
        <f>IF(I11&gt;=90,"优秀",IF(I11&gt;=80,"良好",IF(I11&gt;=70,"中等",IF(I11&gt;=60,"合格","不合格"))))</f>
        <v>优秀</v>
      </c>
    </row>
    <row r="12" spans="1:10" ht="15" outlineLevel="2" thickBot="1" x14ac:dyDescent="0.2">
      <c r="A12" s="10">
        <v>12</v>
      </c>
      <c r="B12" s="6" t="s">
        <v>14</v>
      </c>
      <c r="C12" s="6" t="s">
        <v>27</v>
      </c>
      <c r="D12" s="7">
        <v>82</v>
      </c>
      <c r="E12" s="7">
        <v>80</v>
      </c>
      <c r="F12" s="7">
        <v>81</v>
      </c>
      <c r="G12" s="7">
        <v>87</v>
      </c>
      <c r="H12" s="7">
        <f>SUM(D12:G12)</f>
        <v>330</v>
      </c>
      <c r="I12" s="7">
        <f>AVERAGE(D12:G12)</f>
        <v>82.5</v>
      </c>
      <c r="J12" s="7" t="str">
        <f>IF(I12&gt;=90,"优秀",IF(I12&gt;=80,"良好",IF(I12&gt;=70,"中等",IF(I12&gt;=60,"合格","不合格"))))</f>
        <v>良好</v>
      </c>
    </row>
    <row r="13" spans="1:10" ht="15" outlineLevel="1" thickTop="1" x14ac:dyDescent="0.15">
      <c r="A13" s="26"/>
      <c r="B13" s="27"/>
      <c r="C13" s="29" t="s">
        <v>38</v>
      </c>
      <c r="D13" s="22">
        <f>SUBTOTAL(1,D8:D12)</f>
        <v>81</v>
      </c>
      <c r="E13" s="22">
        <f>SUBTOTAL(1,E8:E12)</f>
        <v>85.4</v>
      </c>
      <c r="F13" s="22">
        <f>SUBTOTAL(1,F8:F12)</f>
        <v>84.6</v>
      </c>
      <c r="G13" s="22"/>
      <c r="H13" s="22"/>
      <c r="I13" s="22"/>
      <c r="J13" s="22"/>
    </row>
    <row r="14" spans="1:10" x14ac:dyDescent="0.15">
      <c r="A14" s="26"/>
      <c r="B14" s="27"/>
      <c r="C14" s="29" t="s">
        <v>36</v>
      </c>
      <c r="D14" s="22">
        <f>SUBTOTAL(1,D3:D12)</f>
        <v>77.444444444444443</v>
      </c>
      <c r="E14" s="22">
        <f>SUBTOTAL(1,E3:E12)</f>
        <v>78.666666666666671</v>
      </c>
      <c r="F14" s="22">
        <f>SUBTOTAL(1,F3:F12)</f>
        <v>84.333333333333329</v>
      </c>
      <c r="G14" s="22"/>
      <c r="H14" s="22"/>
      <c r="I14" s="22"/>
      <c r="J14" s="22"/>
    </row>
  </sheetData>
  <sortState ref="A3:J11">
    <sortCondition ref="C3"/>
  </sortState>
  <phoneticPr fontId="5" type="noConversion"/>
  <conditionalFormatting sqref="D3:G14">
    <cfRule type="cellIs" dxfId="6" priority="1" operator="lessThan">
      <formula>60</formula>
    </cfRule>
    <cfRule type="cellIs" dxfId="5" priority="5" operator="between">
      <formula>60</formula>
      <formula>69</formula>
    </cfRule>
    <cfRule type="cellIs" dxfId="4" priority="6" operator="between">
      <formula>70</formula>
      <formula>84</formula>
    </cfRule>
    <cfRule type="cellIs" dxfId="3" priority="7" operator="greaterThanOrEqual">
      <formula>85</formula>
    </cfRule>
  </conditionalFormatting>
  <conditionalFormatting sqref="I12:I14">
    <cfRule type="cellIs" dxfId="2" priority="2" operator="between">
      <formula>60</formula>
      <formula>69</formula>
    </cfRule>
    <cfRule type="cellIs" dxfId="1" priority="3" operator="between">
      <formula>70</formula>
      <formula>84</formula>
    </cfRule>
    <cfRule type="cellIs" dxfId="0" priority="4" operator="greaterThanOrEqual">
      <formula>85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3</vt:i4>
      </vt:variant>
    </vt:vector>
  </HeadingPairs>
  <TitlesOfParts>
    <vt:vector size="10" baseType="lpstr">
      <vt:lpstr>学生成绩表</vt:lpstr>
      <vt:lpstr>学生成绩图表管理</vt:lpstr>
      <vt:lpstr>选择性粘贴表</vt:lpstr>
      <vt:lpstr>排序</vt:lpstr>
      <vt:lpstr>与筛选</vt:lpstr>
      <vt:lpstr>或筛选</vt:lpstr>
      <vt:lpstr>分类汇总</vt:lpstr>
      <vt:lpstr>或筛选!Criteria</vt:lpstr>
      <vt:lpstr>与筛选!Criteria</vt:lpstr>
      <vt:lpstr>与筛选!提取</vt:lpstr>
    </vt:vector>
  </TitlesOfParts>
  <Company>SUN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Matrix</cp:lastModifiedBy>
  <dcterms:created xsi:type="dcterms:W3CDTF">2006-03-15T06:39:22Z</dcterms:created>
  <dcterms:modified xsi:type="dcterms:W3CDTF">2015-10-30T00:44:21Z</dcterms:modified>
</cp:coreProperties>
</file>