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1"/>
  <workbookPr/>
  <xr:revisionPtr revIDLastSave="0" documentId="8_{CD672E36-253F-42AF-9809-96478B655C10}" xr6:coauthVersionLast="47" xr6:coauthVersionMax="47" xr10:uidLastSave="{00000000-0000-0000-0000-000000000000}"/>
  <bookViews>
    <workbookView xWindow="240" yWindow="105" windowWidth="14805" windowHeight="8010" activeTab="15" xr2:uid="{00000000-000D-0000-FFFF-FFFF00000000}"/>
  </bookViews>
  <sheets>
    <sheet name="Project Information" sheetId="1" r:id="rId1"/>
    <sheet name="Method 1" sheetId="2" r:id="rId2"/>
    <sheet name="Method 2" sheetId="3" r:id="rId3"/>
    <sheet name="Method 3" sheetId="4" r:id="rId4"/>
    <sheet name="Quality Factors" sheetId="5" r:id="rId5"/>
    <sheet name="Adjusted Effort" sheetId="6" r:id="rId6"/>
    <sheet name="Testing Team" sheetId="7" r:id="rId7"/>
    <sheet name="Testing Schedule" sheetId="8" r:id="rId8"/>
    <sheet name="Environment Costs" sheetId="9" r:id="rId9"/>
    <sheet name="Tools and Licenses" sheetId="10" r:id="rId10"/>
    <sheet name="Defect Estimation" sheetId="11" r:id="rId11"/>
    <sheet name="Budget Summary" sheetId="12" r:id="rId12"/>
    <sheet name="Risk Assessment" sheetId="13" r:id="rId13"/>
    <sheet name="Final Estimate" sheetId="14" r:id="rId14"/>
    <sheet name="Quality Metrics" sheetId="15" r:id="rId15"/>
    <sheet name="Reporting Schedule" sheetId="16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4" l="1" a="1"/>
  <c r="C5" i="14" s="1"/>
  <c r="C5" i="6"/>
  <c r="C6" i="6"/>
  <c r="C4" i="6"/>
  <c r="D8" i="5"/>
  <c r="D6" i="2"/>
  <c r="D5" i="2"/>
  <c r="D3" i="2"/>
  <c r="D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<sst xmlns="http://schemas.openxmlformats.org/spreadsheetml/2006/main" count="241" uniqueCount="202">
  <si>
    <t>Project Name</t>
  </si>
  <si>
    <t>Customer Portal Web Application</t>
  </si>
  <si>
    <t>Application Type</t>
  </si>
  <si>
    <t>Business Web Application</t>
  </si>
  <si>
    <t>Development Effort (hours)</t>
  </si>
  <si>
    <t>Quality Requirements</t>
  </si>
  <si>
    <t>Standard Business Application</t>
  </si>
  <si>
    <t>Testing Manager</t>
  </si>
  <si>
    <t>Your Name</t>
  </si>
  <si>
    <t>Date</t>
  </si>
  <si>
    <t>Percentage of Development Effort</t>
  </si>
  <si>
    <t xml:space="preserve"> Testing %</t>
  </si>
  <si>
    <t>Development Hours</t>
  </si>
  <si>
    <t>Testing Hours</t>
  </si>
  <si>
    <t>Business Web Apps</t>
  </si>
  <si>
    <t xml:space="preserve"> 25-35%</t>
  </si>
  <si>
    <t>E-commerce</t>
  </si>
  <si>
    <t>30-40%</t>
  </si>
  <si>
    <t>Financial Systems</t>
  </si>
  <si>
    <t>40-50%</t>
  </si>
  <si>
    <t>Safety-Critical</t>
  </si>
  <si>
    <t>50-100%</t>
  </si>
  <si>
    <t>Selected Type</t>
  </si>
  <si>
    <t>Testing by Type</t>
  </si>
  <si>
    <t>Testing Type</t>
  </si>
  <si>
    <t>% of Total Testing</t>
  </si>
  <si>
    <t>Hours</t>
  </si>
  <si>
    <t>Cost @ $55/hr</t>
  </si>
  <si>
    <t>Description</t>
  </si>
  <si>
    <t>Unit Testing</t>
  </si>
  <si>
    <t>Developer responsibility</t>
  </si>
  <si>
    <t>Integration Testing</t>
  </si>
  <si>
    <t>API and database testing</t>
  </si>
  <si>
    <t>System Testing</t>
  </si>
  <si>
    <t>End-to-end functionality</t>
  </si>
  <si>
    <t>User Acceptance Testing</t>
  </si>
  <si>
    <t>Business stakeholder testing</t>
  </si>
  <si>
    <t>Performance Testing</t>
  </si>
  <si>
    <t>Load and stress testing</t>
  </si>
  <si>
    <t>Total Testing Effort</t>
  </si>
  <si>
    <t>Feature-Based Testing</t>
  </si>
  <si>
    <t>Feature Area</t>
  </si>
  <si>
    <t>Complexity</t>
  </si>
  <si>
    <t>Test Cases</t>
  </si>
  <si>
    <t>Hours/Case</t>
  </si>
  <si>
    <t>Total Hours</t>
  </si>
  <si>
    <t>User Authentication</t>
  </si>
  <si>
    <t>Medium</t>
  </si>
  <si>
    <t>Customer Dashboard</t>
  </si>
  <si>
    <t>High</t>
  </si>
  <si>
    <t>Order Management</t>
  </si>
  <si>
    <t>Payment Processing</t>
  </si>
  <si>
    <t>Product Catalog</t>
  </si>
  <si>
    <t>Support System</t>
  </si>
  <si>
    <t>Low</t>
  </si>
  <si>
    <t>Reporting</t>
  </si>
  <si>
    <t>Mobile Interface</t>
  </si>
  <si>
    <t>Total Features</t>
  </si>
  <si>
    <t>Quality Factors Adjustment</t>
  </si>
  <si>
    <t>Quality Factor</t>
  </si>
  <si>
    <t>Target Level</t>
  </si>
  <si>
    <t>Multiplier</t>
  </si>
  <si>
    <t>Applied</t>
  </si>
  <si>
    <t>Functionality</t>
  </si>
  <si>
    <t>95% pass rate</t>
  </si>
  <si>
    <t>Yes</t>
  </si>
  <si>
    <t>Reliability</t>
  </si>
  <si>
    <t>99% uptime</t>
  </si>
  <si>
    <t>Performance</t>
  </si>
  <si>
    <t>&lt;3 sec response</t>
  </si>
  <si>
    <t>Security</t>
  </si>
  <si>
    <t>Standard protection</t>
  </si>
  <si>
    <t>Usability</t>
  </si>
  <si>
    <t>Good user experience</t>
  </si>
  <si>
    <t>Combined Multiplier</t>
  </si>
  <si>
    <t>Adjusted Testing Effort</t>
  </si>
  <si>
    <t>Base Testing Effort</t>
  </si>
  <si>
    <t>hours</t>
  </si>
  <si>
    <t>Quality Multiplier</t>
  </si>
  <si>
    <t>Risk Buffer (10%)</t>
  </si>
  <si>
    <t>Final Testing Effort</t>
  </si>
  <si>
    <t>Testing Team Structure</t>
  </si>
  <si>
    <t>Role</t>
  </si>
  <si>
    <t>Count</t>
  </si>
  <si>
    <t>Rate ($/hour)</t>
  </si>
  <si>
    <t>Utilization</t>
  </si>
  <si>
    <t>Effective Rate</t>
  </si>
  <si>
    <t>Test Manager</t>
  </si>
  <si>
    <t>Senior QA Engineer</t>
  </si>
  <si>
    <t>Mid-level QA Engineer</t>
  </si>
  <si>
    <t>Junior QA Engineer</t>
  </si>
  <si>
    <t>Performance Tester</t>
  </si>
  <si>
    <t>Security Tester</t>
  </si>
  <si>
    <t>Average Blended Rate</t>
  </si>
  <si>
    <t>Testing Schedule Planning</t>
  </si>
  <si>
    <t>Phase</t>
  </si>
  <si>
    <t>Duration (weeks)</t>
  </si>
  <si>
    <t>Effort (hours)</t>
  </si>
  <si>
    <t>Team Size</t>
  </si>
  <si>
    <t>Test Planning</t>
  </si>
  <si>
    <t>Strategy and case design</t>
  </si>
  <si>
    <t>Test Execution</t>
  </si>
  <si>
    <t>Execute test cases</t>
  </si>
  <si>
    <t>Defect Resolution</t>
  </si>
  <si>
    <t>Fix bugs and retest</t>
  </si>
  <si>
    <t>Final Validation</t>
  </si>
  <si>
    <t>Smoke tests and sign-off</t>
  </si>
  <si>
    <t>Total Test Schedule</t>
  </si>
  <si>
    <t>Average: 3</t>
  </si>
  <si>
    <t>Test Environment Costs</t>
  </si>
  <si>
    <t>Environment</t>
  </si>
  <si>
    <t>Setup Cost</t>
  </si>
  <si>
    <t>Monthly Cost</t>
  </si>
  <si>
    <t>Duration</t>
  </si>
  <si>
    <t>Total Cost</t>
  </si>
  <si>
    <t>Development</t>
  </si>
  <si>
    <t>3 months</t>
  </si>
  <si>
    <t>Testing</t>
  </si>
  <si>
    <t>4 months</t>
  </si>
  <si>
    <t>Staging</t>
  </si>
  <si>
    <t>2 months</t>
  </si>
  <si>
    <t>1 month</t>
  </si>
  <si>
    <t>Total Environment Costs</t>
  </si>
  <si>
    <t>Testing Tools and Licenses</t>
  </si>
  <si>
    <t>Tool</t>
  </si>
  <si>
    <t>License Type</t>
  </si>
  <si>
    <t>Cost</t>
  </si>
  <si>
    <t>Users</t>
  </si>
  <si>
    <t>Test Management</t>
  </si>
  <si>
    <t>Annual</t>
  </si>
  <si>
    <t>Automation Tool</t>
  </si>
  <si>
    <t>Performance Tool</t>
  </si>
  <si>
    <t>Security Scanner</t>
  </si>
  <si>
    <t>Mobile Testing</t>
  </si>
  <si>
    <t>Total Tool Costs</t>
  </si>
  <si>
    <t>Defect Estimation</t>
  </si>
  <si>
    <t>Defects/KLOC</t>
  </si>
  <si>
    <t>Code Size (KLOC)</t>
  </si>
  <si>
    <t>Estimated Defects</t>
  </si>
  <si>
    <t>Fix Time (hrs)</t>
  </si>
  <si>
    <t>UAT</t>
  </si>
  <si>
    <t>Total Defects</t>
  </si>
  <si>
    <t>Testing Budget Summary</t>
  </si>
  <si>
    <t>Category</t>
  </si>
  <si>
    <t>Rate</t>
  </si>
  <si>
    <t>% of Total</t>
  </si>
  <si>
    <t>Testing Team</t>
  </si>
  <si>
    <t>Test Environment</t>
  </si>
  <si>
    <t>Testing Tools</t>
  </si>
  <si>
    <t>Total Testing Budget</t>
  </si>
  <si>
    <t>Risk Assessment</t>
  </si>
  <si>
    <t>Risk Factor</t>
  </si>
  <si>
    <t>Probability</t>
  </si>
  <si>
    <t>Impact</t>
  </si>
  <si>
    <t>Mitigation</t>
  </si>
  <si>
    <t>Contingency</t>
  </si>
  <si>
    <t>Requirements Changes</t>
  </si>
  <si>
    <t>Early involvement</t>
  </si>
  <si>
    <t>Environment Issues</t>
  </si>
  <si>
    <t>Early setup</t>
  </si>
  <si>
    <t>Tool Problems</t>
  </si>
  <si>
    <t>Vendor support</t>
  </si>
  <si>
    <t>Resource Availability</t>
  </si>
  <si>
    <t>Cross-training</t>
  </si>
  <si>
    <t>Total Risk Contingency</t>
  </si>
  <si>
    <t>Final Testing Estimate</t>
  </si>
  <si>
    <t>Base Testing Cost</t>
  </si>
  <si>
    <t>Risk Contingency (25%)</t>
  </si>
  <si>
    <t>Final Testing Budget</t>
  </si>
  <si>
    <t>Testing as % of Development</t>
  </si>
  <si>
    <t>Quality Metrics Targets</t>
  </si>
  <si>
    <t>Metric</t>
  </si>
  <si>
    <t>Target</t>
  </si>
  <si>
    <t>Measurement Method</t>
  </si>
  <si>
    <t>Test Coverage</t>
  </si>
  <si>
    <t>Code coverage tools</t>
  </si>
  <si>
    <t>Defect Detection Rate</t>
  </si>
  <si>
    <t>Defects found in testing / total</t>
  </si>
  <si>
    <t>Defect Leakage</t>
  </si>
  <si>
    <t>&lt;5%</t>
  </si>
  <si>
    <t>Defects found in production</t>
  </si>
  <si>
    <t>Test Execution Rate</t>
  </si>
  <si>
    <t>Tests passed / total tests</t>
  </si>
  <si>
    <t>Automation Coverage</t>
  </si>
  <si>
    <t>Automated tests / total tests</t>
  </si>
  <si>
    <t>Reporting Schedule</t>
  </si>
  <si>
    <t>Report</t>
  </si>
  <si>
    <t>Frequency</t>
  </si>
  <si>
    <t>Recipients</t>
  </si>
  <si>
    <t>Test Progress</t>
  </si>
  <si>
    <t>Weekly</t>
  </si>
  <si>
    <t>PM and stakeholders</t>
  </si>
  <si>
    <t>Defect Summary</t>
  </si>
  <si>
    <t>Development team</t>
  </si>
  <si>
    <t>Coverage Report</t>
  </si>
  <si>
    <t>Daily</t>
  </si>
  <si>
    <t>Test team</t>
  </si>
  <si>
    <t>Quality Dashboard</t>
  </si>
  <si>
    <t>All team members</t>
  </si>
  <si>
    <t>Final Test Report</t>
  </si>
  <si>
    <t>End of phase</t>
  </si>
  <si>
    <t>All stakeholders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</si>
</sst>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9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11" sqref="C11"/>
    </sheetView>
  </sheetViews>
  <sheetFormatPr defaultRowHeight="15"/>
  <sheetData>
    <row r="1" spans="1:4">
      <c r="A1" t="s">
        <v>0</v>
      </c>
      <c r="D1" t="s">
        <v>1</v>
      </c>
    </row>
    <row r="2" spans="1:4">
      <c r="A2" t="s">
        <v>2</v>
      </c>
      <c r="D2" t="s">
        <v>3</v>
      </c>
    </row>
    <row r="3" spans="1:4">
      <c r="A3" t="s">
        <v>4</v>
      </c>
      <c r="D3" s="1">
        <v>3200</v>
      </c>
    </row>
    <row r="4" spans="1:4">
      <c r="A4" t="s">
        <v>5</v>
      </c>
      <c r="D4" t="s">
        <v>6</v>
      </c>
    </row>
    <row r="5" spans="1:4">
      <c r="A5" t="s">
        <v>7</v>
      </c>
      <c r="D5" t="s">
        <v>8</v>
      </c>
    </row>
    <row r="6" spans="1:4">
      <c r="A6" t="s">
        <v>9</v>
      </c>
      <c r="D6" s="2">
        <v>45872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483D5-7075-4DEE-85D9-BAA0ABB36B9B}">
  <dimension ref="A1:D7"/>
  <sheetViews>
    <sheetView workbookViewId="0">
      <selection activeCell="B7" sqref="B7"/>
    </sheetView>
  </sheetViews>
  <sheetFormatPr defaultRowHeight="15"/>
  <cols>
    <col min="1" max="1" width="17.42578125" customWidth="1"/>
    <col min="2" max="2" width="11.140625" customWidth="1"/>
    <col min="3" max="3" width="11.42578125" customWidth="1"/>
    <col min="4" max="4" width="12.7109375" customWidth="1"/>
  </cols>
  <sheetData>
    <row r="1" spans="1:4">
      <c r="A1" t="s">
        <v>10</v>
      </c>
    </row>
    <row r="2" spans="1:4">
      <c r="A2" t="s">
        <v>2</v>
      </c>
      <c r="B2" t="s">
        <v>11</v>
      </c>
      <c r="C2" t="s">
        <v>12</v>
      </c>
      <c r="D2" t="s">
        <v>13</v>
      </c>
    </row>
    <row r="3" spans="1:4">
      <c r="A3" t="s">
        <v>14</v>
      </c>
      <c r="B3" t="s">
        <v>15</v>
      </c>
      <c r="C3">
        <v>3200</v>
      </c>
      <c r="D3">
        <f>3200 * 0.3</f>
        <v>960</v>
      </c>
    </row>
    <row r="4" spans="1:4">
      <c r="A4" t="s">
        <v>16</v>
      </c>
      <c r="B4" t="s">
        <v>17</v>
      </c>
      <c r="C4">
        <v>3200</v>
      </c>
      <c r="D4">
        <f>3200 * 0.35</f>
        <v>1120</v>
      </c>
    </row>
    <row r="5" spans="1:4">
      <c r="A5" t="s">
        <v>18</v>
      </c>
      <c r="B5" t="s">
        <v>19</v>
      </c>
      <c r="C5">
        <v>3200</v>
      </c>
      <c r="D5">
        <f>3200 * 0.45</f>
        <v>1440</v>
      </c>
    </row>
    <row r="6" spans="1:4">
      <c r="A6" t="s">
        <v>20</v>
      </c>
      <c r="B6" t="s">
        <v>21</v>
      </c>
      <c r="C6">
        <v>3200</v>
      </c>
      <c r="D6">
        <f>3200 * 0.75</f>
        <v>2400</v>
      </c>
    </row>
    <row r="7" spans="1:4">
      <c r="A7" t="s">
        <v>22</v>
      </c>
      <c r="B7" t="s">
        <v>14</v>
      </c>
      <c r="C7">
        <v>3200</v>
      </c>
      <c r="D7">
        <v>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460A8-C55A-4E44-97AD-BF4B79E920AD}">
  <dimension ref="A1:E8"/>
  <sheetViews>
    <sheetView workbookViewId="0">
      <selection activeCell="D10" sqref="D10"/>
    </sheetView>
  </sheetViews>
  <sheetFormatPr defaultRowHeight="15"/>
  <cols>
    <col min="1" max="1" width="22.5703125" bestFit="1" customWidth="1"/>
    <col min="2" max="2" width="16.140625" bestFit="1" customWidth="1"/>
    <col min="4" max="4" width="13" customWidth="1"/>
  </cols>
  <sheetData>
    <row r="1" spans="1:5">
      <c r="A1" t="s">
        <v>23</v>
      </c>
    </row>
    <row r="2" spans="1:5">
      <c r="A2" t="s">
        <v>24</v>
      </c>
      <c r="B2" t="s">
        <v>25</v>
      </c>
      <c r="C2" t="s">
        <v>26</v>
      </c>
      <c r="D2" t="s">
        <v>27</v>
      </c>
      <c r="E2" t="s">
        <v>28</v>
      </c>
    </row>
    <row r="3" spans="1:5">
      <c r="A3" t="s">
        <v>29</v>
      </c>
      <c r="B3" s="3">
        <v>0.25</v>
      </c>
      <c r="C3">
        <v>240</v>
      </c>
      <c r="D3" s="4">
        <v>13200</v>
      </c>
      <c r="E3" t="s">
        <v>30</v>
      </c>
    </row>
    <row r="4" spans="1:5">
      <c r="A4" t="s">
        <v>31</v>
      </c>
      <c r="B4" s="3">
        <v>0.2</v>
      </c>
      <c r="C4">
        <v>192</v>
      </c>
      <c r="D4" s="4">
        <v>10560</v>
      </c>
      <c r="E4" t="s">
        <v>32</v>
      </c>
    </row>
    <row r="5" spans="1:5">
      <c r="A5" t="s">
        <v>33</v>
      </c>
      <c r="B5" s="3">
        <v>0.3</v>
      </c>
      <c r="C5">
        <v>288</v>
      </c>
      <c r="D5" s="4">
        <v>15840</v>
      </c>
      <c r="E5" t="s">
        <v>34</v>
      </c>
    </row>
    <row r="6" spans="1:5">
      <c r="A6" t="s">
        <v>35</v>
      </c>
      <c r="B6" s="3">
        <v>0.15</v>
      </c>
      <c r="C6">
        <v>144</v>
      </c>
      <c r="D6" s="4">
        <v>7920</v>
      </c>
      <c r="E6" t="s">
        <v>36</v>
      </c>
    </row>
    <row r="7" spans="1:5">
      <c r="A7" t="s">
        <v>37</v>
      </c>
      <c r="B7" s="3">
        <v>0.1</v>
      </c>
      <c r="C7">
        <v>96</v>
      </c>
      <c r="D7" s="4">
        <v>5280</v>
      </c>
      <c r="E7" t="s">
        <v>38</v>
      </c>
    </row>
    <row r="8" spans="1:5">
      <c r="A8" t="s">
        <v>39</v>
      </c>
      <c r="B8" s="3">
        <v>1</v>
      </c>
      <c r="C8">
        <v>960</v>
      </c>
      <c r="D8" s="4">
        <v>52800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3456-FD0B-427C-BECC-F11197B7FE40}">
  <dimension ref="A1:E11"/>
  <sheetViews>
    <sheetView workbookViewId="0">
      <selection activeCell="B14" sqref="B14"/>
    </sheetView>
  </sheetViews>
  <sheetFormatPr defaultRowHeight="15"/>
  <cols>
    <col min="1" max="1" width="21.85546875" customWidth="1"/>
    <col min="2" max="2" width="12.85546875" customWidth="1"/>
    <col min="3" max="3" width="10.140625" customWidth="1"/>
    <col min="4" max="4" width="12.7109375" customWidth="1"/>
  </cols>
  <sheetData>
    <row r="1" spans="1:5">
      <c r="A1" t="s">
        <v>40</v>
      </c>
    </row>
    <row r="2" spans="1:5">
      <c r="A2" t="s">
        <v>41</v>
      </c>
      <c r="B2" t="s">
        <v>42</v>
      </c>
      <c r="C2" t="s">
        <v>43</v>
      </c>
      <c r="D2" t="s">
        <v>44</v>
      </c>
      <c r="E2" t="s">
        <v>45</v>
      </c>
    </row>
    <row r="3" spans="1:5">
      <c r="A3" t="s">
        <v>46</v>
      </c>
      <c r="B3" t="s">
        <v>47</v>
      </c>
      <c r="C3">
        <v>25</v>
      </c>
      <c r="D3">
        <v>2</v>
      </c>
      <c r="E3">
        <v>50</v>
      </c>
    </row>
    <row r="4" spans="1:5">
      <c r="A4" t="s">
        <v>48</v>
      </c>
      <c r="B4" t="s">
        <v>49</v>
      </c>
      <c r="C4">
        <v>40</v>
      </c>
      <c r="D4">
        <v>2.5</v>
      </c>
      <c r="E4">
        <v>100</v>
      </c>
    </row>
    <row r="5" spans="1:5">
      <c r="A5" t="s">
        <v>50</v>
      </c>
      <c r="B5" t="s">
        <v>49</v>
      </c>
      <c r="C5">
        <v>35</v>
      </c>
      <c r="D5">
        <v>3</v>
      </c>
      <c r="E5">
        <v>105</v>
      </c>
    </row>
    <row r="6" spans="1:5">
      <c r="A6" t="s">
        <v>51</v>
      </c>
      <c r="B6" t="s">
        <v>49</v>
      </c>
      <c r="C6">
        <v>30</v>
      </c>
      <c r="D6">
        <v>3.5</v>
      </c>
      <c r="E6">
        <v>105</v>
      </c>
    </row>
    <row r="7" spans="1:5">
      <c r="A7" t="s">
        <v>52</v>
      </c>
      <c r="B7" t="s">
        <v>47</v>
      </c>
      <c r="C7">
        <v>45</v>
      </c>
      <c r="D7">
        <v>2</v>
      </c>
      <c r="E7">
        <v>90</v>
      </c>
    </row>
    <row r="8" spans="1:5">
      <c r="A8" t="s">
        <v>53</v>
      </c>
      <c r="B8" t="s">
        <v>54</v>
      </c>
      <c r="C8">
        <v>20</v>
      </c>
      <c r="D8">
        <v>1.5</v>
      </c>
      <c r="E8">
        <v>30</v>
      </c>
    </row>
    <row r="9" spans="1:5">
      <c r="A9" t="s">
        <v>55</v>
      </c>
      <c r="B9" t="s">
        <v>47</v>
      </c>
      <c r="C9">
        <v>25</v>
      </c>
      <c r="D9">
        <v>2.5</v>
      </c>
      <c r="E9">
        <v>63</v>
      </c>
    </row>
    <row r="10" spans="1:5">
      <c r="A10" t="s">
        <v>56</v>
      </c>
      <c r="B10" t="s">
        <v>49</v>
      </c>
      <c r="C10">
        <v>35</v>
      </c>
      <c r="D10">
        <v>2.5</v>
      </c>
      <c r="E10">
        <v>88</v>
      </c>
    </row>
    <row r="11" spans="1:5">
      <c r="A11" t="s">
        <v>57</v>
      </c>
      <c r="E11">
        <v>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24DC-46CA-4183-98B0-7F363BC16F1C}">
  <dimension ref="A1:D8"/>
  <sheetViews>
    <sheetView workbookViewId="0">
      <selection activeCell="B11" sqref="B11"/>
    </sheetView>
  </sheetViews>
  <sheetFormatPr defaultRowHeight="15"/>
  <cols>
    <col min="1" max="1" width="18.7109375" customWidth="1"/>
    <col min="2" max="2" width="15.140625" customWidth="1"/>
  </cols>
  <sheetData>
    <row r="1" spans="1:4">
      <c r="A1" t="s">
        <v>58</v>
      </c>
    </row>
    <row r="2" spans="1:4">
      <c r="A2" t="s">
        <v>59</v>
      </c>
      <c r="B2" t="s">
        <v>60</v>
      </c>
      <c r="C2" t="s">
        <v>61</v>
      </c>
      <c r="D2" t="s">
        <v>62</v>
      </c>
    </row>
    <row r="3" spans="1:4">
      <c r="A3" t="s">
        <v>63</v>
      </c>
      <c r="B3" t="s">
        <v>64</v>
      </c>
      <c r="C3">
        <v>1</v>
      </c>
      <c r="D3" t="s">
        <v>65</v>
      </c>
    </row>
    <row r="4" spans="1:4">
      <c r="A4" t="s">
        <v>66</v>
      </c>
      <c r="B4" t="s">
        <v>67</v>
      </c>
      <c r="C4">
        <v>1.2</v>
      </c>
      <c r="D4" t="s">
        <v>65</v>
      </c>
    </row>
    <row r="5" spans="1:4">
      <c r="A5" t="s">
        <v>68</v>
      </c>
      <c r="B5" t="s">
        <v>69</v>
      </c>
      <c r="C5">
        <v>1.1000000000000001</v>
      </c>
      <c r="D5" t="s">
        <v>65</v>
      </c>
    </row>
    <row r="6" spans="1:4">
      <c r="A6" t="s">
        <v>70</v>
      </c>
      <c r="B6" t="s">
        <v>71</v>
      </c>
      <c r="C6">
        <v>1</v>
      </c>
      <c r="D6" t="s">
        <v>65</v>
      </c>
    </row>
    <row r="7" spans="1:4">
      <c r="A7" t="s">
        <v>72</v>
      </c>
      <c r="B7" t="s">
        <v>73</v>
      </c>
      <c r="C7">
        <v>1</v>
      </c>
      <c r="D7" t="s">
        <v>65</v>
      </c>
    </row>
    <row r="8" spans="1:4">
      <c r="A8" t="s">
        <v>74</v>
      </c>
      <c r="C8">
        <v>1.32</v>
      </c>
      <c r="D8" s="1">
        <f>1*1.2*1.1*1*1</f>
        <v>1.32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7630B-3BE4-4DB3-9829-C4B7BA26C4AB}">
  <dimension ref="A1:D6"/>
  <sheetViews>
    <sheetView workbookViewId="0">
      <selection activeCell="A7" sqref="A7"/>
    </sheetView>
  </sheetViews>
  <sheetFormatPr defaultRowHeight="15"/>
  <cols>
    <col min="1" max="1" width="21.140625" customWidth="1"/>
  </cols>
  <sheetData>
    <row r="1" spans="1:4">
      <c r="A1" t="s">
        <v>75</v>
      </c>
    </row>
    <row r="2" spans="1:4">
      <c r="A2" t="s">
        <v>76</v>
      </c>
      <c r="B2">
        <v>960</v>
      </c>
      <c r="C2" t="s">
        <v>77</v>
      </c>
    </row>
    <row r="3" spans="1:4">
      <c r="A3" t="s">
        <v>78</v>
      </c>
      <c r="B3">
        <v>1.32</v>
      </c>
    </row>
    <row r="4" spans="1:4">
      <c r="A4" t="s">
        <v>75</v>
      </c>
      <c r="B4">
        <v>1267</v>
      </c>
      <c r="C4">
        <f>960 * 1.32</f>
        <v>1267.2</v>
      </c>
      <c r="D4" t="s">
        <v>77</v>
      </c>
    </row>
    <row r="5" spans="1:4">
      <c r="A5" t="s">
        <v>79</v>
      </c>
      <c r="B5">
        <v>127</v>
      </c>
      <c r="C5">
        <f>1267 * 0.1</f>
        <v>126.7</v>
      </c>
      <c r="D5" t="s">
        <v>77</v>
      </c>
    </row>
    <row r="6" spans="1:4">
      <c r="A6" t="s">
        <v>80</v>
      </c>
      <c r="B6">
        <v>1394</v>
      </c>
      <c r="C6">
        <f>1267 + 127</f>
        <v>1394</v>
      </c>
      <c r="D6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FAC28-72A2-4CCA-BDBA-9E918BB0F60A}">
  <dimension ref="A1:E9"/>
  <sheetViews>
    <sheetView workbookViewId="0">
      <selection activeCell="C10" sqref="C10"/>
    </sheetView>
  </sheetViews>
  <sheetFormatPr defaultRowHeight="15"/>
  <cols>
    <col min="1" max="1" width="21.28515625" customWidth="1"/>
    <col min="3" max="3" width="13.140625" customWidth="1"/>
  </cols>
  <sheetData>
    <row r="1" spans="1:5">
      <c r="A1" t="s">
        <v>81</v>
      </c>
    </row>
    <row r="2" spans="1:5">
      <c r="A2" t="s">
        <v>82</v>
      </c>
      <c r="B2" t="s">
        <v>83</v>
      </c>
      <c r="C2" t="s">
        <v>84</v>
      </c>
      <c r="D2" t="s">
        <v>85</v>
      </c>
      <c r="E2" t="s">
        <v>86</v>
      </c>
    </row>
    <row r="3" spans="1:5">
      <c r="A3" t="s">
        <v>87</v>
      </c>
      <c r="B3">
        <v>1</v>
      </c>
      <c r="C3">
        <v>70</v>
      </c>
      <c r="D3" s="3">
        <v>0.8</v>
      </c>
      <c r="E3">
        <v>56</v>
      </c>
    </row>
    <row r="4" spans="1:5">
      <c r="A4" t="s">
        <v>88</v>
      </c>
      <c r="B4">
        <v>2</v>
      </c>
      <c r="C4">
        <v>60</v>
      </c>
      <c r="D4" s="3">
        <v>0.9</v>
      </c>
      <c r="E4">
        <v>54</v>
      </c>
    </row>
    <row r="5" spans="1:5">
      <c r="A5" t="s">
        <v>89</v>
      </c>
      <c r="B5">
        <v>2</v>
      </c>
      <c r="C5">
        <v>50</v>
      </c>
      <c r="D5" s="3">
        <v>0.9</v>
      </c>
      <c r="E5">
        <v>45</v>
      </c>
    </row>
    <row r="6" spans="1:5">
      <c r="A6" t="s">
        <v>90</v>
      </c>
      <c r="B6">
        <v>1</v>
      </c>
      <c r="C6">
        <v>35</v>
      </c>
      <c r="D6" s="3">
        <v>0.85</v>
      </c>
      <c r="E6">
        <v>30</v>
      </c>
    </row>
    <row r="7" spans="1:5">
      <c r="A7" t="s">
        <v>91</v>
      </c>
      <c r="B7">
        <v>1</v>
      </c>
      <c r="C7">
        <v>65</v>
      </c>
      <c r="D7" s="3">
        <v>0.5</v>
      </c>
      <c r="E7">
        <v>33</v>
      </c>
    </row>
    <row r="8" spans="1:5">
      <c r="A8" t="s">
        <v>92</v>
      </c>
      <c r="B8">
        <v>1</v>
      </c>
      <c r="C8">
        <v>70</v>
      </c>
      <c r="D8" s="3">
        <v>0.25</v>
      </c>
      <c r="E8">
        <v>18</v>
      </c>
    </row>
    <row r="9" spans="1:5">
      <c r="A9" t="s">
        <v>93</v>
      </c>
      <c r="E9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1D1C-60B9-4E37-9959-73D022F86175}">
  <dimension ref="A1:E7"/>
  <sheetViews>
    <sheetView workbookViewId="0">
      <selection activeCell="C10" sqref="C10"/>
    </sheetView>
  </sheetViews>
  <sheetFormatPr defaultRowHeight="15"/>
  <cols>
    <col min="1" max="1" width="16.5703125" customWidth="1"/>
    <col min="2" max="2" width="18.28515625" customWidth="1"/>
    <col min="3" max="3" width="13.5703125" customWidth="1"/>
  </cols>
  <sheetData>
    <row r="1" spans="1:5">
      <c r="A1" t="s">
        <v>94</v>
      </c>
    </row>
    <row r="2" spans="1:5">
      <c r="A2" t="s">
        <v>95</v>
      </c>
      <c r="B2" t="s">
        <v>96</v>
      </c>
      <c r="C2" t="s">
        <v>97</v>
      </c>
      <c r="D2" t="s">
        <v>98</v>
      </c>
      <c r="E2" t="s">
        <v>28</v>
      </c>
    </row>
    <row r="3" spans="1:5">
      <c r="A3" t="s">
        <v>99</v>
      </c>
      <c r="B3">
        <v>2</v>
      </c>
      <c r="C3">
        <v>120</v>
      </c>
      <c r="D3">
        <v>2</v>
      </c>
      <c r="E3" t="s">
        <v>100</v>
      </c>
    </row>
    <row r="4" spans="1:5">
      <c r="A4" t="s">
        <v>101</v>
      </c>
      <c r="B4">
        <v>6</v>
      </c>
      <c r="C4">
        <v>840</v>
      </c>
      <c r="D4">
        <v>4</v>
      </c>
      <c r="E4" t="s">
        <v>102</v>
      </c>
    </row>
    <row r="5" spans="1:5">
      <c r="A5" t="s">
        <v>103</v>
      </c>
      <c r="B5">
        <v>3</v>
      </c>
      <c r="C5">
        <v>300</v>
      </c>
      <c r="D5">
        <v>3</v>
      </c>
      <c r="E5" t="s">
        <v>104</v>
      </c>
    </row>
    <row r="6" spans="1:5">
      <c r="A6" t="s">
        <v>105</v>
      </c>
      <c r="B6">
        <v>1</v>
      </c>
      <c r="C6">
        <v>80</v>
      </c>
      <c r="D6">
        <v>2</v>
      </c>
      <c r="E6" t="s">
        <v>106</v>
      </c>
    </row>
    <row r="7" spans="1:5">
      <c r="A7" t="s">
        <v>107</v>
      </c>
      <c r="B7">
        <v>12</v>
      </c>
      <c r="C7">
        <v>1340</v>
      </c>
      <c r="D7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C1713-8E8E-4B07-B74A-3E598CB32D92}">
  <dimension ref="A1:E7"/>
  <sheetViews>
    <sheetView workbookViewId="0">
      <selection activeCell="C10" sqref="C10"/>
    </sheetView>
  </sheetViews>
  <sheetFormatPr defaultRowHeight="15"/>
  <cols>
    <col min="1" max="1" width="22.7109375" customWidth="1"/>
    <col min="2" max="2" width="10.5703125" bestFit="1" customWidth="1"/>
    <col min="3" max="3" width="12.42578125" bestFit="1" customWidth="1"/>
  </cols>
  <sheetData>
    <row r="1" spans="1:5">
      <c r="A1" t="s">
        <v>109</v>
      </c>
    </row>
    <row r="2" spans="1:5">
      <c r="A2" t="s">
        <v>110</v>
      </c>
      <c r="B2" t="s">
        <v>111</v>
      </c>
      <c r="C2" t="s">
        <v>112</v>
      </c>
      <c r="D2" t="s">
        <v>113</v>
      </c>
      <c r="E2" t="s">
        <v>114</v>
      </c>
    </row>
    <row r="3" spans="1:5">
      <c r="A3" t="s">
        <v>115</v>
      </c>
      <c r="B3" s="4">
        <v>2000</v>
      </c>
      <c r="C3" s="4">
        <v>500</v>
      </c>
      <c r="D3" t="s">
        <v>116</v>
      </c>
      <c r="E3" s="4">
        <v>3500</v>
      </c>
    </row>
    <row r="4" spans="1:5">
      <c r="A4" t="s">
        <v>117</v>
      </c>
      <c r="B4" s="4">
        <v>5000</v>
      </c>
      <c r="C4" s="4">
        <v>800</v>
      </c>
      <c r="D4" t="s">
        <v>118</v>
      </c>
      <c r="E4" s="4">
        <v>8200</v>
      </c>
    </row>
    <row r="5" spans="1:5">
      <c r="A5" t="s">
        <v>119</v>
      </c>
      <c r="B5" s="4">
        <v>3000</v>
      </c>
      <c r="C5" s="4">
        <v>600</v>
      </c>
      <c r="D5" t="s">
        <v>120</v>
      </c>
      <c r="E5" s="4">
        <v>4200</v>
      </c>
    </row>
    <row r="6" spans="1:5">
      <c r="A6" t="s">
        <v>68</v>
      </c>
      <c r="B6" s="4">
        <v>4000</v>
      </c>
      <c r="C6" s="4">
        <v>1000</v>
      </c>
      <c r="D6" t="s">
        <v>121</v>
      </c>
      <c r="E6" s="4">
        <v>5000</v>
      </c>
    </row>
    <row r="7" spans="1:5">
      <c r="A7" t="s">
        <v>122</v>
      </c>
      <c r="B7" s="4">
        <v>14000</v>
      </c>
      <c r="C7" s="4">
        <v>2900</v>
      </c>
      <c r="E7" s="4">
        <v>20900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669B8-E198-451C-845B-E8649984C890}">
  <dimension ref="A1:E8"/>
  <sheetViews>
    <sheetView workbookViewId="0">
      <selection activeCell="C11" sqref="C11"/>
    </sheetView>
  </sheetViews>
  <sheetFormatPr defaultRowHeight="15"/>
  <cols>
    <col min="1" max="1" width="17.7109375" customWidth="1"/>
    <col min="2" max="2" width="14.5703125" customWidth="1"/>
  </cols>
  <sheetData>
    <row r="1" spans="1:5">
      <c r="A1" t="s">
        <v>123</v>
      </c>
    </row>
    <row r="2" spans="1:5">
      <c r="A2" t="s">
        <v>124</v>
      </c>
      <c r="B2" t="s">
        <v>125</v>
      </c>
      <c r="C2" t="s">
        <v>126</v>
      </c>
      <c r="D2" t="s">
        <v>127</v>
      </c>
      <c r="E2" t="s">
        <v>114</v>
      </c>
    </row>
    <row r="3" spans="1:5">
      <c r="A3" t="s">
        <v>128</v>
      </c>
      <c r="B3" t="s">
        <v>129</v>
      </c>
      <c r="C3" s="4">
        <v>1200</v>
      </c>
      <c r="D3">
        <v>5</v>
      </c>
      <c r="E3" s="4">
        <v>6000</v>
      </c>
    </row>
    <row r="4" spans="1:5">
      <c r="A4" t="s">
        <v>130</v>
      </c>
      <c r="B4" t="s">
        <v>129</v>
      </c>
      <c r="C4" s="4">
        <v>2000</v>
      </c>
      <c r="D4">
        <v>3</v>
      </c>
      <c r="E4" s="4">
        <v>6000</v>
      </c>
    </row>
    <row r="5" spans="1:5">
      <c r="A5" t="s">
        <v>131</v>
      </c>
      <c r="B5" t="s">
        <v>129</v>
      </c>
      <c r="C5" s="4">
        <v>5000</v>
      </c>
      <c r="D5">
        <v>1</v>
      </c>
      <c r="E5" s="4">
        <v>5000</v>
      </c>
    </row>
    <row r="6" spans="1:5">
      <c r="A6" t="s">
        <v>132</v>
      </c>
      <c r="B6" t="s">
        <v>129</v>
      </c>
      <c r="C6" s="4">
        <v>3000</v>
      </c>
      <c r="D6">
        <v>1</v>
      </c>
      <c r="E6" s="4">
        <v>3000</v>
      </c>
    </row>
    <row r="7" spans="1:5">
      <c r="A7" t="s">
        <v>133</v>
      </c>
      <c r="B7" t="s">
        <v>129</v>
      </c>
      <c r="C7" s="4">
        <v>1500</v>
      </c>
      <c r="D7">
        <v>2</v>
      </c>
      <c r="E7" s="4">
        <v>3000</v>
      </c>
    </row>
    <row r="8" spans="1:5">
      <c r="A8" t="s">
        <v>134</v>
      </c>
      <c r="E8" s="4">
        <v>23000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CFD17-6B0A-4ACF-A55A-0E92713910E6}">
  <dimension ref="A1:F7"/>
  <sheetViews>
    <sheetView workbookViewId="0">
      <selection activeCell="F10" sqref="F10"/>
    </sheetView>
  </sheetViews>
  <sheetFormatPr defaultRowHeight="15"/>
  <cols>
    <col min="1" max="1" width="17" bestFit="1" customWidth="1"/>
    <col min="5" max="5" width="12.42578125" bestFit="1" customWidth="1"/>
  </cols>
  <sheetData>
    <row r="1" spans="1:6">
      <c r="A1" t="s">
        <v>135</v>
      </c>
    </row>
    <row r="2" spans="1:6">
      <c r="A2" t="s">
        <v>95</v>
      </c>
      <c r="B2" t="s">
        <v>136</v>
      </c>
      <c r="C2" t="s">
        <v>137</v>
      </c>
      <c r="D2" t="s">
        <v>138</v>
      </c>
      <c r="E2" t="s">
        <v>139</v>
      </c>
      <c r="F2" t="s">
        <v>45</v>
      </c>
    </row>
    <row r="3" spans="1:6">
      <c r="A3" t="s">
        <v>29</v>
      </c>
      <c r="B3">
        <v>8</v>
      </c>
      <c r="C3">
        <v>25</v>
      </c>
      <c r="D3">
        <v>200</v>
      </c>
      <c r="E3">
        <v>1.5</v>
      </c>
      <c r="F3">
        <v>300</v>
      </c>
    </row>
    <row r="4" spans="1:6">
      <c r="A4" t="s">
        <v>31</v>
      </c>
      <c r="B4">
        <v>3</v>
      </c>
      <c r="C4">
        <v>25</v>
      </c>
      <c r="D4">
        <v>75</v>
      </c>
      <c r="E4">
        <v>2.5</v>
      </c>
      <c r="F4">
        <v>188</v>
      </c>
    </row>
    <row r="5" spans="1:6">
      <c r="A5" t="s">
        <v>33</v>
      </c>
      <c r="B5">
        <v>2</v>
      </c>
      <c r="C5">
        <v>25</v>
      </c>
      <c r="D5">
        <v>50</v>
      </c>
      <c r="E5">
        <v>3</v>
      </c>
      <c r="F5">
        <v>150</v>
      </c>
    </row>
    <row r="6" spans="1:6">
      <c r="A6" t="s">
        <v>140</v>
      </c>
      <c r="B6">
        <v>1</v>
      </c>
      <c r="C6">
        <v>25</v>
      </c>
      <c r="D6">
        <v>25</v>
      </c>
      <c r="E6">
        <v>2</v>
      </c>
      <c r="F6">
        <v>50</v>
      </c>
    </row>
    <row r="7" spans="1:6">
      <c r="A7" t="s">
        <v>141</v>
      </c>
      <c r="D7">
        <v>350</v>
      </c>
      <c r="F7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875C6-29C3-4CC9-85F6-7223E54C7A2D}">
  <dimension ref="A1:E6"/>
  <sheetViews>
    <sheetView workbookViewId="0">
      <selection activeCell="F13" sqref="F13"/>
    </sheetView>
  </sheetViews>
  <sheetFormatPr defaultRowHeight="15"/>
  <cols>
    <col min="1" max="1" width="18.140625" customWidth="1"/>
  </cols>
  <sheetData>
    <row r="1" spans="1:5">
      <c r="A1" t="s">
        <v>142</v>
      </c>
    </row>
    <row r="2" spans="1:5">
      <c r="A2" t="s">
        <v>143</v>
      </c>
      <c r="B2" t="s">
        <v>26</v>
      </c>
      <c r="C2" t="s">
        <v>144</v>
      </c>
      <c r="D2" t="s">
        <v>126</v>
      </c>
      <c r="E2" t="s">
        <v>145</v>
      </c>
    </row>
    <row r="3" spans="1:5">
      <c r="A3" t="s">
        <v>146</v>
      </c>
      <c r="B3">
        <v>1394</v>
      </c>
      <c r="C3" s="4">
        <v>48</v>
      </c>
      <c r="D3" s="4">
        <v>66912</v>
      </c>
      <c r="E3" s="3">
        <v>0.6</v>
      </c>
    </row>
    <row r="4" spans="1:5">
      <c r="A4" t="s">
        <v>147</v>
      </c>
      <c r="D4" s="4">
        <v>20900</v>
      </c>
      <c r="E4" s="3">
        <v>0.19</v>
      </c>
    </row>
    <row r="5" spans="1:5">
      <c r="A5" t="s">
        <v>148</v>
      </c>
      <c r="D5" s="4">
        <v>23000</v>
      </c>
      <c r="E5" s="3">
        <v>0.21</v>
      </c>
    </row>
    <row r="6" spans="1:5">
      <c r="A6" t="s">
        <v>149</v>
      </c>
      <c r="D6" s="4">
        <v>110812</v>
      </c>
      <c r="E6" s="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71B1-885B-47FB-B38C-57C9BC4BD00A}">
  <dimension ref="A1:E7"/>
  <sheetViews>
    <sheetView workbookViewId="0">
      <selection activeCell="E12" sqref="E12"/>
    </sheetView>
  </sheetViews>
  <sheetFormatPr defaultRowHeight="15"/>
  <cols>
    <col min="1" max="1" width="19.140625" customWidth="1"/>
    <col min="2" max="2" width="12" customWidth="1"/>
    <col min="4" max="4" width="15.85546875" customWidth="1"/>
  </cols>
  <sheetData>
    <row r="1" spans="1:5">
      <c r="A1" t="s">
        <v>150</v>
      </c>
    </row>
    <row r="2" spans="1:5">
      <c r="A2" t="s">
        <v>151</v>
      </c>
      <c r="B2" t="s">
        <v>152</v>
      </c>
      <c r="C2" t="s">
        <v>153</v>
      </c>
      <c r="D2" t="s">
        <v>154</v>
      </c>
      <c r="E2" t="s">
        <v>155</v>
      </c>
    </row>
    <row r="3" spans="1:5">
      <c r="A3" t="s">
        <v>156</v>
      </c>
      <c r="B3" t="s">
        <v>49</v>
      </c>
      <c r="C3" t="s">
        <v>47</v>
      </c>
      <c r="D3" t="s">
        <v>157</v>
      </c>
      <c r="E3" s="3">
        <v>0.1</v>
      </c>
    </row>
    <row r="4" spans="1:5">
      <c r="A4" t="s">
        <v>158</v>
      </c>
      <c r="B4" t="s">
        <v>47</v>
      </c>
      <c r="C4" t="s">
        <v>49</v>
      </c>
      <c r="D4" t="s">
        <v>159</v>
      </c>
      <c r="E4" s="3">
        <v>0.05</v>
      </c>
    </row>
    <row r="5" spans="1:5">
      <c r="A5" t="s">
        <v>160</v>
      </c>
      <c r="B5" t="s">
        <v>54</v>
      </c>
      <c r="C5" t="s">
        <v>47</v>
      </c>
      <c r="D5" t="s">
        <v>161</v>
      </c>
      <c r="E5" s="3">
        <v>0.03</v>
      </c>
    </row>
    <row r="6" spans="1:5">
      <c r="A6" t="s">
        <v>162</v>
      </c>
      <c r="B6" t="s">
        <v>47</v>
      </c>
      <c r="C6" t="s">
        <v>49</v>
      </c>
      <c r="D6" t="s">
        <v>163</v>
      </c>
      <c r="E6" s="3">
        <v>7.0000000000000007E-2</v>
      </c>
    </row>
    <row r="7" spans="1:5">
      <c r="A7" t="s">
        <v>164</v>
      </c>
      <c r="E7" s="3">
        <v>0.25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35E3-C1AF-4929-950F-D88B20BB40D3}">
  <dimension ref="A1:C5"/>
  <sheetViews>
    <sheetView workbookViewId="0">
      <selection activeCell="C5" sqref="C5"/>
    </sheetView>
  </sheetViews>
  <sheetFormatPr defaultRowHeight="15"/>
  <cols>
    <col min="1" max="1" width="25.85546875" customWidth="1"/>
  </cols>
  <sheetData>
    <row r="1" spans="1:3">
      <c r="A1" t="s">
        <v>165</v>
      </c>
    </row>
    <row r="2" spans="1:3">
      <c r="A2" t="s">
        <v>166</v>
      </c>
      <c r="C2" s="4">
        <v>110812</v>
      </c>
    </row>
    <row r="3" spans="1:3">
      <c r="A3" t="s">
        <v>167</v>
      </c>
      <c r="C3" s="4">
        <v>27703</v>
      </c>
    </row>
    <row r="4" spans="1:3">
      <c r="A4" t="s">
        <v>168</v>
      </c>
      <c r="C4" s="4">
        <v>138515</v>
      </c>
    </row>
    <row r="5" spans="1:3">
      <c r="A5" t="s">
        <v>169</v>
      </c>
      <c r="B5" s="3">
        <v>0.43</v>
      </c>
      <c r="C5" t="e" cm="1">
        <f t="array" aca="1" ref="C5" ca="1">Testing Budget / Dev Budget</f>
        <v>#NAME?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28BB9-28AC-488B-B914-BECF260B685A}">
  <dimension ref="A1:C7"/>
  <sheetViews>
    <sheetView workbookViewId="0">
      <selection activeCell="C9" sqref="C9"/>
    </sheetView>
  </sheetViews>
  <sheetFormatPr defaultRowHeight="15"/>
  <cols>
    <col min="1" max="1" width="16.85546875" customWidth="1"/>
    <col min="3" max="3" width="27.28515625" bestFit="1" customWidth="1"/>
  </cols>
  <sheetData>
    <row r="1" spans="1:3">
      <c r="A1" t="s">
        <v>170</v>
      </c>
    </row>
    <row r="2" spans="1:3">
      <c r="A2" t="s">
        <v>171</v>
      </c>
      <c r="B2" t="s">
        <v>172</v>
      </c>
      <c r="C2" t="s">
        <v>173</v>
      </c>
    </row>
    <row r="3" spans="1:3">
      <c r="A3" t="s">
        <v>174</v>
      </c>
      <c r="B3" s="3">
        <v>0.9</v>
      </c>
      <c r="C3" t="s">
        <v>175</v>
      </c>
    </row>
    <row r="4" spans="1:3">
      <c r="A4" t="s">
        <v>176</v>
      </c>
      <c r="B4" s="3">
        <v>0.85</v>
      </c>
      <c r="C4" t="s">
        <v>177</v>
      </c>
    </row>
    <row r="5" spans="1:3">
      <c r="A5" t="s">
        <v>178</v>
      </c>
      <c r="B5" t="s">
        <v>179</v>
      </c>
      <c r="C5" t="s">
        <v>180</v>
      </c>
    </row>
    <row r="6" spans="1:3">
      <c r="A6" t="s">
        <v>181</v>
      </c>
      <c r="B6" s="3">
        <v>0.95</v>
      </c>
      <c r="C6" t="s">
        <v>182</v>
      </c>
    </row>
    <row r="7" spans="1:3">
      <c r="A7" t="s">
        <v>183</v>
      </c>
      <c r="B7" s="3">
        <v>0.6</v>
      </c>
      <c r="C7" t="s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1F962-5EFC-4BF9-96ED-EC9F5E93B7DD}">
  <dimension ref="A1:C7"/>
  <sheetViews>
    <sheetView tabSelected="1" workbookViewId="0">
      <selection activeCell="C13" sqref="C13"/>
    </sheetView>
  </sheetViews>
  <sheetFormatPr defaultRowHeight="15"/>
  <cols>
    <col min="1" max="1" width="18.140625" bestFit="1" customWidth="1"/>
    <col min="2" max="2" width="12.140625" bestFit="1" customWidth="1"/>
    <col min="3" max="3" width="19.140625" bestFit="1" customWidth="1"/>
  </cols>
  <sheetData>
    <row r="1" spans="1:3">
      <c r="A1" t="s">
        <v>185</v>
      </c>
    </row>
    <row r="2" spans="1:3">
      <c r="A2" t="s">
        <v>186</v>
      </c>
      <c r="B2" t="s">
        <v>187</v>
      </c>
      <c r="C2" t="s">
        <v>188</v>
      </c>
    </row>
    <row r="3" spans="1:3">
      <c r="A3" t="s">
        <v>189</v>
      </c>
      <c r="B3" t="s">
        <v>190</v>
      </c>
      <c r="C3" t="s">
        <v>191</v>
      </c>
    </row>
    <row r="4" spans="1:3">
      <c r="A4" t="s">
        <v>192</v>
      </c>
      <c r="B4" t="s">
        <v>190</v>
      </c>
      <c r="C4" t="s">
        <v>193</v>
      </c>
    </row>
    <row r="5" spans="1:3">
      <c r="A5" t="s">
        <v>194</v>
      </c>
      <c r="B5" t="s">
        <v>195</v>
      </c>
      <c r="C5" t="s">
        <v>196</v>
      </c>
    </row>
    <row r="6" spans="1:3">
      <c r="A6" t="s">
        <v>197</v>
      </c>
      <c r="B6" t="s">
        <v>195</v>
      </c>
      <c r="C6" t="s">
        <v>198</v>
      </c>
    </row>
    <row r="7" spans="1:3">
      <c r="A7" t="s">
        <v>199</v>
      </c>
      <c r="B7" t="s">
        <v>200</v>
      </c>
      <c r="C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2025-10-07T13:10:37Z</dcterms:created>
  <dcterms:modified xsi:type="dcterms:W3CDTF">2025-10-07T13:51:01Z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32d49a-c7e8-4177-a922-e225a5b21641_Enabled">
    <vt:lpwstr>true</vt:lpwstr>
  </property>
  <property fmtid="{D5CDD505-2E9C-101B-9397-08002B2CF9AE}" pid="3" name="MSIP_Label_8a32d49a-c7e8-4177-a922-e225a5b21641_SetDate">
    <vt:lpwstr>2025-10-07T13:32:35Z</vt:lpwstr>
  </property>
  <property fmtid="{D5CDD505-2E9C-101B-9397-08002B2CF9AE}" pid="4" name="MSIP_Label_8a32d49a-c7e8-4177-a922-e225a5b21641_Method">
    <vt:lpwstr>Privileged</vt:lpwstr>
  </property>
  <property fmtid="{D5CDD505-2E9C-101B-9397-08002B2CF9AE}" pid="5" name="MSIP_Label_8a32d49a-c7e8-4177-a922-e225a5b21641_Name">
    <vt:lpwstr>Public</vt:lpwstr>
  </property>
  <property fmtid="{D5CDD505-2E9C-101B-9397-08002B2CF9AE}" pid="6" name="MSIP_Label_8a32d49a-c7e8-4177-a922-e225a5b21641_SiteId">
    <vt:lpwstr>d28d796a-940a-4b59-bce6-64427bc6d53e</vt:lpwstr>
  </property>
  <property fmtid="{D5CDD505-2E9C-101B-9397-08002B2CF9AE}" pid="7" name="MSIP_Label_8a32d49a-c7e8-4177-a922-e225a5b21641_ActionId">
    <vt:lpwstr>2b6713a7-3cf1-4c68-9ed9-9ff9557d11da</vt:lpwstr>
  </property>
  <property fmtid="{D5CDD505-2E9C-101B-9397-08002B2CF9AE}" pid="8" name="MSIP_Label_8a32d49a-c7e8-4177-a922-e225a5b21641_ContentBits">
    <vt:lpwstr>0</vt:lpwstr>
  </property>
  <property fmtid="{D5CDD505-2E9C-101B-9397-08002B2CF9AE}" pid="9" name="MSIP_Label_8a32d49a-c7e8-4177-a922-e225a5b21641_Tag">
    <vt:lpwstr>10, 0, 1, 2</vt:lpwstr>
  </property>
</Properties>
</file>